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2" windowWidth="11580" windowHeight="6240" firstSheet="2" activeTab="16"/>
  </bookViews>
  <sheets>
    <sheet name="H1" sheetId="1" r:id="rId1"/>
    <sheet name="H2" sheetId="2" r:id="rId2"/>
    <sheet name="H3" sheetId="3" r:id="rId3"/>
    <sheet name="H4" sheetId="4" r:id="rId4"/>
    <sheet name="H5" sheetId="5" r:id="rId5"/>
    <sheet name="H6" sheetId="6" r:id="rId6"/>
    <sheet name="H7" sheetId="7" r:id="rId7"/>
    <sheet name="H8" sheetId="8" r:id="rId8"/>
    <sheet name="H9" sheetId="9" r:id="rId9"/>
    <sheet name="H10" sheetId="10" r:id="rId10"/>
    <sheet name="H11" sheetId="11" r:id="rId11"/>
    <sheet name="H12" sheetId="12" r:id="rId12"/>
    <sheet name="H13" sheetId="13" r:id="rId13"/>
    <sheet name="H14" sheetId="14" r:id="rId14"/>
    <sheet name="H15" sheetId="15" r:id="rId15"/>
    <sheet name="H16" sheetId="16" r:id="rId16"/>
    <sheet name="Avance Plan de Mejoramiento" sheetId="17" r:id="rId17"/>
  </sheets>
  <definedNames>
    <definedName name="_xlnm.Print_Area" localSheetId="16">'Avance Plan de Mejoramiento'!$G$55:$T$65</definedName>
  </definedNames>
  <calcPr fullCalcOnLoad="1"/>
</workbook>
</file>

<file path=xl/comments1.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0.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1.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2.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3.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4.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5.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6.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7.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 ref="S11" authorId="0">
      <text>
        <r>
          <rPr>
            <b/>
            <sz val="8"/>
            <rFont val="Tahoma"/>
            <family val="0"/>
          </rPr>
          <t>Fecha (dia-mes-año) de evaluación 
del plan de mejoramiento.</t>
        </r>
      </text>
    </comment>
  </commentList>
</comments>
</file>

<file path=xl/comments2.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3.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4.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5.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6.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7.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8.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9.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sharedStrings.xml><?xml version="1.0" encoding="utf-8"?>
<sst xmlns="http://schemas.openxmlformats.org/spreadsheetml/2006/main" count="1095" uniqueCount="255">
  <si>
    <t>Código hallazgo</t>
  </si>
  <si>
    <t>Objetivo</t>
  </si>
  <si>
    <t>Fecha iniciación Metas</t>
  </si>
  <si>
    <t>Fecha terminación Metas</t>
  </si>
  <si>
    <t xml:space="preserve">Informe presentado a la Contraloría General de la República </t>
  </si>
  <si>
    <r>
      <t>Descripción hallazgo (</t>
    </r>
    <r>
      <rPr>
        <sz val="8"/>
        <rFont val="Arial"/>
        <family val="2"/>
      </rPr>
      <t>No mas de 50 palabras</t>
    </r>
    <r>
      <rPr>
        <b/>
        <sz val="10"/>
        <rFont val="Arial"/>
        <family val="2"/>
      </rPr>
      <t xml:space="preserve">) </t>
    </r>
  </si>
  <si>
    <t xml:space="preserve"> INFORMACIÓN SOBRE LOS PLANES DE MEJORAMIENTO </t>
  </si>
  <si>
    <t>Descripción de las Metas</t>
  </si>
  <si>
    <t xml:space="preserve">Porcentaje de Avance fisico de ejecución de las metas  </t>
  </si>
  <si>
    <t xml:space="preserve">Avance físico de ejecución de las metas  </t>
  </si>
  <si>
    <t xml:space="preserve">Plazo en semanas de las Meta </t>
  </si>
  <si>
    <t>Puntaje  Logrado  por las metas metas  (Poi)</t>
  </si>
  <si>
    <t xml:space="preserve">Puntaje Logrado por las metas  Vencidas (POMVi)  </t>
  </si>
  <si>
    <t>Puntaje atribuido metas vencidas</t>
  </si>
  <si>
    <t xml:space="preserve">Numero consecutivo del hallazgo </t>
  </si>
  <si>
    <t xml:space="preserve">Columnas de calculo automático </t>
  </si>
  <si>
    <t xml:space="preserve">Informacion suministrada en el informe de la CGR </t>
  </si>
  <si>
    <t xml:space="preserve">Celda con formato fecha: Día Mes Año </t>
  </si>
  <si>
    <t xml:space="preserve">Convenciones: </t>
  </si>
  <si>
    <t>FORMATO No 1</t>
  </si>
  <si>
    <t>Perídodos fiscales que cubre:</t>
  </si>
  <si>
    <t>Fecha de Suscripción:</t>
  </si>
  <si>
    <t>Causa del hallazgo</t>
  </si>
  <si>
    <t>Efecto del hallazgo</t>
  </si>
  <si>
    <t>Acción de mejoramiento</t>
  </si>
  <si>
    <t>Para cualquier duda o aclaración puede dirigirse al siguiente correo: joyaga@contraloriagen.gov.co</t>
  </si>
  <si>
    <t>TOTALES</t>
  </si>
  <si>
    <t xml:space="preserve">SI </t>
  </si>
  <si>
    <t>NO</t>
  </si>
  <si>
    <t>Fecha de Evaluación:</t>
  </si>
  <si>
    <t>Fila de Totales</t>
  </si>
  <si>
    <t>Puntajes base de Evaluación:</t>
  </si>
  <si>
    <t>Puntaje base de evalaluación de cumplimiento</t>
  </si>
  <si>
    <t>Puntaje base de evaluación de avance</t>
  </si>
  <si>
    <t>Cumplimiento del Plan de Mejoramiento</t>
  </si>
  <si>
    <t>Avance del plan de Mejoramiento</t>
  </si>
  <si>
    <t>PBEC</t>
  </si>
  <si>
    <t>PBEA</t>
  </si>
  <si>
    <t>AP =  POMi / PBEA</t>
  </si>
  <si>
    <t>CPM = POMMVi / PBEC</t>
  </si>
  <si>
    <t>Unidad de Medida de la Meta</t>
  </si>
  <si>
    <t>Denominación de la Unidad de medida de la Meta</t>
  </si>
  <si>
    <t>FORMATO No 2</t>
  </si>
  <si>
    <t>Efectividad de la acción</t>
  </si>
  <si>
    <t>Las acciones no han sido efectivas</t>
  </si>
  <si>
    <t>No han incidido en el mejoramiento en la calidad del servicio</t>
  </si>
  <si>
    <t xml:space="preserve">Se solicitará a la Interventoría los Informes con sus respectivos análisis del NSU y el análisis del reporte periódico de la medición de los indicadores y niveles de servicio, especificamente asociado con los indicadores de disponibilidad, velocidad de navegación, mantenimiento y restauración del servicio.  </t>
  </si>
  <si>
    <r>
      <t xml:space="preserve">Se elaborará un documento de </t>
    </r>
    <r>
      <rPr>
        <u val="single"/>
        <sz val="11"/>
        <color indexed="8"/>
        <rFont val="Arial"/>
        <family val="2"/>
      </rPr>
      <t>diagnóstico y recomendación para nuevos proyectos</t>
    </r>
    <r>
      <rPr>
        <sz val="11"/>
        <rFont val="Arial"/>
        <family val="2"/>
      </rPr>
      <t xml:space="preserve">, que recoja mejores prácticas y condiciones de servicio, específicamente asociado con los indicadores de disponibilidad, velocidad de navegación, mantenimiento y restauración del servicio.  </t>
    </r>
  </si>
  <si>
    <r>
      <rPr>
        <b/>
        <sz val="11"/>
        <rFont val="Arial"/>
        <family val="2"/>
      </rPr>
      <t>H.1</t>
    </r>
    <r>
      <rPr>
        <sz val="11"/>
        <rFont val="Arial"/>
        <family val="2"/>
      </rPr>
      <t xml:space="preserve"> No obstante el Fondo TIC - Compartel haber adelantado acciones administrativas tendientes a diseñar de mejor manera los nuevos contratos y de reagrupar a través de acuerdos los antiguos, estas no han logrado mejorar significativamente la calidad del servicio.</t>
    </r>
  </si>
  <si>
    <t>Identificar las condiciones del servicio prestado por los operadores, para tomar oportunamente las acciones a las que haya lugar.</t>
  </si>
  <si>
    <t>Verificar el cumplimiento de las obligaciones por parte del operador respecto a la calidad y disponibilidad del servicio.</t>
  </si>
  <si>
    <t>Informes trimestrales de NSU y de los indicadores y niveles de servicios.</t>
  </si>
  <si>
    <t>Identificar criterios y aspectos que exijan a los operadores garantizar mejores prácticas y condiciones del servicio, así como tomar preventivamente las acciones para garantizar su cumplimiento.</t>
  </si>
  <si>
    <t>Documento de diagnóstico y recomendaciones</t>
  </si>
  <si>
    <t>Documento</t>
  </si>
  <si>
    <r>
      <rPr>
        <b/>
        <sz val="11"/>
        <rFont val="Arial"/>
        <family val="2"/>
      </rPr>
      <t>H.2</t>
    </r>
    <r>
      <rPr>
        <sz val="11"/>
        <rFont val="Arial"/>
        <family val="2"/>
      </rPr>
      <t xml:space="preserve"> En la prestación del servicio de telecomunicaciones por Fondo TIC - Compartel se utiliza tecnología satelital en un alto porcentaje en todo el país, incluyendo ciudades donde coexiste con otras tecnologías con mejores resultados en términos de calidad del servicio, lo cual muestra que para lograr satisfacer las necesidades que se pretenden cubrir, haya que actuar en consonancia con lo que el mercado va señalando. A lo dicho, se le suma que en algunos lugares se escuentren establecidos operadores de telecomunicaciones que cuentan con infraestructura instalada diferente a la satelital.</t>
    </r>
  </si>
  <si>
    <t>Utilización de la tecnología satelital</t>
  </si>
  <si>
    <t>No logra satisfacer las necesidades que pretende cubrir</t>
  </si>
  <si>
    <t>Establecer junto con el Ministerio de Educación Nacional las diferentes iniciativas para atender la conectividad a las instituciones, orientado a tipos de tecnología.</t>
  </si>
  <si>
    <t>Disminuir el porcentaje de utilización de tecnología satelital como solución de acceso en la prestación de los servicios de conectividad</t>
  </si>
  <si>
    <t>Informe de Articulación</t>
  </si>
  <si>
    <t>Informe</t>
  </si>
  <si>
    <t>Compartel buscará, bajo diferentes proyectos, la forma de direccionar la utilización de tecnologías terrestres que soporten la conectividad de las instituciones públicas.</t>
  </si>
  <si>
    <t>Informe de Gestión</t>
  </si>
  <si>
    <t>Realizar un estudio de la visión del Programa Compartel que incluya un análisis de mercado referente a cobertura, tecnologías disponibles, operadores, demanda proyectada (necesidades), entre otros.</t>
  </si>
  <si>
    <t>Contar con información y lineamientos para la planeación y seguimiento de los proyectos de telecomunicaciones sociales.</t>
  </si>
  <si>
    <t>Estudio Estratégico del Programa Compartel</t>
  </si>
  <si>
    <t>Estudio</t>
  </si>
  <si>
    <t>Avance</t>
  </si>
  <si>
    <r>
      <rPr>
        <b/>
        <sz val="11"/>
        <rFont val="Arial"/>
        <family val="2"/>
      </rPr>
      <t>META 3.</t>
    </r>
    <r>
      <rPr>
        <sz val="11"/>
        <rFont val="Arial"/>
        <family val="2"/>
      </rPr>
      <t xml:space="preserve"> Actualmente el Programa Compartel se encuentra trabajando con la Corporación para el Desarrollo, Apropiación y Aprovechamiento de las Tecnologías de la Información y las Comunicaciones – CORPOTIC, en la realización de un Convenio Interadministrativo el cual prevé entre otras actividades, la contratación de la firma que elaborará el estudio requerido. Reporte de avance: </t>
    </r>
    <r>
      <rPr>
        <u val="single"/>
        <sz val="11"/>
        <rFont val="Arial"/>
        <family val="2"/>
      </rPr>
      <t>N/A.</t>
    </r>
  </si>
  <si>
    <r>
      <rPr>
        <b/>
        <sz val="11"/>
        <rFont val="Arial"/>
        <family val="2"/>
      </rPr>
      <t>META 3.</t>
    </r>
    <r>
      <rPr>
        <sz val="11"/>
        <rFont val="Arial"/>
        <family val="2"/>
      </rPr>
      <t xml:space="preserve"> El Programa COMPARTEL se encuentra estructurando los términos de referencia para la contratación de la firma consultora que elabore estudio que involucre un análisis del estado del mercado de las telecomunicaciones en todo el territorio nacional. Reporte de avance: </t>
    </r>
    <r>
      <rPr>
        <u val="single"/>
        <sz val="11"/>
        <rFont val="Arial"/>
        <family val="2"/>
      </rPr>
      <t>N/A.</t>
    </r>
  </si>
  <si>
    <t>H.3 En los Departamentos de Antioquia , Atlántico  Boyacá , Córdoba , Cesar , Guajira , Nariño , Norte de Santander , Santander , Tolima  y Valle  se constató que el servicio de conectividad muestra deficiencias en el acceso y velocidad de navegación presentando intermitencia y lentitud  en la conectividad, situación que constituye un desestimulo para los usuarios, en la medida que recurren a otras opciones en ciudades donde existen otros operadores que utilizan tecnología diferente a la satelital, y en las veredas y corregimientos se afectan las programaciones escolares.
La situación antes descrita muestra que la contratación del diseño, implementación y ejecución de la estrategia de apertura, administración, operación y promoción como Centros de Acceso Comunitario a Internet de Establecimientos Educativos Públicos e Instituciones Educativas beneficiados con el Programa Compartel de conectividad en banda ancha”, no ha dado los resultados esperados en términos de calidad del servicio, por cuanto no se cumple con las condiciones mínimas.</t>
  </si>
  <si>
    <t>Deficiencias en el acceso y velocidad de la conectividad</t>
  </si>
  <si>
    <t>Posible estímulo para los usuarios por la intermitencia y lentitud.</t>
  </si>
  <si>
    <t xml:space="preserve">Se solicitará a la Interventoría el análisis del NSU y un reporte periódico de la medición de los indicadores y niveles de servicio, específicamente asociado con los indicadores de disponibilidad, velocidad de navegación, mantenimiento y restauración del servicio; así como también el reporte y análisis de la apertura y cierre de tickets. 1    </t>
  </si>
  <si>
    <t>Monitorear los niveles de calidad del servicio prestado por los operadores, para tomar oportunamente las acciones a las que haya lugar, de carácter conminatorio y/o sancionatorio.</t>
  </si>
  <si>
    <t>Verificar el cumplimiento de las obligaciones por parte del operador respecto a la calidad y disponibilidad del servicio</t>
  </si>
  <si>
    <t>Informes trimestrales de indicadores y niveles de servicios y reporte de tickets</t>
  </si>
  <si>
    <t xml:space="preserve">Se tomarán oportunamente las acciones a que haya lugar, de carácter conminatorio y/o sancionatorio. </t>
  </si>
  <si>
    <r>
      <rPr>
        <b/>
        <sz val="11"/>
        <rFont val="Arial"/>
        <family val="2"/>
      </rPr>
      <t>H.4</t>
    </r>
    <r>
      <rPr>
        <sz val="11"/>
        <rFont val="Arial"/>
        <family val="2"/>
      </rPr>
      <t xml:space="preserve"> Cuando se utilizan simultáneamente los cuatro (4) o (5) equipos conectados en red, la velocidad disminuye, lo que no permite la utilización del telecentro en su máxima capacidad. 
La situación se acentúa en las instituciones educativas – Banco de Proyectos- en donde fueron instalados más de 5 equipos
</t>
    </r>
  </si>
  <si>
    <t>Deficiencias de la tecnología no permite la utilización de los 4 o 5 equipos conectados en red</t>
  </si>
  <si>
    <t>No permite la utilización del telecentro en su máxima capacidad</t>
  </si>
  <si>
    <t xml:space="preserve">Monitoreo por parte de la interventoría de la ocupación de los telecentros vs la capacidad instalada </t>
  </si>
  <si>
    <t>Validar que la capacidad instalada está siendo aprovechada al máximo</t>
  </si>
  <si>
    <t>Diagnóstico de ocupación  de los telecentros</t>
  </si>
  <si>
    <t xml:space="preserve">Plan de Acción para potenciar la ocupación de los Telecentros con la capacidad instalada. </t>
  </si>
  <si>
    <t>Monitoreo del plan de acción</t>
  </si>
  <si>
    <t>Monitoreo del cumplimiento de los niveles de velocidad contratados por institución para el desarrollo del BPC</t>
  </si>
  <si>
    <t>Verificar las velocidades de conexión por institución, de conformidad con las condiciones contractuales</t>
  </si>
  <si>
    <t>Verificar el cumplimiento de las obligaciones por parte del operador respecto a la velocidad de navegación</t>
  </si>
  <si>
    <t xml:space="preserve">Informes trimestrales de indicadores y niveles de servicios </t>
  </si>
  <si>
    <r>
      <rPr>
        <b/>
        <sz val="11"/>
        <rFont val="Arial"/>
        <family val="2"/>
      </rPr>
      <t>H.5</t>
    </r>
    <r>
      <rPr>
        <sz val="11"/>
        <rFont val="Arial"/>
        <family val="2"/>
      </rPr>
      <t xml:space="preserve"> En los siguientes centros de accesos comunitarios , se evidenció la coexistencia de varias conectividades de diferentes tecnologías, lo cual podría tener incidencia en el número de usuarios del telecentro Compartel , por cuanto los otros ofrecen un servicio de mejor calidad y a un mismo costo.
A lo anterior se le agrega que la filosofía del programa Compartel es la de fomentar el uso de las TIC en lugares donde el mercado no haya hecho presencia y donde  este ya está, el Programa debe emigrar.
</t>
    </r>
  </si>
  <si>
    <t>Coexistencia de varias conectividades de diferentes tecnologías</t>
  </si>
  <si>
    <t>Podría tener incidencia en el número de usuarios en los telecentros de Compartel por utilizar una tecnología deficiente (satelital)</t>
  </si>
  <si>
    <t>Monitoreo por parte de la interventoría de la ocupación de los telecentros donde se identificó la coexistencia de  varias conectividades en el entorno</t>
  </si>
  <si>
    <t xml:space="preserve">plan de Acción para potenciar la ocupación de los Telecentros con la capacidad instalada. </t>
  </si>
  <si>
    <r>
      <rPr>
        <b/>
        <sz val="11"/>
        <rFont val="Arial"/>
        <family val="2"/>
      </rPr>
      <t>H.6</t>
    </r>
    <r>
      <rPr>
        <sz val="11"/>
        <rFont val="Arial"/>
        <family val="2"/>
      </rPr>
      <t xml:space="preserve"> Se evidenció que algunos contratistas  no han cumplido  con la entrega de la instalación del servicio de conectividad, con lo cual se han visto afectadas un número importante de instituciones públicas .
A la fecha se han proyectado para la estrategia Banco de Proyectos doce (12) Resoluciones de sanciones  y tres (3) para Convenios Interadministrativos
</t>
    </r>
  </si>
  <si>
    <t>Incumplimiento por parte de contratistas</t>
  </si>
  <si>
    <t>Afectación de un número importante de instituciones públicas</t>
  </si>
  <si>
    <t>Adelantar los procesos administrativos a que haya lugar por los posibles incumplimientos presentados por los Operadores.</t>
  </si>
  <si>
    <t>Conminar al cabal cumplimiento de las obligaciones contractuales</t>
  </si>
  <si>
    <t>Establecer el avance del cumplimiento de las metas de instalación contractualmente establecidas</t>
  </si>
  <si>
    <t>Informe del estado de los procesos sancionatorios y el cumplimiento de las metas</t>
  </si>
  <si>
    <t>Mejorar los procedimientos de seguimiento tanto con el interventor como con el operador, a través de la realización de un cronograma detallado para cada proyecto, permitiendo esto un seguimiento más minucioso a los contratos de modo tal que se puedan vislumbrar posibles incumplimientos, tomando así las acciones que correspondan a tiempo (Procesos Sancionatorios, Redistribución de metas cuando haya lugar).</t>
  </si>
  <si>
    <t>Tener un control mas estricto a los cronogramas de desarrollo de cada proyecto, permitiendo esto la planificación de acciones preventivas a tiempo.</t>
  </si>
  <si>
    <t>Oficio a los operadores que presentan mora solicitando un cronograma detallado para llevar a buen término cada proyecto.</t>
  </si>
  <si>
    <t>Oficios</t>
  </si>
  <si>
    <t>Seguimiento a cada meta generando la comunicación con el concepto correspondiente.</t>
  </si>
  <si>
    <t>Informes mensuales informando a cada operador sobre el estado del cumplimiento de las obligaciones</t>
  </si>
  <si>
    <r>
      <rPr>
        <b/>
        <sz val="11"/>
        <rFont val="Arial"/>
        <family val="2"/>
      </rPr>
      <t>META 3</t>
    </r>
    <r>
      <rPr>
        <sz val="11"/>
        <rFont val="Arial"/>
        <family val="2"/>
      </rPr>
      <t xml:space="preserve">. Los informes mensuales notificando a cada operador sobre el estado del cumplimiento de las obligaciones, a través de los cuales se atiend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50%</t>
    </r>
    <r>
      <rPr>
        <sz val="11"/>
        <rFont val="Arial"/>
        <family val="2"/>
      </rPr>
      <t>.</t>
    </r>
  </si>
  <si>
    <r>
      <rPr>
        <b/>
        <sz val="11"/>
        <rFont val="Arial"/>
        <family val="2"/>
      </rPr>
      <t>META 3.</t>
    </r>
    <r>
      <rPr>
        <sz val="11"/>
        <rFont val="Arial"/>
        <family val="2"/>
      </rPr>
      <t xml:space="preserve"> Respecto a la remisión de informes mensuales, se enviaron a las gobernaciones y operadores los comunicados con los links de descarga ( Ver en CD las carpetas Remisión Gobernaciones - Remisión Informes Operadores). Con lo cual se pretende que operador y gobernaciones conozcan el estado de las obligaciones y se tomen las medidas necesarias, dando mejor participación a las gobernaciones, las cuales pueden colabor dando las soluciones que correspondan y generando las alarmas que se requieran. Se adjuntan los comunicados a través de los cuales se remiten los informes correspondientes al mes de enero de 2011. Se reporta un avance del </t>
    </r>
    <r>
      <rPr>
        <u val="single"/>
        <sz val="11"/>
        <rFont val="Arial"/>
        <family val="2"/>
      </rPr>
      <t>34%</t>
    </r>
    <r>
      <rPr>
        <sz val="11"/>
        <rFont val="Arial"/>
        <family val="2"/>
      </rPr>
      <t xml:space="preserve">. </t>
    </r>
  </si>
  <si>
    <r>
      <rPr>
        <b/>
        <sz val="11"/>
        <rFont val="Arial"/>
        <family val="2"/>
      </rPr>
      <t xml:space="preserve">META 3. </t>
    </r>
    <r>
      <rPr>
        <sz val="11"/>
        <rFont val="Arial"/>
        <family val="2"/>
      </rPr>
      <t>Se acordó con el interventor el envío de comunicaciones a estas dos entidades, en las cuales se detalla sobre el estado de cada proyecto. Entre el 20 y 21 de Enero se enviaron a los representantes de ambas partes los informes mensuales de interventoría, el cual describe el avance técnico y financiero y presenta las recomendaciones que se consideran pertinentes. (Véase el anexo Compilado de Cartas a los operadores y gobernaciones solicitando el cronograma.pdf). Se adjuntan los comunicados a través de los cuales se remiten los informes correspondientes al mes de diciembre de 2010. Se reporta un avance del</t>
    </r>
    <r>
      <rPr>
        <u val="single"/>
        <sz val="11"/>
        <rFont val="Arial"/>
        <family val="2"/>
      </rPr>
      <t xml:space="preserve"> 17%.</t>
    </r>
  </si>
  <si>
    <r>
      <rPr>
        <b/>
        <sz val="11"/>
        <rFont val="Arial"/>
        <family val="2"/>
      </rPr>
      <t>META 2</t>
    </r>
    <r>
      <rPr>
        <sz val="11"/>
        <rFont val="Arial"/>
        <family val="2"/>
      </rPr>
      <t xml:space="preserve">.  El programa Compartel y la Interventoría REDCOM decidieron enviar comunicaciones tanto a operadores como a los representantes de las gobernaciones, en las cuales solicitaba la elaboración de un cronograma con los pendientes relacionados en las comunicaciones y donde se solicitaba calidad y detalle de en el mismo.En el CD adjunto se presentan las comunicaciones enviadas a estas entidades y por medio de las cuales se reitera la necesidad de que se de cumplimiento a Capacitaciones, Apertura de Telecentros y Adecuaciones.  Se reporta un avance del </t>
    </r>
    <r>
      <rPr>
        <u val="single"/>
        <sz val="11"/>
        <rFont val="Arial"/>
        <family val="2"/>
      </rPr>
      <t>100%</t>
    </r>
    <r>
      <rPr>
        <sz val="11"/>
        <rFont val="Arial"/>
        <family val="2"/>
      </rPr>
      <t xml:space="preserve">. </t>
    </r>
  </si>
  <si>
    <r>
      <rPr>
        <b/>
        <sz val="11"/>
        <rFont val="Arial"/>
        <family val="2"/>
      </rPr>
      <t>H.7</t>
    </r>
    <r>
      <rPr>
        <sz val="11"/>
        <rFont val="Arial"/>
        <family val="2"/>
      </rPr>
      <t xml:space="preserve"> La estrategia Regional de Conectividad a junio de 2010 solamente logró operar en un 40% , debido a los atrasos en el cumplimiento de algunas obligaciones por parte de los actores, entidad territorial y operador, situación que afecta el cumplimiento de las metas y por consiguiente, se vislumbra la ampliación del plazo de ejecución.</t>
    </r>
  </si>
  <si>
    <t>Los atrasos en el cumplimiento de algunas obligaciones por parte de los áctores, entidad territorial</t>
  </si>
  <si>
    <t>Situación que afecta el cumplimiento de las metas y por consiguiente, se vislumbra la ampliación del plazo de ejecución</t>
  </si>
  <si>
    <t>Mejorar los procedimientos de seguimiento tanto con el interventor como con la gobernación, a través de la realización de un cronograma detallado para cada proyecto, permitiendo esto un seguimiento más minucioso a los contratos de modo tal que se puedan vislumbrar posibles incumplimientos, tomando así las acciones que correspondan a tiempo.</t>
  </si>
  <si>
    <t>Oficio a las entidades involucradas en los proyectos y que presentan mora, solicitando un cronograma detallado para llevar a buen término cada proyecto.</t>
  </si>
  <si>
    <t>Informes mensuales informando a cada entidad sobre el estado del cumplimiento de las obligaciones</t>
  </si>
  <si>
    <r>
      <rPr>
        <b/>
        <sz val="11"/>
        <rFont val="Arial"/>
        <family val="2"/>
      </rPr>
      <t>META 2</t>
    </r>
    <r>
      <rPr>
        <sz val="11"/>
        <rFont val="Arial"/>
        <family val="2"/>
      </rPr>
      <t xml:space="preserve">. Los informes mensuales notificando a cada operador sobre el estado del cumplimiento de las obligaciones, a través de los cuales se atiend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30%</t>
    </r>
    <r>
      <rPr>
        <sz val="11"/>
        <rFont val="Arial"/>
        <family val="2"/>
      </rPr>
      <t>.</t>
    </r>
  </si>
  <si>
    <r>
      <rPr>
        <b/>
        <sz val="11"/>
        <rFont val="Arial"/>
        <family val="2"/>
      </rPr>
      <t>META 2.</t>
    </r>
    <r>
      <rPr>
        <sz val="11"/>
        <rFont val="Arial"/>
        <family val="2"/>
      </rPr>
      <t xml:space="preserve"> Respecto a la remisión de informes mensuales, se enviaron a las gobernaciones y operadores los comunicados con los links de descarga ( Ver en CD las carpetas Remisión Gobernaciones - Remisión Informes Operadores). Con lo cual se pretende que operador y gobernaciones conozcan el estado de las obligaciones y se tomen las medidas necesarias, dando mejor participación a las gobernaciones, las cuales pueden colabor dando las soluciones que correspondan y generando las alarmas que se requieran. Se adjuntan los comunicados a través de los cuales se remiten los informes correspondientes al mes de enero de 2011. Se reporta un avance del </t>
    </r>
    <r>
      <rPr>
        <u val="single"/>
        <sz val="11"/>
        <rFont val="Arial"/>
        <family val="2"/>
      </rPr>
      <t>20%</t>
    </r>
    <r>
      <rPr>
        <sz val="11"/>
        <rFont val="Arial"/>
        <family val="2"/>
      </rPr>
      <t xml:space="preserve">. </t>
    </r>
  </si>
  <si>
    <r>
      <rPr>
        <b/>
        <sz val="11"/>
        <rFont val="Arial"/>
        <family val="2"/>
      </rPr>
      <t xml:space="preserve">META 2. </t>
    </r>
    <r>
      <rPr>
        <sz val="11"/>
        <rFont val="Arial"/>
        <family val="2"/>
      </rPr>
      <t xml:space="preserve">Se acordó con el interventor el envío de comunicaciones a estas dos entidades, en las cuales se detalla sobre el estado de cada proyecto. Entre el 20 y 21 de Enero se enviaron a los representantes de ambas partes los informes mensuales de interventoría, el cual describe el avance técnico y financiero y presenta las recomendaciones que se consideran pertinentes. (Véase el anexo Compilado de Cartas a los operadores y gobernaciones solicitando el cronograma.pdf). Se adjuntan los comunicados a través de los cuales se remiten los informes correspondientes al mes de diciembre de 2010. Se reporta un avance del </t>
    </r>
    <r>
      <rPr>
        <u val="single"/>
        <sz val="11"/>
        <rFont val="Arial"/>
        <family val="2"/>
      </rPr>
      <t>10%</t>
    </r>
    <r>
      <rPr>
        <sz val="11"/>
        <rFont val="Arial"/>
        <family val="2"/>
      </rPr>
      <t>.</t>
    </r>
  </si>
  <si>
    <r>
      <rPr>
        <b/>
        <sz val="11"/>
        <rFont val="Arial"/>
        <family val="2"/>
      </rPr>
      <t>META 1.</t>
    </r>
    <r>
      <rPr>
        <sz val="11"/>
        <rFont val="Arial"/>
        <family val="2"/>
      </rPr>
      <t xml:space="preserve">  El programa Compartel y la Interventoría REDCOM decidieron enviar comunicaciones tanto a operadores como a los representantes de las gobernaciones, en las cuales solicitaba la elaboración de un cronograma con los pendientes relacionados en las comunicaciones y donde se solicitaba calidad y detalle de en el mismo.En el CD adjunto se presentan las comunicaciones enviadas a estas entidades y por medio de las cuales se reitera la necesidad de que se de cumplimiento a Capacitaciones, Apertura de Telecentros y Adecuaciones.  Se reporta un avance del </t>
    </r>
    <r>
      <rPr>
        <u val="single"/>
        <sz val="11"/>
        <rFont val="Arial"/>
        <family val="2"/>
      </rPr>
      <t>100%.</t>
    </r>
    <r>
      <rPr>
        <sz val="11"/>
        <rFont val="Arial"/>
        <family val="2"/>
      </rPr>
      <t xml:space="preserve"> </t>
    </r>
  </si>
  <si>
    <r>
      <rPr>
        <b/>
        <sz val="11"/>
        <rFont val="Arial"/>
        <family val="2"/>
      </rPr>
      <t>H.8</t>
    </r>
    <r>
      <rPr>
        <sz val="11"/>
        <rFont val="Arial"/>
        <family val="2"/>
      </rPr>
      <t xml:space="preserve"> No obstante el Programa Compartel haber implementado el Sistema de Monitoreo Nacional- SIMONA, a la fecha con esta herramienta solamente se monitorea en tiempo real el servicio de conectividad en un 29% en todo el país, lo cual indica que el control se debe practicar en un alto porcentaje con las interventorías.</t>
    </r>
  </si>
  <si>
    <t>El bajo número de instituciones que monitorea SIMONA</t>
  </si>
  <si>
    <t>El control un alto porcentaje lo debe practicar la interventoria</t>
  </si>
  <si>
    <t>Promover acciones que permitan el despliegue del software SIMONA en las instituciones beneficiadas.</t>
  </si>
  <si>
    <t>Incremetar el número de sedes en 6000 durante el primer semestre del 2011</t>
  </si>
  <si>
    <t>Informes de gestión</t>
  </si>
  <si>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marzo 25 de 2011 para un total de 2.805. Se reporta avance del </t>
    </r>
    <r>
      <rPr>
        <u val="single"/>
        <sz val="11"/>
        <rFont val="Arial"/>
        <family val="2"/>
      </rPr>
      <t>40%</t>
    </r>
    <r>
      <rPr>
        <sz val="11"/>
        <rFont val="Arial"/>
        <family val="2"/>
      </rPr>
      <t xml:space="preserve"> .  </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</si>
  <si>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febrero 22 de 2011 para un total de 1.102. Se reporta avance del </t>
    </r>
    <r>
      <rPr>
        <u val="single"/>
        <sz val="11"/>
        <rFont val="Arial"/>
        <family val="2"/>
      </rPr>
      <t>20%</t>
    </r>
    <r>
      <rPr>
        <sz val="11"/>
        <rFont val="Arial"/>
        <family val="2"/>
      </rPr>
      <t xml:space="preserve">.  </t>
    </r>
  </si>
  <si>
    <r>
      <rPr>
        <b/>
        <sz val="11"/>
        <rFont val="Arial"/>
        <family val="2"/>
      </rPr>
      <t>H.9</t>
    </r>
    <r>
      <rPr>
        <sz val="11"/>
        <rFont val="Arial"/>
        <family val="2"/>
      </rPr>
      <t xml:space="preserve"> En los estudios previos para los contratos-banco de proyectos, el análisis de la conveniencia no evaluó las consecuencias de contratar el servicio de telecomunicaciones con la utilización de tecnología satelital, situación que se ve reflejada en la calidad del servicio que se presta a un número importante de Instituciones Educativas, donde el acceso y la velocidad son lentas, además de las intermitencias.</t>
    </r>
  </si>
  <si>
    <t>Falta de las consecuencias de contratar el servicio de telecomunicaciones con tecnología satélital</t>
  </si>
  <si>
    <t>Lentitud en acceso y velocidad, además de las intermitencias</t>
  </si>
  <si>
    <t>Incluir para los nuevos proyectos, que involucren conectividad a instituciones públicas, mecanismos que permitan direccionar el tipo de tecnología a utilizar dependiendo las coberturas, la viabilidad tecnica y las condiciones de mercado de las zonas que se impacten.</t>
  </si>
  <si>
    <t xml:space="preserve">Garantizar la utilización de tecnologías adecuadas en las zonas beneficiadas </t>
  </si>
  <si>
    <r>
      <t>H.10</t>
    </r>
    <r>
      <rPr>
        <sz val="11"/>
        <rFont val="Arial"/>
        <family val="2"/>
      </rPr>
      <t xml:space="preserve"> El sistema de control para monitorear los servicios de Telecomunicaciones sociales - SIMONA, a la fecha no es efectivo para medir los indicadores  para los cuales ha sido diseñada, por cuanto el servicio de telecomunicaciones no es continuó en los sitios donde se utiliza, lo cual impide efectuar el seguimiento.</t>
    </r>
  </si>
  <si>
    <t>Falta de continuidad en el servicio.</t>
  </si>
  <si>
    <t>La falta de efectividad de SIMONA para medir los indicadores.</t>
  </si>
  <si>
    <t>Diagnóstico de la efectividad del agente SIMONA como herramienta para medir los indicadores.</t>
  </si>
  <si>
    <t>Conocer el desempeño en la medición de los indicadores y conocer las posibles causas de fallas e imprecisiones.</t>
  </si>
  <si>
    <t>De acuerdo al resultado del diagnóstico, implmentar un plan de accion con el fin de optimizar SIMONA como herramienta de medición.</t>
  </si>
  <si>
    <t>De acuerdo al resultado del diagnóstico, ajustar lo que sea necesario para que SIMONA permita verificar la conectividad en condiciones de intermitencia.</t>
  </si>
  <si>
    <t>Advertir las fallas en servicio para adelantar los procesos administrativos a que haya lugar por los posibles incumplimientos presentados por los Operadores.</t>
  </si>
  <si>
    <t>Informar el estado de la disponibilidad en la conectividad en las sedes monitoreadas</t>
  </si>
  <si>
    <t>Informe de continuidad en el servicio o novedades en el mismo.</t>
  </si>
  <si>
    <r>
      <rPr>
        <b/>
        <sz val="11"/>
        <rFont val="Arial"/>
        <family val="2"/>
      </rPr>
      <t xml:space="preserve">META 3. </t>
    </r>
    <r>
      <rPr>
        <sz val="11"/>
        <rFont val="Arial"/>
        <family val="2"/>
      </rPr>
      <t xml:space="preserve">Mediante comunicación electrónica del día 3 de marzo, la Interventoría REDCOM quien vigila los contratos de conectividad correspondientes a las Fases 1, 2 y 3 del Proyecto de Conectividad en Banda Ancha a Instituciones Públicas anunció que se encuentra tomando las acciones pertinentes para dar solución e interpretar las novedades reportadas por el Agente de monitoreo SIMONA durante este periodo. Se reporta un avance del </t>
    </r>
    <r>
      <rPr>
        <u val="single"/>
        <sz val="11"/>
        <rFont val="Arial"/>
        <family val="2"/>
      </rPr>
      <t>20%</t>
    </r>
    <r>
      <rPr>
        <sz val="11"/>
        <rFont val="Arial"/>
        <family val="2"/>
      </rPr>
      <t>.</t>
    </r>
  </si>
  <si>
    <r>
      <rPr>
        <b/>
        <sz val="11"/>
        <rFont val="Arial"/>
        <family val="2"/>
      </rPr>
      <t>META 1.</t>
    </r>
    <r>
      <rPr>
        <sz val="11"/>
        <rFont val="Arial"/>
        <family val="2"/>
      </rPr>
      <t xml:space="preserve"> Se anexa informe y diagnóstico sobre la operación del agente SIMONA. Se reporta avance del </t>
    </r>
    <r>
      <rPr>
        <u val="single"/>
        <sz val="11"/>
        <rFont val="Arial"/>
        <family val="2"/>
      </rPr>
      <t>66%</t>
    </r>
    <r>
      <rPr>
        <sz val="11"/>
        <rFont val="Arial"/>
        <family val="2"/>
      </rPr>
      <t>.</t>
    </r>
  </si>
  <si>
    <r>
      <rPr>
        <b/>
        <sz val="11"/>
        <rFont val="Arial"/>
        <family val="2"/>
      </rPr>
      <t>META 1.</t>
    </r>
    <r>
      <rPr>
        <sz val="11"/>
        <rFont val="Arial"/>
        <family val="2"/>
      </rPr>
      <t xml:space="preserve"> Se anexa informe y diagnóstico sobre la operación del agente SIMONA. Se reporta avance del</t>
    </r>
    <r>
      <rPr>
        <u val="single"/>
        <sz val="11"/>
        <rFont val="Arial"/>
        <family val="2"/>
      </rPr>
      <t xml:space="preserve"> 33%.</t>
    </r>
  </si>
  <si>
    <r>
      <rPr>
        <b/>
        <sz val="11"/>
        <rFont val="Arial"/>
        <family val="2"/>
      </rPr>
      <t>H.11</t>
    </r>
    <r>
      <rPr>
        <sz val="11"/>
        <rFont val="Arial"/>
        <family val="2"/>
      </rPr>
      <t xml:space="preserve"> La estructuración de la forma de gestionar a través de Convenios para la prestación del servicio de conectividad de instituciones públicas presenta dificultades para el control, en atención a que los actores involucrados en la estrategia, entes territoriales y operadores, no son oportunos en el cumplimiento de los compromisos adquiridos , situación que a la fecha tiene el 60% de los convenios en atraso.</t>
    </r>
  </si>
  <si>
    <t>Los actores involucrados en la estrategia no son oportunos en el cumplimiento de los compromisos</t>
  </si>
  <si>
    <t>Atraso en un 60% de los convenios</t>
  </si>
  <si>
    <t>Mejorar los procedimientos de seguimiento tanto con el interventor como con la gobernación y el operador, a través de la realización de un cronograma detallado para cada proyecto, permitiendo esto un seguimiento más minucioso a los contratos de modo tal que se puedan vislumbrar posibles incumplimientos, tomando así las acciones que correspondan a tiempo en la realización de los comités directivos realizados mensualmente.</t>
  </si>
  <si>
    <t>Oficio a las entidades involucradas en los proyectos (gobernaciones y operadores) y que presentan mora, solicitando un cronograma detallado para llevar a buen término cada proyecto.</t>
  </si>
  <si>
    <t>Informes mensuales informando a cada entidad sobre el estado del cumplimiento de las obligaciones.</t>
  </si>
  <si>
    <t>Comités directivos de seguimiento a los proyectos</t>
  </si>
  <si>
    <t>Reuniones con las entidades que intervienen en los proyectos.</t>
  </si>
  <si>
    <r>
      <rPr>
        <b/>
        <sz val="11"/>
        <rFont val="Arial"/>
        <family val="2"/>
      </rPr>
      <t>META 2</t>
    </r>
    <r>
      <rPr>
        <sz val="11"/>
        <rFont val="Arial"/>
        <family val="2"/>
      </rPr>
      <t xml:space="preserve">. Los informes mensuales notificando a cada operador sobre el estado del cumplimiento de las obligaciones, a través de los cuales se atiend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30%</t>
    </r>
    <r>
      <rPr>
        <sz val="11"/>
        <rFont val="Arial"/>
        <family val="2"/>
      </rPr>
      <t>.</t>
    </r>
  </si>
  <si>
    <r>
      <rPr>
        <b/>
        <sz val="11"/>
        <rFont val="Arial"/>
        <family val="2"/>
      </rPr>
      <t>H.12</t>
    </r>
    <r>
      <rPr>
        <sz val="11"/>
        <rFont val="Arial"/>
        <family val="2"/>
      </rPr>
      <t xml:space="preserve"> Se evidenció debilidades en el control administrativo, debido a que la póliza de cumplimiento del convenio No.501 fue expedida sólo hasta el 3 de diciembre de 2009, 11 días después de perfeccionado el contrato. Igual situación se presentó en el contrato 444 del 2008, en donde la garantía se constituyo días después del término acordado . Igualmente se observó que el contrato No.2040142 celebrado con la Universidad Pontificia Bolivariana a la fecha no se ha liquidado.</t>
    </r>
  </si>
  <si>
    <t>Falta de requerimiento oportuno de la póliza</t>
  </si>
  <si>
    <t>Debilidades en el control</t>
  </si>
  <si>
    <t>Se realizaran reuniones con el personal del programa para hacer seguimiento y definir acciones de mejora para obtener el cabal cumplimiento de las actuacionesy obligaciones contractuales</t>
  </si>
  <si>
    <t>Garantizar el cumplimiento oportuno de las obligaciones a cargo de las partes</t>
  </si>
  <si>
    <t xml:space="preserve">Verificación de las obligaciones a cargo de las partes contractuales  </t>
  </si>
  <si>
    <t>Actas de Reuniones de seguimiento</t>
  </si>
  <si>
    <r>
      <rPr>
        <b/>
        <sz val="11"/>
        <rFont val="Arial"/>
        <family val="2"/>
      </rPr>
      <t xml:space="preserve">META 1. </t>
    </r>
    <r>
      <rPr>
        <sz val="11"/>
        <rFont val="Arial"/>
        <family val="2"/>
      </rPr>
      <t xml:space="preserve">Se adjunta copia del acta de liquidación del contrato No. 2040142 suscrito entre FONADE y Universidad Pontificia Bolivariana. Reporte de cumplimiento: </t>
    </r>
    <r>
      <rPr>
        <u val="single"/>
        <sz val="11"/>
        <rFont val="Arial"/>
        <family val="2"/>
      </rPr>
      <t>N/A</t>
    </r>
  </si>
  <si>
    <t xml:space="preserve">H.13 El procedimiento de restauración de los servidores de Backup no se encuentra debidamente documentado, situación que pone en riesgo la continuidad de la operación del SIMONA. 
Igualmente, no se evidenció un plan de contingencia o de recuperación ante un posible desastre para la información y servidores de SIMONA, ni que la información y los servidores de COMPARTEL estén contemplados dentro de los Planes de contingencia del Ministerio de las TICs. 
</t>
  </si>
  <si>
    <t>No se encuentra debidamente documentado el procedimiento de restauración de los servidores Backup</t>
  </si>
  <si>
    <t>Pone en riesgo la operación de SIMONA</t>
  </si>
  <si>
    <t>Implementar Procedimiento de Back-up y un plan de contingencia para los servidores del Programa</t>
  </si>
  <si>
    <t>Contar con un procedimiento de Back-up y un plan de contingencia para los servidores del Programa</t>
  </si>
  <si>
    <t>informe</t>
  </si>
  <si>
    <r>
      <rPr>
        <b/>
        <sz val="11"/>
        <rFont val="Arial"/>
        <family val="2"/>
      </rPr>
      <t>META 1.</t>
    </r>
    <r>
      <rPr>
        <sz val="11"/>
        <rFont val="Arial"/>
        <family val="2"/>
      </rPr>
      <t xml:space="preserve"> Actualmente, el Programa Compartel se encuentra definiendo las características técnicas mínimas para el aseguramiento y respaldo de la información de las bases de datos de SIMONA y del SIUC, con el personal técnico de la Corporación para el Desarrollo, Apropiación y Aprovechamiento de las Tecnologías de la Información y las Comunicaciones – CORPOTIC. Reporte de avance: </t>
    </r>
    <r>
      <rPr>
        <u val="single"/>
        <sz val="11"/>
        <rFont val="Arial"/>
        <family val="2"/>
      </rPr>
      <t>N/A.</t>
    </r>
  </si>
  <si>
    <r>
      <rPr>
        <b/>
        <sz val="11"/>
        <rFont val="Arial"/>
        <family val="2"/>
      </rPr>
      <t>H.14</t>
    </r>
    <r>
      <rPr>
        <sz val="11"/>
        <rFont val="Arial"/>
        <family val="2"/>
      </rPr>
      <t xml:space="preserve"> De los 10 convenios Interadministrativos celebrados con los Departamentos  en  los meses de octubre y noviembre de 2009, con el objeto de prestar el servicio de conectividad en las Instituciones Públicas beneficiadas en cada ente territorial, a la fecha, solamente cuatro (4)  de ellos, es decir el 40%, se encuentran en operación, lo cual muestra que después de 9 meses de ejecución de estos convenios, con término de 24 meses, aun el servicio de conectividad no se presta totalmente, situación que afecta los logros del programa.</t>
    </r>
  </si>
  <si>
    <t>Debilidades en la ejecución de los convenios</t>
  </si>
  <si>
    <t>Se afecta los logros del programa por los atrasos en la ejecución de los convenios</t>
  </si>
  <si>
    <t>Oficio a las entidades involucradas en los proyectos (gobernaciones y operadores) y que presentan mora, solicitando un cronograma detallado para llevar a buen término cada proyecto</t>
  </si>
  <si>
    <t>Seguimiento a cada meta generando la comunicación con el concepto correspondiente</t>
  </si>
  <si>
    <t>Comités directivos de seguimiento a los proyectos.</t>
  </si>
  <si>
    <r>
      <rPr>
        <b/>
        <sz val="11"/>
        <rFont val="Arial"/>
        <family val="2"/>
      </rPr>
      <t>META 2</t>
    </r>
    <r>
      <rPr>
        <sz val="11"/>
        <rFont val="Arial"/>
        <family val="2"/>
      </rPr>
      <t xml:space="preserve">. Los informes mensuales notificando a cada operador sobre el estado del cumplimiento de las obligaciones, a través de los cuales se atiend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30%</t>
    </r>
    <r>
      <rPr>
        <sz val="11"/>
        <rFont val="Arial"/>
        <family val="2"/>
      </rPr>
      <t>.</t>
    </r>
  </si>
  <si>
    <r>
      <rPr>
        <b/>
        <sz val="11"/>
        <rFont val="Arial"/>
        <family val="2"/>
      </rPr>
      <t>H.15</t>
    </r>
    <r>
      <rPr>
        <sz val="11"/>
        <rFont val="Arial"/>
        <family val="2"/>
      </rPr>
      <t xml:space="preserve"> La CGR no ha evidenciado las medidas o acciones  adelantadas por el Fondo TIC-Compartel para establecer lo relacionado con la legalización de los recursos dispuestos para la adquisición en el 2006 de una antena que no se compró por parte del contratista COLDECON y cuyo dinero se utilizó presuntamente para el pago de un servicio de telecomunicaciones prestado a través del hosting en Comsatcol, hoy BT Latam Colombia, situación corraborada por las firmas interventoras  del contrato y que el operador no ha legalizado.</t>
    </r>
  </si>
  <si>
    <t>Falta de control y seguimiento</t>
  </si>
  <si>
    <t>Falta de legalización en forma oportuna de los recursos dispuestos para la adquisición de la antena</t>
  </si>
  <si>
    <t>Solicitar  al operador los ajustes pertinentes  a la respectiva legalización, de los recursos dispuestos para la adquisicion de la antena</t>
  </si>
  <si>
    <t>Legalizacion de los recursos entregados para la  adquisicion  de la antena.</t>
  </si>
  <si>
    <t>Presentacion de la factura por parte del operador y validación y aprobación por parte de la Interventoría del recurso utilizado para Hosting.</t>
  </si>
  <si>
    <t>Factura, Validación y Aprobación</t>
  </si>
  <si>
    <r>
      <rPr>
        <b/>
        <sz val="11"/>
        <rFont val="Arial"/>
        <family val="2"/>
      </rPr>
      <t>META 1</t>
    </r>
    <r>
      <rPr>
        <sz val="11"/>
        <rFont val="Arial"/>
        <family val="2"/>
      </rPr>
      <t xml:space="preserve">. Se anexan en medio magnético las facturas que dan cuenta del pago de los servicios de hosting equivalentes al valor de la antena. Se reporta un avance del 100% </t>
    </r>
  </si>
  <si>
    <t>H.16 Se observó que persisten deficiencias en la conciliación de la información contable de los convenios 193043/2003 y 197032/2007 por parte del Fondo de Tecnologías de la Información y las Comunicaciones y el Fondo Financiero de Proyectos de Desarrollo-Fonade, al no efectuarse en algunos casos, la conciliación de los saldos a una misma fecha de corte .
De otra parte, se evidenció que en algunos meses se presentan partidas conciliatorias , debido a que algunos pagos con cargo a los convenios adolecen de los documentos soportes y/o son remitidos en forma incompleta, hechos  que generan inoportunidad de los registros contables que se reflejan en la Contabilidad del Fondo de Tecnologías de la Información y las Comunicaciones-Programa Compartel.</t>
  </si>
  <si>
    <t>Debilidades en la conciliación de la información contable de los convenios</t>
  </si>
  <si>
    <t>Inoportunidad de los registros contables que se reflejan en la contabilidad del Fondo de tecnologías de la Información y las Comunicaciones. Programa Compartel</t>
  </si>
  <si>
    <t>Realizar informe de diagnostico del estado actual de los convenios Fondo TIC  - Fonade</t>
  </si>
  <si>
    <t>Establecer el estado actual de los convenios y su conciliación contable con el fin de establecer las diferencias existentes</t>
  </si>
  <si>
    <t>Informe de Estado Actual Contable de los Convenios</t>
  </si>
  <si>
    <t>Realizar verificación y depuración de la información reportada por la Gerencia de Convenios de Fonade y registro en la respectiva conciliación del Fondo TIC</t>
  </si>
  <si>
    <t>Revisar y verificar las conciliaciones contables realizadas por el Fondo TIC, con respecto a lo reportado por Fonade.</t>
  </si>
  <si>
    <t>Reuniones de seguimiento para verificar si existen diferencias en las conciliaciones contables del FondoTIC</t>
  </si>
  <si>
    <t>Acta de Reunión con Informe Contable</t>
  </si>
  <si>
    <r>
      <rPr>
        <b/>
        <sz val="11"/>
        <rFont val="Arial"/>
        <family val="2"/>
      </rPr>
      <t>META 2.</t>
    </r>
    <r>
      <rPr>
        <sz val="11"/>
        <rFont val="Arial"/>
        <family val="2"/>
      </rPr>
      <t xml:space="preserve"> Se adjunta acta de reunión trimestral entre el Fondo de Tecnologías de la Información y las Comunicaciones y el Programa Compartel; así como los informes contables del primer trimestre del año 2011. Se reporta un avance del </t>
    </r>
    <r>
      <rPr>
        <u val="single"/>
        <sz val="11"/>
        <rFont val="Arial"/>
        <family val="2"/>
      </rPr>
      <t>25%.</t>
    </r>
  </si>
  <si>
    <r>
      <rPr>
        <b/>
        <sz val="11"/>
        <rFont val="Arial"/>
        <family val="2"/>
      </rPr>
      <t>META 1</t>
    </r>
    <r>
      <rPr>
        <sz val="11"/>
        <rFont val="Arial"/>
        <family val="2"/>
      </rPr>
      <t xml:space="preserve">. Se adjunta el estado de conciliación realizada a los convenios 193043/2003 y 197032/2007, a partir del cual se iniciarán las reuniones trimestrales de seguimiento. Se reporta cumplida la meta al </t>
    </r>
    <r>
      <rPr>
        <u val="single"/>
        <sz val="11"/>
        <rFont val="Arial"/>
        <family val="2"/>
      </rPr>
      <t>100%</t>
    </r>
    <r>
      <rPr>
        <sz val="11"/>
        <rFont val="Arial"/>
        <family val="2"/>
      </rPr>
      <t xml:space="preserve">. </t>
    </r>
  </si>
  <si>
    <r>
      <rPr>
        <b/>
        <sz val="11"/>
        <rFont val="Arial"/>
        <family val="2"/>
      </rPr>
      <t xml:space="preserve">META 2. </t>
    </r>
    <r>
      <rPr>
        <sz val="11"/>
        <rFont val="Arial"/>
        <family val="2"/>
      </rPr>
      <t xml:space="preserve">A través del comunicado N° 001645 del 1 de julio de 2011, el Área de Operaciones remitió al Área de Estructuración e Investigación del Programa Compartel la última versión del Documento de Indicadores y Niveles del Servicio, para ser tomado como referencia para la planeación y estructuración de nuevos proyectos. El documento elaborado, fue trabajado en conjunto con operadores de Banco de Proyectos de Conectividad para Instituciones Públicas y las recomendaciones incluidas en el documento permiten mejorar el control y seguimiento a los nuevos proyectos. Se adjuntan carta de remisión y el documento indicado. Se reporta cumplimiento de la meta al </t>
    </r>
    <r>
      <rPr>
        <u val="single"/>
        <sz val="11"/>
        <rFont val="Arial"/>
        <family val="2"/>
      </rPr>
      <t>100%.</t>
    </r>
    <r>
      <rPr>
        <sz val="11"/>
        <rFont val="Arial"/>
        <family val="2"/>
      </rPr>
      <t xml:space="preserve">
</t>
    </r>
  </si>
  <si>
    <t>No corresponde reporte en este período.</t>
  </si>
  <si>
    <r>
      <rPr>
        <b/>
        <sz val="11"/>
        <rFont val="Arial"/>
        <family val="2"/>
      </rPr>
      <t xml:space="preserve">META 1. </t>
    </r>
    <r>
      <rPr>
        <sz val="11"/>
        <rFont val="Arial"/>
        <family val="2"/>
      </rPr>
      <t xml:space="preserve">Se reporta en archivo adjunto dos informes a través de los cuales se atiende el presente hallazgo: uno de ellos, denominado Indicadores de Velocidad I Trimestre recopila la información correspondiente al cumplimiento de indicadores durante el período de enero – marzo; el otro de ellos, denominado Niveles de Satisfacción de Usuarios I Trimestre, recopila la información correspondiente a la medición del NSU durante el período de enero – marzo. Se reporta cumplimiento de la meta al </t>
    </r>
    <r>
      <rPr>
        <u val="single"/>
        <sz val="11"/>
        <rFont val="Arial"/>
        <family val="2"/>
      </rPr>
      <t>33%</t>
    </r>
  </si>
  <si>
    <r>
      <rPr>
        <b/>
        <sz val="11"/>
        <rFont val="Arial"/>
        <family val="2"/>
      </rPr>
      <t xml:space="preserve">META 3. </t>
    </r>
    <r>
      <rPr>
        <sz val="11"/>
        <rFont val="Arial"/>
        <family val="2"/>
      </rPr>
      <t>El Fondo TIC y CORPOTIC suscribieron el pasado 13 de mayo, el Contrato Interadministrativo de Gerencia Integral de Proyectos N° 000218 de 2011; en el marco de este Contrato Interadministrativo y como parte de las actividades de apoyo institucional al Programa Compartel, durante este mes CORPORTIC envió invitación a cotizar a varias firmas para adelantar la contratación del Estudio correspondiente. Como resultado de lo anterior, se informa que a la fecha ya se han presentado propuestas, frente a las cuales CORPOTIC actualmente se encuentra adelantando la verificación y análisis correspondiente.  Reporte de avance:</t>
    </r>
    <r>
      <rPr>
        <u val="single"/>
        <sz val="11"/>
        <rFont val="Arial"/>
        <family val="2"/>
      </rPr>
      <t xml:space="preserve"> N/A.</t>
    </r>
  </si>
  <si>
    <r>
      <rPr>
        <b/>
        <sz val="11"/>
        <rFont val="Arial"/>
        <family val="2"/>
      </rPr>
      <t>META 3</t>
    </r>
    <r>
      <rPr>
        <sz val="11"/>
        <rFont val="Arial"/>
        <family val="2"/>
      </rPr>
      <t>. El Fondo TIC y CORPOTIC suscribieron el pasado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 En el marco del Contrato Interadministrativo N° 000218 de 2011 y como parte de las actividades de apoyo institucional al Programa Compartel, se viene trabajando en la elaboración de los estudios previos que se requieren para la contratación de la Consultoría que adelantará el Estudio Estratégico del Programa Compartel.  Reporte de avance:</t>
    </r>
    <r>
      <rPr>
        <u val="single"/>
        <sz val="11"/>
        <rFont val="Arial"/>
        <family val="2"/>
      </rPr>
      <t xml:space="preserve"> N/A.</t>
    </r>
  </si>
  <si>
    <r>
      <rPr>
        <b/>
        <sz val="11"/>
        <rFont val="Arial"/>
        <family val="2"/>
      </rPr>
      <t>META 3.</t>
    </r>
    <r>
      <rPr>
        <sz val="11"/>
        <rFont val="Arial"/>
        <family val="2"/>
      </rPr>
      <t xml:space="preserve">El Programa Compartel adelantó el trámite para la elaboración del  Convenio Interadministrativo con la Corporación para el Desarrollo, Apropiación y Aprovechamiento de las Tecnologías de la Información y las Comunicaciones – CORPOTIC, el cual prevé entre otras actividades, la contratación de la firma que elaborará el estudio requerido. La firma de dicho Convenio Interadministrativo se prevé realizarla en el mes de mayo. Reporte de avance: </t>
    </r>
    <r>
      <rPr>
        <u val="single"/>
        <sz val="11"/>
        <rFont val="Arial"/>
        <family val="2"/>
      </rPr>
      <t>N/A.</t>
    </r>
  </si>
  <si>
    <r>
      <rPr>
        <b/>
        <sz val="11"/>
        <rFont val="Arial"/>
        <family val="2"/>
      </rPr>
      <t>META 3.</t>
    </r>
    <r>
      <rPr>
        <sz val="11"/>
        <rFont val="Arial"/>
        <family val="2"/>
      </rPr>
      <t xml:space="preserve"> Aunque esta meta contemplaba la presentación de un (1) informe al 30 de noviembre de 2011, con el propósito de hacer un seguimiento más efectivo al plan de acción propuesto, a partir de este mes se presentarán los avances mensuales de monitoreo al Plan de Acción. Por tal razón, se adjunta en el archivo llamado “Monitoreo mes de junio al Plan de Acción para NTLC”, con el informe correspondiente y las evidencias de la promoción de los telecentros adelantada por los Contratistas de las Regiones 1, 2, 3 y 5. Debe tenerse que presente que la operación de los NTLC de la Región 4 finalizó el pasado mes de abril, por lo que no presenta reporte para esta Región. Reporte de avance: </t>
    </r>
    <r>
      <rPr>
        <u val="single"/>
        <sz val="11"/>
        <rFont val="Arial"/>
        <family val="2"/>
      </rPr>
      <t>N/A.</t>
    </r>
  </si>
  <si>
    <r>
      <rPr>
        <b/>
        <sz val="11"/>
        <rFont val="Arial"/>
        <family val="2"/>
      </rPr>
      <t>META 2.</t>
    </r>
    <r>
      <rPr>
        <sz val="11"/>
        <rFont val="Arial"/>
        <family val="2"/>
      </rPr>
      <t xml:space="preserve"> La información correspondiente al cumplimiento de esta meta, se adjunta en el archivo llamado “Plan de Acción para Telecentros”. Así mismo, se adjuntan 4 correos electrónicos de solicitud del Plan de Acción para mejorar la Ocupación del Telecentro a cada uno de los cuatro operadores del proyecto y 4 cartas de remisión del Plan de Acción para mejorar la Ocupación del Telecentro a cada uno de los operadores, los cuales se incluyen en la carpeta “Correos y Cartas de Solicitud de Plan de Acción”.Con base en este Plan de Acción elaborado, a partir del mes de junio se efectuará un monitoreo a la implementación del Plan.  Se reporta un avance del </t>
    </r>
    <r>
      <rPr>
        <u val="single"/>
        <sz val="11"/>
        <rFont val="Arial"/>
        <family val="2"/>
      </rPr>
      <t>100%.</t>
    </r>
    <r>
      <rPr>
        <sz val="11"/>
        <rFont val="Arial"/>
        <family val="2"/>
      </rPr>
      <t xml:space="preserve"> </t>
    </r>
  </si>
  <si>
    <r>
      <rPr>
        <b/>
        <sz val="11"/>
        <rFont val="Arial"/>
        <family val="2"/>
      </rPr>
      <t>META 4.</t>
    </r>
    <r>
      <rPr>
        <sz val="11"/>
        <rFont val="Arial"/>
        <family val="2"/>
      </rPr>
      <t xml:space="preserve"> La información correspondiente a los avances de esta acción de mejoramiento, corresponde a la reportada en el Hallazgo No. 1, a través del informe denominado: Indicadores de Velocidad I Trimestre, en el cual se incluye la información correspondiente al cumplimiento de indicadores durante el período de enero – marzo de los operadores de Banco de Proyectos de Conectividad BPC. Se reporta un avance del </t>
    </r>
    <r>
      <rPr>
        <u val="single"/>
        <sz val="11"/>
        <rFont val="Arial"/>
        <family val="2"/>
      </rPr>
      <t xml:space="preserve">33% </t>
    </r>
  </si>
  <si>
    <r>
      <rPr>
        <b/>
        <sz val="11"/>
        <rFont val="Arial"/>
        <family val="2"/>
      </rPr>
      <t xml:space="preserve">META 1. </t>
    </r>
    <r>
      <rPr>
        <sz val="11"/>
        <rFont val="Arial"/>
        <family val="2"/>
      </rPr>
      <t xml:space="preserve">La información correspondiente al cumplimiento de esta Acción de Mejoramiento, se adjunta en el archivo denominado Informe de Nivel de Ocupación de los Telecentros. Así mismo se adjuntan las cartas de solicitud del diagnóstico a cada una de las cinco regiones y las cartas de remisión del diagnóstico de cada una de las cinco regiones. Con base en este diagnóstico elaborado, durante el mes de mayo se elaborará un Plan de Acción para potenciar la ocupación de los Telecentros con la capacidad instalada; y posteriormente, a partir del mes de junio se hará un monitoreo a la implementación del Plan de Acción establecido. Se reporta un avance del </t>
    </r>
    <r>
      <rPr>
        <u val="single"/>
        <sz val="11"/>
        <rFont val="Arial"/>
        <family val="2"/>
      </rPr>
      <t>100%</t>
    </r>
    <r>
      <rPr>
        <sz val="11"/>
        <rFont val="Arial"/>
        <family val="2"/>
      </rPr>
      <t xml:space="preserve"> </t>
    </r>
  </si>
  <si>
    <r>
      <rPr>
        <b/>
        <sz val="11"/>
        <rFont val="Arial"/>
        <family val="2"/>
      </rPr>
      <t>META 2</t>
    </r>
    <r>
      <rPr>
        <sz val="11"/>
        <rFont val="Arial"/>
        <family val="2"/>
      </rPr>
      <t xml:space="preserve">. La información correspondiente al cumplimiento de esta meta, se adjunta en el archivo llamado “Plan de Acción para Telecentros”. Así mismo, se adjuntan 4 correos electrónicos de solicitud del Plan de Acción para mejorar la Ocupación del Telecentro a cada uno de los cuatro operadores del proyecto y 4 cartas de remisión del Plan de Acción para mejorar la Ocupación del Telecentro a cada uno de los operadores, los cuales se incluyen en la carpeta “Correos y Cartas de Solicitud de Plan de Acción”.Con base en este Plan de Acción elaborado, a partir del mes de junio se efectuará un monitoreo a la implementación del Plan.  Se reporta un avance del </t>
    </r>
    <r>
      <rPr>
        <u val="single"/>
        <sz val="11"/>
        <rFont val="Arial"/>
        <family val="2"/>
      </rPr>
      <t>100%.</t>
    </r>
    <r>
      <rPr>
        <sz val="11"/>
        <rFont val="Arial"/>
        <family val="2"/>
      </rPr>
      <t xml:space="preserve"> </t>
    </r>
  </si>
  <si>
    <r>
      <rPr>
        <b/>
        <sz val="11"/>
        <rFont val="Arial"/>
        <family val="2"/>
      </rPr>
      <t>META 1</t>
    </r>
    <r>
      <rPr>
        <sz val="11"/>
        <rFont val="Arial"/>
        <family val="2"/>
      </rPr>
      <t>. La información correspondiente al cumplimiento de esta Acción de Mejoramiento, se también se atiende con el archivo denominado Informe de Nivel de Ocupación de los Nuevos Telecentros y las cartas de solicitud del diagnóstico y las cartas de remisión del diagnóstico de cada una de las cinco regiones.Con base en este diagnóstico elaborado, durante el mes de mayo se elaborará un Plan de Acción para potenciar la ocupación de los Telecentros con la capacidad instalada; y posteriormente, a partir del mes de junio se hará un monitoreo a la implementación del Plan de Acción establecido. Se reporta un avance del</t>
    </r>
    <r>
      <rPr>
        <u val="single"/>
        <sz val="11"/>
        <rFont val="Arial"/>
        <family val="2"/>
      </rPr>
      <t xml:space="preserve"> 100%</t>
    </r>
    <r>
      <rPr>
        <sz val="11"/>
        <rFont val="Arial"/>
        <family val="2"/>
      </rPr>
      <t>.</t>
    </r>
  </si>
  <si>
    <r>
      <rPr>
        <b/>
        <sz val="11"/>
        <rFont val="Arial"/>
        <family val="2"/>
      </rPr>
      <t>META 3.</t>
    </r>
    <r>
      <rPr>
        <sz val="11"/>
        <rFont val="Arial"/>
        <family val="2"/>
      </rPr>
      <t xml:space="preserve"> Los informes mensuales notificando a cada operador sobre el estado del cumplimiento de las obligaciones, a través de los cuales se atiende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100%</t>
    </r>
    <r>
      <rPr>
        <sz val="11"/>
        <rFont val="Arial"/>
        <family val="2"/>
      </rPr>
      <t xml:space="preserve">.
</t>
    </r>
  </si>
  <si>
    <r>
      <rPr>
        <b/>
        <sz val="11"/>
        <rFont val="Arial"/>
        <family val="2"/>
      </rPr>
      <t>META 1.</t>
    </r>
    <r>
      <rPr>
        <sz val="11"/>
        <rFont val="Arial"/>
        <family val="2"/>
      </rPr>
      <t xml:space="preserve">  Como resultado del seguimiento y control a la ejecución de cada uno de los Contratos suscritos en el marco de Banco de Proyectos de Conectividad, el Programa Compartel se ha venido pronunciado por cada uno de los incumplimientos a las obligaciones contractuales y que son imputables a los contratistas. A corte del 30 de junio de 2011, se reporta el estado actual de los Procesos Sancionatorios y la relación de cada uno de los procesos administrativos adelantados a Operadores de Banco de Proyectos de Conectividad - BPC. Asimismo, se adjunta tabla con el porcentaje de cumplimiento del total de las metas por cada uno de los Operadores y/o Contratistas de Banco de Proyectos de Conectividad, a corte del 30 de Junio de 2011, y se adjunta archivo con información referente al cumplimiento de las obligaciones contractuales de cada uno de los operadores de Banco de Proyectos de Conectividad con corte al 30 de junio de 2011. Se reporta un avance del </t>
    </r>
    <r>
      <rPr>
        <u val="single"/>
        <sz val="11"/>
        <rFont val="Arial"/>
        <family val="2"/>
      </rPr>
      <t>100%</t>
    </r>
    <r>
      <rPr>
        <sz val="11"/>
        <rFont val="Arial"/>
        <family val="2"/>
      </rPr>
      <t>.</t>
    </r>
  </si>
  <si>
    <r>
      <rPr>
        <b/>
        <sz val="11"/>
        <rFont val="Arial"/>
        <family val="2"/>
      </rPr>
      <t>META 3</t>
    </r>
    <r>
      <rPr>
        <sz val="11"/>
        <rFont val="Arial"/>
        <family val="2"/>
      </rPr>
      <t xml:space="preserve">. Los informes mensuales notificando a cada operador sobre el estado del cumplimiento de las obligaciones, a través de los cuales se atiende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84%</t>
    </r>
    <r>
      <rPr>
        <sz val="11"/>
        <rFont val="Arial"/>
        <family val="2"/>
      </rPr>
      <t>.</t>
    </r>
  </si>
  <si>
    <r>
      <rPr>
        <b/>
        <sz val="11"/>
        <rFont val="Arial"/>
        <family val="2"/>
      </rPr>
      <t>META 1</t>
    </r>
    <r>
      <rPr>
        <sz val="11"/>
        <rFont val="Arial"/>
        <family val="2"/>
      </rPr>
      <t>. Como resultado del seguimiento y control a la ejecución de cada uno de los Contratos suscritos en el marco de Banco de Proyectos de Conectividad, el Programa Compartel se ha venido pronunciado por cada uno de los incumplimientos a las obligaciones contractuales y que son imputables a los contratistas. A corte del 30 de mayo de 2011, se reporta el estado actual de los Procesos Sancionatorios y la relación de cada uno de los procesos administrativos adelantados a Operadores de Banco de Proyectos de Conectividad - BPC. Se reporta un avance del</t>
    </r>
    <r>
      <rPr>
        <u val="single"/>
        <sz val="11"/>
        <rFont val="Arial"/>
        <family val="2"/>
      </rPr>
      <t xml:space="preserve"> 66%.</t>
    </r>
  </si>
  <si>
    <r>
      <rPr>
        <b/>
        <sz val="11"/>
        <rFont val="Arial"/>
        <family val="2"/>
      </rPr>
      <t>META 3.</t>
    </r>
    <r>
      <rPr>
        <b/>
        <u val="single"/>
        <sz val="11"/>
        <rFont val="Arial"/>
        <family val="2"/>
      </rPr>
      <t xml:space="preserve"> </t>
    </r>
    <r>
      <rPr>
        <sz val="11"/>
        <rFont val="Arial"/>
        <family val="2"/>
      </rPr>
      <t xml:space="preserve">Los informes mensuales notificando a cada operador sobre el estado del cumplimiento de las obligaciones, a través de los cuales se atiende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67%.</t>
    </r>
  </si>
  <si>
    <r>
      <rPr>
        <b/>
        <sz val="11"/>
        <rFont val="Arial"/>
        <family val="2"/>
      </rPr>
      <t>META 1.</t>
    </r>
    <r>
      <rPr>
        <sz val="11"/>
        <rFont val="Arial"/>
        <family val="2"/>
      </rPr>
      <t xml:space="preserve"> Como resultado del seguimiento y control a la ejecución de cada uno de los Contratos suscritos en el marco de Banco de Proyectos de Conectividad, el Programa Compartel se ha venido pronunciado por cada uno de los incumplimientos a las obligaciones contractuales y que son imputables a los contratistas. A corte del 30 de abril de 2011, se reporta el estado actual de los Procesos Sancionatorios y la relación de cada uno de los procesos administrativos adelantados a Operadores de Banco de Proyectos de Conectividad - BPC. Se reporta un avance del </t>
    </r>
    <r>
      <rPr>
        <u val="single"/>
        <sz val="11"/>
        <rFont val="Arial"/>
        <family val="2"/>
      </rPr>
      <t>33%</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</si>
  <si>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60%</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</si>
  <si>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50%</t>
    </r>
    <r>
      <rPr>
        <sz val="11"/>
        <rFont val="Arial"/>
        <family val="2"/>
      </rPr>
      <t>.</t>
    </r>
  </si>
  <si>
    <r>
      <rPr>
        <b/>
        <sz val="11"/>
        <rFont val="Arial"/>
        <family val="2"/>
      </rPr>
      <t xml:space="preserve">META 2. </t>
    </r>
    <r>
      <rPr>
        <sz val="11"/>
        <rFont val="Arial"/>
        <family val="2"/>
      </rPr>
      <t xml:space="preserve">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40%</t>
    </r>
    <r>
      <rPr>
        <sz val="11"/>
        <rFont val="Arial"/>
        <family val="2"/>
      </rPr>
      <t>.</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</si>
  <si>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24 de junio de 2011 para un total de 4.237. Adicionalmente, el operador informa que existen 122 instituciones en las que el agente se instaló pero está pendiente por activar una vez se hayan superado las novedades al momento de la visita. Además, se reportaron 143 visitas fallidas y 1231 instituciones sin contacto con los responsables del aula; lo anterior, debido a que este período correspondió con el inicio del receso escolar de mitad año en las sedes educativas del país. El cumplimiento de la meta estaba originalmente establecido para el día 01/06/2011. Sin embargo, a través del Radicado MINTIC N° 464019 del pasado 26/05/2011, se solicitó a la Contraloría General de la República considerar prorrogar dicha la meta por un plazo equivalente al establecido inicialmente, la cual fue aprobada por el término solicitado de cuatro (4) meses contados a partir del 01 de junio de 2011, para dar cumplimiento a la instalación del agente de monitoreo SIMONA en las 6.000 sedes educativas.</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</si>
  <si>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27 de mayo de 2011 para un total de 4.217. El cumplimiento de la meta estaba originalmente establecido para el día 01/06/2011. Sin embargo, a través del Radicado MINTIC N° 464019 del pasado 26/05/2011, se solicitó a la Contraloría General de la República considerar prorrogar dicha la meta por un plazo equivalente al establecido inicialmente, es decir, por un término de cuatro (4) meses contados a partir del 01-jun-11, para dar cumplimiento a la instalación del agente de monitoreo SIMONA en las 6.000 sedes educativas.     </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</si>
  <si>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15 de abril de 2011 para un total de 3.567. Se reporta avance del </t>
    </r>
    <r>
      <rPr>
        <u val="single"/>
        <sz val="11"/>
        <rFont val="Arial"/>
        <family val="2"/>
      </rPr>
      <t>60%</t>
    </r>
    <r>
      <rPr>
        <sz val="11"/>
        <rFont val="Arial"/>
        <family val="2"/>
      </rPr>
      <t xml:space="preserve">.  </t>
    </r>
  </si>
  <si>
    <r>
      <rPr>
        <b/>
        <sz val="11"/>
        <rFont val="Arial"/>
        <family val="2"/>
      </rPr>
      <t>META 3.</t>
    </r>
    <r>
      <rPr>
        <sz val="11"/>
        <rFont val="Arial"/>
        <family val="2"/>
      </rPr>
      <t xml:space="preserve"> Durante el mes de junio, el Área de Información del Programa Compartel entregó dos (2) reportes en los que se presentaron los tráfico de entrada y salida de Internet, a partir de la información suministrada por el Agente de Monitoreo de SIMONA. Para este mes, se elaboraron dos (2) informes quincenales del mismo tipo, con el fin de dar cumplimiento a la obligación establecida de presentar cinco (5) informes y dar cumplimiento al 100% de la meta. De acuerdo con lo anterior, se adjuntan los siguientes archivos: “Informe de junio de disponibilidad de sedes monitoreadas – 1ra Quincena”, e “Informe de junio de disponibilidad de sedes monitoreadas – 2da Quincena”. Adicionalmente, se adjuntan los archivos con los resultados quincenales del envío de los reportes a las Interventorías de Banco de Proyectos de Conectividad (BPC), del Proyecto de Conectividad a Instituciones Pública (CIP) Fase 2 y 3, y del Proyecto de Nuevos Telecentros (NTLC). Se reporta avance del </t>
    </r>
    <r>
      <rPr>
        <u val="single"/>
        <sz val="11"/>
        <rFont val="Arial"/>
        <family val="2"/>
      </rPr>
      <t>100%</t>
    </r>
    <r>
      <rPr>
        <sz val="11"/>
        <rFont val="Arial"/>
        <family val="2"/>
      </rPr>
      <t>.</t>
    </r>
  </si>
  <si>
    <r>
      <rPr>
        <b/>
        <sz val="11"/>
        <rFont val="Arial"/>
        <family val="2"/>
      </rPr>
      <t>META 2.</t>
    </r>
    <r>
      <rPr>
        <sz val="11"/>
        <rFont val="Arial"/>
        <family val="2"/>
      </rPr>
      <t xml:space="preserve"> De acuerdo al resultado del diagnóstico, se propuso como acción de mejoramiento implementar un plan de acción con el fin de optimizar SIMONA como herramienta de medición. La solución de los inconvenientes diagnosticados, se ha iniciado para siguientes cuatro posibles. El Fondo TIC y CORPOTIC suscribieron el pasado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interadministrativo”.En el marco del Contrato Interadministrativo N° 000218 de 2011 y como parte de las actividades de apoyo institucional al Programa Compartel, se viene trabajando en la elaboración de los estudios previos que se requieren para la contratación de las actividades que permitirán subsanar de manera estructural los hallazgos que están al alcance inmediato del Programa Compartel. Se reporta avance del</t>
    </r>
    <r>
      <rPr>
        <u val="single"/>
        <sz val="11"/>
        <rFont val="Arial"/>
        <family val="2"/>
      </rPr>
      <t xml:space="preserve"> 50%</t>
    </r>
    <r>
      <rPr>
        <sz val="11"/>
        <rFont val="Arial"/>
        <family val="2"/>
      </rPr>
      <t>.</t>
    </r>
  </si>
  <si>
    <r>
      <rPr>
        <b/>
        <sz val="11"/>
        <rFont val="Arial"/>
        <family val="2"/>
      </rPr>
      <t>META 3.</t>
    </r>
    <r>
      <rPr>
        <sz val="11"/>
        <rFont val="Arial"/>
        <family val="2"/>
      </rPr>
      <t xml:space="preserve"> Durante el mes de mayo, el Área de Información de Compartel entregó un reporte en el que se presentó el tráfico de entrada y salida de Internet, a partir de la información suministrada por el Agente de Monitoreo de SIMONA. Asimismo, se remitió a los Supervisores un procedimiento de verificación que considera posibles causas de los resultados y que facilita advertir las distintas causas de las fallas identificadas por SIMONA. Para lo cual se adjuntan los siguientes archivos “Informe mayo disponibilidad en sedes monitoreadas”,  “Análisis del informe de mayo de disponibilidad de sedes monitoreadas, y “Procedimiento para Supervisores”.Para el próximo mes, correspondiente a junio, se elaborarán dos (2) informes quincenales del mismo tipo, con el fin de dar cumplimiento a la obligación establecida de presentar cinco (5) informes y dar cumplimiento al 100% de la meta. Se adjuntan los archivos con los resultados del envío del reporte a las Interventorías del Proyecto de Nuevos Telecentros y Convenios. Así como el documento de Word con el análisis del informe efectuado del tráfico en mayo. Se reporta avance del </t>
    </r>
    <r>
      <rPr>
        <u val="single"/>
        <sz val="11"/>
        <rFont val="Arial"/>
        <family val="2"/>
      </rPr>
      <t>60%</t>
    </r>
    <r>
      <rPr>
        <sz val="11"/>
        <rFont val="Arial"/>
        <family val="2"/>
      </rPr>
      <t>.</t>
    </r>
  </si>
  <si>
    <r>
      <rPr>
        <b/>
        <sz val="11"/>
        <rFont val="Arial"/>
        <family val="2"/>
      </rPr>
      <t>META 2.</t>
    </r>
    <r>
      <rPr>
        <sz val="11"/>
        <rFont val="Arial"/>
        <family val="2"/>
      </rPr>
      <t xml:space="preserve"> De acuerdo al resultado del diagnóstico, se propuso como acción de mejoramiento implementar un plan de acción con el fin de optimizar SIMONA como herramienta de medición. La solución de los inconvenientes diagnosticados, se ha iniciado para siguientes cuatro posibles. El Fondo TIC y CORPOTIC suscribieron el pasado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interadministrativo”.En el marco del Contrato Interadministrativo N° 000218 de 2011 y como parte de las actividades de apoyo institucional al Programa Compartel, se viene trabajando en la elaboración de los estudios previos que se requieren para la contratación de las actividades que permitirán subsanar de manera estructural los hallazgos que están al alcance inmediato del Programa Compartel. Se reporta avance del</t>
    </r>
    <r>
      <rPr>
        <u val="single"/>
        <sz val="11"/>
        <rFont val="Arial"/>
        <family val="2"/>
      </rPr>
      <t xml:space="preserve"> 25%</t>
    </r>
    <r>
      <rPr>
        <sz val="11"/>
        <rFont val="Arial"/>
        <family val="2"/>
      </rPr>
      <t>.</t>
    </r>
  </si>
  <si>
    <r>
      <rPr>
        <b/>
        <sz val="11"/>
        <rFont val="Arial"/>
        <family val="2"/>
      </rPr>
      <t>META 3.</t>
    </r>
    <r>
      <rPr>
        <sz val="11"/>
        <rFont val="Arial"/>
        <family val="2"/>
      </rPr>
      <t xml:space="preserve"> Mediante comunicación electrónica del día 7 de abril, la Interventoría REDCOM quien vigila los contratos de conectividad correspondientes a las Fases  2 y 3 del Proyecto de Conectividad en Banda Ancha a Instituciones Públicas, informó los resultados de la verificación telefónica de las novedades reportadas por el agente de monitoreo. Como resultado de la verificación, la Interventoría ha abierto 43 PQR, lo que significa el inicio de un proceso estándar en la operación de las sedes, dentro del cual el contratista deberá explicar las causas de las novedades encontradas en los tiempos contractualmente establecidos. Se reporta un avance del </t>
    </r>
    <r>
      <rPr>
        <u val="single"/>
        <sz val="11"/>
        <rFont val="Arial"/>
        <family val="2"/>
      </rPr>
      <t>40%.</t>
    </r>
  </si>
  <si>
    <r>
      <rPr>
        <b/>
        <sz val="11"/>
        <rFont val="Arial"/>
        <family val="2"/>
      </rPr>
      <t>META 1.</t>
    </r>
    <r>
      <rPr>
        <sz val="11"/>
        <rFont val="Arial"/>
        <family val="2"/>
      </rPr>
      <t xml:space="preserve"> Se anexa informe y diagnóstico sobre la operación del agente SIMONA. Se reporta avance del </t>
    </r>
    <r>
      <rPr>
        <u val="single"/>
        <sz val="11"/>
        <rFont val="Arial"/>
        <family val="2"/>
      </rPr>
      <t>100%.</t>
    </r>
    <r>
      <rPr>
        <sz val="11"/>
        <rFont val="Arial"/>
        <family val="2"/>
      </rPr>
      <t xml:space="preserve"> </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</si>
  <si>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60%</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</si>
  <si>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50%</t>
    </r>
    <r>
      <rPr>
        <sz val="11"/>
        <rFont val="Arial"/>
        <family val="2"/>
      </rPr>
      <t>.</t>
    </r>
  </si>
  <si>
    <r>
      <rPr>
        <b/>
        <sz val="11"/>
        <rFont val="Arial"/>
        <family val="2"/>
      </rPr>
      <t>META 3.</t>
    </r>
    <r>
      <rPr>
        <sz val="11"/>
        <rFont val="Arial"/>
        <family val="2"/>
      </rPr>
      <t xml:space="preserve"> La Supervisión de los Convenios Regionales, ha programado en un término de cada cuatro meses la realización de al menos un (1) Comité Directivo por cada uno de los doce (12) Convenios Regionales. De tal manera, que a lo largo del año se harán tres (3) entregas -meses de abril, agosto y diciembre- de compilados de las Actas de los Comités Directivos llevados a cabo.  Para este primer cuatrimestre, comprendido de enero a abril, se adjuntan las actas de los Comités Directivos de Seguimiento realizados por cada uno de los Convenios. Se reporta avance del </t>
    </r>
    <r>
      <rPr>
        <u val="single"/>
        <sz val="11"/>
        <rFont val="Arial"/>
        <family val="2"/>
      </rPr>
      <t>33%.</t>
    </r>
  </si>
  <si>
    <r>
      <rPr>
        <b/>
        <sz val="11"/>
        <rFont val="Arial"/>
        <family val="2"/>
      </rPr>
      <t xml:space="preserve">META 2. </t>
    </r>
    <r>
      <rPr>
        <sz val="11"/>
        <rFont val="Arial"/>
        <family val="2"/>
      </rPr>
      <t xml:space="preserve">Los informes mensuales notificando a cada operador sobre el estado del cumplimiento de las obligaciones, a través de los cuales se atiende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40%</t>
    </r>
    <r>
      <rPr>
        <sz val="11"/>
        <rFont val="Arial"/>
        <family val="2"/>
      </rPr>
      <t>.</t>
    </r>
  </si>
  <si>
    <r>
      <t xml:space="preserve">Como parte del cumplimiento de esta acción de mejoramiento, se adjuntan las actas correspondientes a los convenios interadministrativos con ocasión a la Estrategia Regional, mediante las cuales se realiza un seguimiento de las obligaciones contractuales  tanto de la Entidad Contratante, la Gobernación y/o Municipio como del Operador, lo que ha permitido un mejor seguimiento y control de la ejecución de los convenios interadministrativos, evitando posibles incumplimientos de las partes contratantes. Se reporta avance del </t>
    </r>
    <r>
      <rPr>
        <u val="single"/>
        <sz val="11"/>
        <rFont val="Arial"/>
        <family val="2"/>
      </rPr>
      <t>33%.</t>
    </r>
  </si>
  <si>
    <r>
      <rPr>
        <b/>
        <sz val="11"/>
        <rFont val="Arial"/>
        <family val="2"/>
      </rPr>
      <t>META 1.</t>
    </r>
    <r>
      <rPr>
        <sz val="11"/>
        <rFont val="Arial"/>
        <family val="2"/>
      </rPr>
      <t xml:space="preserve">  El Fondo TIC y CORPOTIC suscribieron el 13 de mayo, el Contrato Interadministrativo de Gerencia Integral de Proyectos N° 000218 de 2011, en el marco del cual y como parte de las actividades de apoyo institucional al Programa Compartel, en estos momentos se encuentra en trámite el Acta de Ejecución No. 3, dentro del Convenio Interadministrativo No. 102 del 2011 entre CORPOTIC y la ETB,  en el marco de la cual se contratarán los servicios de Data Center (almacenamiento, alojamiento, backup y plan de contingencia) que se requieren para el mejoramiento de los sistemas de información de SIMONA y SIUC. El cumplimiento de la meta estaba originalmente establecido para el día 01/06/2011. Sin embargo, a través del Radicado MINTIC N° 464019 del pasado 26/05/2011, se solicitó a la Contraloría General de la República considerar prorrogar dicha meta por un plazo equivalente al establecido inicialmente, la cual fue prorrogada por el término solicitado de tres (3) meses contados a partir del 01 de junio de 2011, para dar cumplimiento a la implementación de un procedimiento de back-up y un plan de contingencia para los servidores del Programa. Reporte de avance: </t>
    </r>
    <r>
      <rPr>
        <u val="single"/>
        <sz val="11"/>
        <rFont val="Arial"/>
        <family val="2"/>
      </rPr>
      <t>N/A.</t>
    </r>
  </si>
  <si>
    <r>
      <rPr>
        <b/>
        <sz val="11"/>
        <rFont val="Arial"/>
        <family val="2"/>
      </rPr>
      <t>META 1.</t>
    </r>
    <r>
      <rPr>
        <sz val="11"/>
        <rFont val="Arial"/>
        <family val="2"/>
      </rPr>
      <t xml:space="preserve">  Durante este período del informe, el Fondo TIC y CORPOTIC suscribieron el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 En el marco del Contrato Interadministrativo N° 000218 de 2011 y como parte de las actividades de apoyo institucional al Programa Compartel, se viene trabajando en la elaboración de los estudios previos que se requieren para la contratación de las actividades que se requieren para el mejoramiento de los sistemas SIMONA y SIUC (almacenamiento, alojamiento, backup y plan de contingencia). Reporte de avance: </t>
    </r>
    <r>
      <rPr>
        <u val="single"/>
        <sz val="11"/>
        <rFont val="Arial"/>
        <family val="2"/>
      </rPr>
      <t>N/A.</t>
    </r>
    <r>
      <rPr>
        <sz val="11"/>
        <rFont val="Arial"/>
        <family val="2"/>
      </rPr>
      <t xml:space="preserve"> </t>
    </r>
  </si>
  <si>
    <r>
      <rPr>
        <b/>
        <sz val="11"/>
        <rFont val="Arial"/>
        <family val="2"/>
      </rPr>
      <t>META 1.</t>
    </r>
    <r>
      <rPr>
        <sz val="11"/>
        <rFont val="Arial"/>
        <family val="2"/>
      </rPr>
      <t xml:space="preserve"> Durante el mes de abril, el Programa Compartel y personal técnico de CORPOTIC -Corporación para el Desarrollo, Apropiación y Aprovechamiento de las Tecnologías de la Información y las Comunicaciones-,  han determinado los requerimientos técnicos de la solución el programa requiere para los sistemas SIMONA y SIUC (almacenamiento, alojamiento, backup y plan de contingencia). Actualmente, se están elaborando los estudios de mercado correspondientes que soportarán los estudios previos que se requieren para la contratación. Reporte de avance: </t>
    </r>
    <r>
      <rPr>
        <u val="single"/>
        <sz val="11"/>
        <rFont val="Arial"/>
        <family val="2"/>
      </rPr>
      <t>N/A.</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</si>
  <si>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60%</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</si>
  <si>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50%</t>
    </r>
    <r>
      <rPr>
        <sz val="11"/>
        <rFont val="Arial"/>
        <family val="2"/>
      </rPr>
      <t>.</t>
    </r>
  </si>
  <si>
    <r>
      <rPr>
        <b/>
        <sz val="11"/>
        <rFont val="Arial"/>
        <family val="2"/>
      </rPr>
      <t>META 3.</t>
    </r>
    <r>
      <rPr>
        <sz val="11"/>
        <rFont val="Arial"/>
        <family val="2"/>
      </rPr>
      <t xml:space="preserve"> La Supervisión de los Convenios Regionales, ha programado en un término de cada cuatro meses la realización de al menos un (1) Comité Directivo por cada uno de los doce (12) Convenios Regionales. De tal manera, que a lo largo del año se harán tres (3) entregas -meses de abril, agosto y diciembre- de compilados de las Actas de los Comités Directivos llevados a cabo.  Para este primer cuatrimestre, comprendido de enero a abril, se adjuntan las actas de los Comités Directivos de Seguimiento realizados por cada uno de los Convenios. Se reporta avance del </t>
    </r>
    <r>
      <rPr>
        <u val="single"/>
        <sz val="11"/>
        <rFont val="Arial"/>
        <family val="2"/>
      </rPr>
      <t>33%</t>
    </r>
    <r>
      <rPr>
        <sz val="11"/>
        <rFont val="Arial"/>
        <family val="2"/>
      </rPr>
      <t>.</t>
    </r>
  </si>
  <si>
    <r>
      <rPr>
        <b/>
        <sz val="11"/>
        <rFont val="Arial"/>
        <family val="2"/>
      </rPr>
      <t xml:space="preserve">META 2. </t>
    </r>
    <r>
      <rPr>
        <sz val="11"/>
        <rFont val="Arial"/>
        <family val="2"/>
      </rPr>
      <t xml:space="preserve">Los informes mensuales notificando a cada operador sobre el estado del cumplimiento de las obligaciones, a través de los cuales se atiende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40%</t>
    </r>
    <r>
      <rPr>
        <sz val="11"/>
        <rFont val="Arial"/>
        <family val="2"/>
      </rPr>
      <t>.</t>
    </r>
  </si>
  <si>
    <r>
      <rPr>
        <b/>
        <sz val="11"/>
        <rFont val="Arial"/>
        <family val="2"/>
      </rPr>
      <t>META 2.</t>
    </r>
    <r>
      <rPr>
        <sz val="11"/>
        <rFont val="Arial"/>
        <family val="2"/>
      </rPr>
      <t>Se adjunta acta de reunión trimestral entre el Fondo de Tecnologías de la Información y las Comunicaciones y el Programa Compartel, en archivo denominado “Acta de Comité Contable (2do Semestre de 2011)”. Se reporta un avance del</t>
    </r>
    <r>
      <rPr>
        <u val="single"/>
        <sz val="11"/>
        <rFont val="Arial"/>
        <family val="2"/>
      </rPr>
      <t xml:space="preserve"> 50%.</t>
    </r>
    <r>
      <rPr>
        <sz val="11"/>
        <rFont val="Arial"/>
        <family val="2"/>
      </rPr>
      <t xml:space="preserve">
</t>
    </r>
  </si>
  <si>
    <t>Entidad:</t>
  </si>
  <si>
    <t>FONDO DE TECNOLOGÍAS DE LA INFORMACIÓN Y LAS COMUNICACIONES - PROGRAMA COMPARTEL</t>
  </si>
  <si>
    <t xml:space="preserve">Representante Legal: </t>
  </si>
  <si>
    <t>MARÍA CAROLINA HOYOS TURBAY</t>
  </si>
  <si>
    <t xml:space="preserve">NIT: </t>
  </si>
  <si>
    <t>800.131.648-6</t>
  </si>
  <si>
    <t>SEGUNDO SEMESTRE 2009 - PRIMER SEMESTRE 2010</t>
  </si>
  <si>
    <t xml:space="preserve">Modalidad de Auditoría: </t>
  </si>
  <si>
    <t>AUDITORÍA GUBERNAMENTAL CON ENFOQUE INTEGRAL ESPECIAL</t>
  </si>
  <si>
    <t>RICARDO ARTURO ARIAS BELTRAN</t>
  </si>
  <si>
    <t>Jefe Oficina de Control Interno (e)</t>
  </si>
  <si>
    <t>Evaluación del Plan de Mejoramiento Compartel fecha de evaluación 30/06/2011</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</si>
</sst>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mmm\-yy"/>
    <numFmt numFmtId="181" formatCode="0;[Red]0"/>
    <numFmt numFmtId="182" formatCode="0.00;[Red]0.00"/>
    <numFmt numFmtId="183" formatCode="[$-240A]dddd\,\ dd&quot; de &quot;mmmm&quot; de &quot;yyyy"/>
    <numFmt numFmtId="184" formatCode="[$-C0A]d\-mmm\-yy;@"/>
  </numFmts>
  <fonts count="51">
    <font>
      <sz val="10"/>
      <name val="Arial"/>
      <family val="0"/>
    </font>
    <font>
      <b/>
      <sz val="10"/>
      <name val="Arial"/>
      <family val="2"/>
    </font>
    <font>
      <sz val="11"/>
      <name val="Arial"/>
      <family val="2"/>
    </font>
    <font>
      <b/>
      <sz val="11"/>
      <name val="Arial"/>
      <family val="2"/>
    </font>
    <font>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1"/>
      <color indexed="10"/>
      <name val="Arial"/>
      <family val="2"/>
    </font>
    <font>
      <b/>
      <sz val="9"/>
      <name val="Arial"/>
      <family val="2"/>
    </font>
    <font>
      <u val="single"/>
      <sz val="11"/>
      <color indexed="8"/>
      <name val="Arial"/>
      <family val="2"/>
    </font>
    <font>
      <u val="single"/>
      <sz val="11"/>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indexed="4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color indexed="63"/>
      </left>
      <right style="medium"/>
      <top style="medium"/>
      <bottom style="thin"/>
    </border>
    <border>
      <left>
        <color indexed="63"/>
      </left>
      <right style="medium"/>
      <top style="thin"/>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style="medium"/>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235">
    <xf numFmtId="0" fontId="0" fillId="0" borderId="0" xfId="0" applyAlignment="1">
      <alignment/>
    </xf>
    <xf numFmtId="0" fontId="0" fillId="0" borderId="10" xfId="0" applyBorder="1" applyAlignment="1">
      <alignment/>
    </xf>
    <xf numFmtId="0" fontId="0" fillId="0" borderId="11" xfId="0" applyBorder="1" applyAlignment="1">
      <alignment wrapText="1"/>
    </xf>
    <xf numFmtId="0" fontId="0" fillId="0" borderId="0" xfId="0" applyBorder="1" applyAlignment="1">
      <alignment/>
    </xf>
    <xf numFmtId="0" fontId="0" fillId="0" borderId="10" xfId="0" applyFill="1" applyBorder="1" applyAlignment="1">
      <alignment/>
    </xf>
    <xf numFmtId="0" fontId="0" fillId="0" borderId="0" xfId="0" applyFill="1" applyAlignment="1">
      <alignment/>
    </xf>
    <xf numFmtId="1" fontId="0" fillId="32" borderId="11" xfId="0" applyNumberFormat="1" applyFont="1" applyFill="1" applyBorder="1" applyAlignment="1">
      <alignment/>
    </xf>
    <xf numFmtId="0" fontId="0" fillId="0" borderId="10" xfId="0" applyBorder="1" applyAlignment="1">
      <alignment wrapText="1"/>
    </xf>
    <xf numFmtId="1" fontId="0" fillId="32" borderId="10" xfId="0" applyNumberFormat="1" applyFont="1" applyFill="1" applyBorder="1" applyAlignment="1">
      <alignment/>
    </xf>
    <xf numFmtId="0" fontId="1" fillId="0" borderId="0" xfId="0" applyFont="1" applyBorder="1" applyAlignment="1">
      <alignment/>
    </xf>
    <xf numFmtId="1" fontId="0" fillId="0" borderId="12" xfId="0" applyNumberFormat="1" applyBorder="1" applyAlignment="1">
      <alignment/>
    </xf>
    <xf numFmtId="181" fontId="0" fillId="0" borderId="13" xfId="0" applyNumberFormat="1" applyBorder="1" applyAlignment="1">
      <alignment/>
    </xf>
    <xf numFmtId="10" fontId="0" fillId="0" borderId="14" xfId="0" applyNumberFormat="1" applyBorder="1" applyAlignment="1">
      <alignment/>
    </xf>
    <xf numFmtId="10" fontId="0" fillId="0" borderId="15" xfId="0" applyNumberFormat="1" applyBorder="1" applyAlignment="1">
      <alignment/>
    </xf>
    <xf numFmtId="181" fontId="0" fillId="32" borderId="10" xfId="0" applyNumberFormat="1" applyFill="1" applyBorder="1" applyAlignment="1">
      <alignment/>
    </xf>
    <xf numFmtId="0" fontId="0" fillId="0" borderId="16" xfId="0" applyBorder="1" applyAlignment="1">
      <alignment horizontal="center" vertical="center" wrapText="1"/>
    </xf>
    <xf numFmtId="0" fontId="0" fillId="0" borderId="17" xfId="0" applyBorder="1" applyAlignment="1">
      <alignment horizontal="center" vertical="center" wrapText="1"/>
    </xf>
    <xf numFmtId="9" fontId="0" fillId="32" borderId="10" xfId="0" applyNumberFormat="1" applyFont="1" applyFill="1" applyBorder="1" applyAlignment="1">
      <alignment/>
    </xf>
    <xf numFmtId="2" fontId="0" fillId="33" borderId="18" xfId="0" applyNumberFormat="1" applyFill="1" applyBorder="1" applyAlignment="1">
      <alignment/>
    </xf>
    <xf numFmtId="1" fontId="0" fillId="33" borderId="18" xfId="0" applyNumberFormat="1" applyFill="1" applyBorder="1" applyAlignment="1">
      <alignment/>
    </xf>
    <xf numFmtId="0" fontId="0" fillId="0" borderId="18" xfId="0" applyBorder="1" applyAlignment="1">
      <alignment/>
    </xf>
    <xf numFmtId="0" fontId="0" fillId="0" borderId="19" xfId="0" applyBorder="1" applyAlignment="1">
      <alignment/>
    </xf>
    <xf numFmtId="9" fontId="0" fillId="32" borderId="11" xfId="0" applyNumberFormat="1" applyFont="1" applyFill="1" applyBorder="1" applyAlignment="1">
      <alignment/>
    </xf>
    <xf numFmtId="181" fontId="0" fillId="32" borderId="11" xfId="0" applyNumberFormat="1" applyFont="1" applyFill="1" applyBorder="1" applyAlignment="1">
      <alignment/>
    </xf>
    <xf numFmtId="0" fontId="0" fillId="34" borderId="0" xfId="0" applyFill="1" applyBorder="1" applyAlignment="1">
      <alignment/>
    </xf>
    <xf numFmtId="0" fontId="0" fillId="34" borderId="17" xfId="0" applyFill="1" applyBorder="1" applyAlignment="1">
      <alignment/>
    </xf>
    <xf numFmtId="0" fontId="0" fillId="34" borderId="0" xfId="0" applyFill="1" applyAlignment="1">
      <alignment/>
    </xf>
    <xf numFmtId="0" fontId="0" fillId="0" borderId="10" xfId="0" applyBorder="1" applyAlignment="1">
      <alignment horizontal="center" vertical="center" wrapText="1"/>
    </xf>
    <xf numFmtId="0" fontId="0" fillId="0" borderId="10" xfId="0"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15"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15" fontId="2" fillId="0" borderId="10" xfId="0" applyNumberFormat="1" applyFont="1" applyFill="1" applyBorder="1" applyAlignment="1">
      <alignment horizontal="center" vertical="center" wrapText="1"/>
    </xf>
    <xf numFmtId="0" fontId="2" fillId="35" borderId="10" xfId="0" applyFont="1" applyFill="1" applyBorder="1" applyAlignment="1">
      <alignment horizontal="left" vertical="center" wrapText="1"/>
    </xf>
    <xf numFmtId="15" fontId="2" fillId="35"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top" wrapText="1"/>
    </xf>
    <xf numFmtId="1" fontId="2" fillId="0" borderId="10" xfId="0" applyNumberFormat="1"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49" fillId="0" borderId="10" xfId="0" applyFont="1" applyFill="1" applyBorder="1" applyAlignment="1">
      <alignment horizontal="left" vertical="center" wrapText="1"/>
    </xf>
    <xf numFmtId="0" fontId="0" fillId="0" borderId="20" xfId="0" applyBorder="1" applyAlignment="1">
      <alignment/>
    </xf>
    <xf numFmtId="0" fontId="0" fillId="0" borderId="0" xfId="0" applyAlignment="1">
      <alignment/>
    </xf>
    <xf numFmtId="181" fontId="0" fillId="0" borderId="10" xfId="0" applyNumberFormat="1" applyFont="1" applyFill="1" applyBorder="1" applyAlignment="1">
      <alignment/>
    </xf>
    <xf numFmtId="0" fontId="0" fillId="0" borderId="10" xfId="0" applyFill="1" applyBorder="1" applyAlignment="1">
      <alignment wrapText="1"/>
    </xf>
    <xf numFmtId="9" fontId="0" fillId="0" borderId="10" xfId="0" applyNumberFormat="1" applyFont="1" applyFill="1" applyBorder="1" applyAlignment="1">
      <alignment/>
    </xf>
    <xf numFmtId="1" fontId="0" fillId="0" borderId="10" xfId="0" applyNumberFormat="1" applyFont="1" applyFill="1" applyBorder="1" applyAlignment="1">
      <alignment/>
    </xf>
    <xf numFmtId="0" fontId="0" fillId="0" borderId="0" xfId="0" applyFill="1" applyBorder="1" applyAlignment="1">
      <alignment/>
    </xf>
    <xf numFmtId="0" fontId="0" fillId="0" borderId="17" xfId="0" applyFill="1" applyBorder="1" applyAlignment="1">
      <alignment/>
    </xf>
    <xf numFmtId="0" fontId="0" fillId="0" borderId="10" xfId="0" applyFill="1" applyBorder="1" applyAlignment="1">
      <alignment horizontal="center" vertical="center" wrapText="1"/>
    </xf>
    <xf numFmtId="0" fontId="0" fillId="0" borderId="10" xfId="0" applyFill="1" applyBorder="1" applyAlignment="1">
      <alignment/>
    </xf>
    <xf numFmtId="0" fontId="0" fillId="33" borderId="0" xfId="0" applyFill="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center"/>
    </xf>
    <xf numFmtId="0" fontId="10" fillId="0" borderId="0" xfId="0" applyFont="1" applyBorder="1" applyAlignment="1">
      <alignment horizontal="center"/>
    </xf>
    <xf numFmtId="10" fontId="0" fillId="0" borderId="0" xfId="0" applyNumberFormat="1" applyBorder="1" applyAlignment="1">
      <alignment/>
    </xf>
    <xf numFmtId="0" fontId="3" fillId="0" borderId="0" xfId="0" applyFont="1" applyFill="1" applyBorder="1" applyAlignment="1">
      <alignment horizontal="left"/>
    </xf>
    <xf numFmtId="14" fontId="3" fillId="0" borderId="0" xfId="0" applyNumberFormat="1" applyFont="1" applyFill="1" applyBorder="1" applyAlignment="1">
      <alignment horizontal="left"/>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3" fillId="0" borderId="10" xfId="0" applyFont="1" applyFill="1" applyBorder="1" applyAlignment="1">
      <alignment horizontal="left"/>
    </xf>
    <xf numFmtId="184" fontId="3" fillId="0" borderId="21" xfId="0" applyNumberFormat="1" applyFont="1" applyFill="1" applyBorder="1" applyAlignment="1">
      <alignment horizontal="left"/>
    </xf>
    <xf numFmtId="184" fontId="3" fillId="0" borderId="22" xfId="0" applyNumberFormat="1" applyFont="1" applyFill="1" applyBorder="1" applyAlignment="1">
      <alignment horizontal="left"/>
    </xf>
    <xf numFmtId="184" fontId="3" fillId="0" borderId="23" xfId="0" applyNumberFormat="1" applyFont="1" applyFill="1" applyBorder="1" applyAlignment="1">
      <alignment horizontal="left"/>
    </xf>
    <xf numFmtId="0" fontId="2" fillId="0" borderId="10" xfId="0" applyFont="1" applyFill="1" applyBorder="1" applyAlignment="1">
      <alignment horizontal="left" vertical="top" wrapText="1"/>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5" fontId="3" fillId="34" borderId="25" xfId="0" applyNumberFormat="1" applyFont="1" applyFill="1" applyBorder="1" applyAlignment="1">
      <alignment horizontal="center"/>
    </xf>
    <xf numFmtId="0" fontId="3" fillId="34" borderId="26" xfId="0" applyFont="1" applyFill="1" applyBorder="1" applyAlignment="1">
      <alignment horizontal="center"/>
    </xf>
    <xf numFmtId="0" fontId="1" fillId="0" borderId="24" xfId="0" applyFont="1" applyFill="1" applyBorder="1" applyAlignment="1">
      <alignment horizontal="center" vertical="center"/>
    </xf>
    <xf numFmtId="0" fontId="1" fillId="0" borderId="10" xfId="0" applyFont="1" applyFill="1" applyBorder="1" applyAlignment="1">
      <alignment horizontal="center" vertical="center"/>
    </xf>
    <xf numFmtId="0" fontId="9" fillId="34" borderId="27" xfId="0" applyFont="1" applyFill="1" applyBorder="1" applyAlignment="1">
      <alignment horizontal="center"/>
    </xf>
    <xf numFmtId="0" fontId="9" fillId="34" borderId="28" xfId="0" applyFont="1" applyFill="1" applyBorder="1" applyAlignment="1">
      <alignment horizont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34" borderId="29" xfId="0" applyFont="1" applyFill="1" applyBorder="1" applyAlignment="1">
      <alignment horizontal="center" wrapText="1"/>
    </xf>
    <xf numFmtId="0" fontId="3" fillId="34" borderId="25" xfId="0" applyFont="1" applyFill="1" applyBorder="1" applyAlignment="1">
      <alignment horizontal="center" wrapText="1"/>
    </xf>
    <xf numFmtId="0" fontId="3" fillId="34" borderId="26" xfId="0" applyFont="1" applyFill="1" applyBorder="1" applyAlignment="1">
      <alignment horizontal="center" wrapText="1"/>
    </xf>
    <xf numFmtId="0" fontId="3" fillId="34" borderId="30" xfId="0" applyFont="1" applyFill="1" applyBorder="1" applyAlignment="1">
      <alignment horizontal="center" wrapText="1"/>
    </xf>
    <xf numFmtId="0" fontId="3" fillId="34" borderId="0" xfId="0" applyFont="1" applyFill="1" applyBorder="1" applyAlignment="1">
      <alignment horizontal="center" wrapText="1"/>
    </xf>
    <xf numFmtId="0" fontId="3" fillId="34" borderId="17" xfId="0" applyFont="1" applyFill="1" applyBorder="1" applyAlignment="1">
      <alignment horizontal="center" wrapText="1"/>
    </xf>
    <xf numFmtId="0" fontId="3" fillId="0" borderId="10" xfId="0" applyFont="1" applyFill="1" applyBorder="1" applyAlignment="1">
      <alignment/>
    </xf>
    <xf numFmtId="0" fontId="2" fillId="0" borderId="10" xfId="0" applyFont="1" applyFill="1" applyBorder="1" applyAlignment="1">
      <alignment vertical="center" wrapText="1"/>
    </xf>
    <xf numFmtId="0" fontId="9" fillId="34" borderId="31" xfId="0" applyFont="1" applyFill="1" applyBorder="1" applyAlignment="1">
      <alignment horizontal="center"/>
    </xf>
    <xf numFmtId="15" fontId="3" fillId="34" borderId="29" xfId="0" applyNumberFormat="1" applyFont="1" applyFill="1" applyBorder="1" applyAlignment="1">
      <alignment horizontal="center"/>
    </xf>
    <xf numFmtId="0" fontId="2" fillId="0" borderId="21" xfId="0" applyNumberFormat="1" applyFont="1" applyFill="1" applyBorder="1" applyAlignment="1">
      <alignment horizontal="left" vertical="center" wrapText="1"/>
    </xf>
    <xf numFmtId="0" fontId="2" fillId="0" borderId="22" xfId="0" applyNumberFormat="1" applyFont="1" applyFill="1" applyBorder="1" applyAlignment="1">
      <alignment horizontal="left" vertical="center" wrapText="1"/>
    </xf>
    <xf numFmtId="0" fontId="2" fillId="0" borderId="23" xfId="0" applyNumberFormat="1" applyFont="1" applyFill="1" applyBorder="1" applyAlignment="1">
      <alignment horizontal="left" vertical="center" wrapText="1"/>
    </xf>
    <xf numFmtId="0" fontId="3" fillId="0" borderId="21" xfId="0" applyFont="1" applyFill="1" applyBorder="1" applyAlignment="1">
      <alignment horizontal="left"/>
    </xf>
    <xf numFmtId="0" fontId="3" fillId="0" borderId="23" xfId="0" applyFont="1" applyFill="1" applyBorder="1" applyAlignment="1">
      <alignment horizontal="left"/>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9" fillId="0" borderId="31" xfId="0" applyFont="1" applyFill="1" applyBorder="1" applyAlignment="1">
      <alignment horizontal="center"/>
    </xf>
    <xf numFmtId="0" fontId="9" fillId="0" borderId="28" xfId="0" applyFont="1" applyFill="1" applyBorder="1" applyAlignment="1">
      <alignment horizontal="center"/>
    </xf>
    <xf numFmtId="15" fontId="3" fillId="0" borderId="29" xfId="0" applyNumberFormat="1" applyFont="1" applyFill="1" applyBorder="1" applyAlignment="1">
      <alignment horizontal="center"/>
    </xf>
    <xf numFmtId="0" fontId="3" fillId="0" borderId="26" xfId="0" applyFont="1" applyFill="1" applyBorder="1" applyAlignment="1">
      <alignment horizontal="center"/>
    </xf>
    <xf numFmtId="0" fontId="2" fillId="0" borderId="10" xfId="0" applyFont="1" applyFill="1" applyBorder="1" applyAlignment="1">
      <alignment vertical="top" wrapText="1"/>
    </xf>
    <xf numFmtId="0" fontId="2" fillId="0" borderId="10" xfId="0" applyNumberFormat="1" applyFont="1" applyFill="1" applyBorder="1" applyAlignment="1">
      <alignment horizontal="center" vertical="center" wrapText="1"/>
    </xf>
    <xf numFmtId="15" fontId="2" fillId="0" borderId="10" xfId="0" applyNumberFormat="1" applyFont="1" applyFill="1" applyBorder="1" applyAlignment="1">
      <alignment horizontal="center" vertical="center" wrapText="1"/>
    </xf>
    <xf numFmtId="0" fontId="0" fillId="0" borderId="20" xfId="0" applyFill="1" applyBorder="1" applyAlignment="1">
      <alignment horizontal="center"/>
    </xf>
    <xf numFmtId="0" fontId="0" fillId="0" borderId="32" xfId="0" applyFill="1" applyBorder="1" applyAlignment="1">
      <alignment horizontal="center"/>
    </xf>
    <xf numFmtId="0" fontId="0" fillId="0" borderId="24" xfId="0" applyFill="1" applyBorder="1" applyAlignment="1">
      <alignment horizontal="center"/>
    </xf>
    <xf numFmtId="181" fontId="0" fillId="0" borderId="20" xfId="0" applyNumberFormat="1" applyFont="1" applyFill="1" applyBorder="1" applyAlignment="1">
      <alignment horizontal="right"/>
    </xf>
    <xf numFmtId="181" fontId="0" fillId="0" borderId="32" xfId="0" applyNumberFormat="1" applyFont="1" applyFill="1" applyBorder="1" applyAlignment="1">
      <alignment horizontal="right"/>
    </xf>
    <xf numFmtId="181" fontId="0" fillId="0" borderId="24" xfId="0" applyNumberFormat="1" applyFont="1" applyFill="1" applyBorder="1" applyAlignment="1">
      <alignment horizontal="right"/>
    </xf>
    <xf numFmtId="0" fontId="0" fillId="0" borderId="20" xfId="0" applyFill="1" applyBorder="1" applyAlignment="1">
      <alignment horizontal="right" wrapText="1"/>
    </xf>
    <xf numFmtId="0" fontId="0" fillId="0" borderId="32" xfId="0" applyFill="1" applyBorder="1" applyAlignment="1">
      <alignment horizontal="right" wrapText="1"/>
    </xf>
    <xf numFmtId="0" fontId="0" fillId="0" borderId="24" xfId="0" applyFill="1" applyBorder="1" applyAlignment="1">
      <alignment horizontal="right" wrapText="1"/>
    </xf>
    <xf numFmtId="9" fontId="0" fillId="0" borderId="20" xfId="0" applyNumberFormat="1" applyFont="1" applyFill="1" applyBorder="1" applyAlignment="1">
      <alignment horizontal="right"/>
    </xf>
    <xf numFmtId="9" fontId="0" fillId="0" borderId="32" xfId="0" applyNumberFormat="1" applyFont="1" applyFill="1" applyBorder="1" applyAlignment="1">
      <alignment horizontal="right"/>
    </xf>
    <xf numFmtId="9" fontId="0" fillId="0" borderId="24" xfId="0" applyNumberFormat="1" applyFont="1" applyFill="1" applyBorder="1" applyAlignment="1">
      <alignment horizontal="right"/>
    </xf>
    <xf numFmtId="1" fontId="0" fillId="0" borderId="20" xfId="0" applyNumberFormat="1" applyFont="1" applyFill="1" applyBorder="1" applyAlignment="1">
      <alignment horizontal="right"/>
    </xf>
    <xf numFmtId="1" fontId="0" fillId="0" borderId="32" xfId="0" applyNumberFormat="1" applyFont="1" applyFill="1" applyBorder="1" applyAlignment="1">
      <alignment horizontal="right"/>
    </xf>
    <xf numFmtId="1" fontId="0" fillId="0" borderId="24" xfId="0" applyNumberFormat="1" applyFont="1" applyFill="1" applyBorder="1" applyAlignment="1">
      <alignment horizontal="right"/>
    </xf>
    <xf numFmtId="184" fontId="3" fillId="0" borderId="10" xfId="0" applyNumberFormat="1" applyFont="1" applyFill="1" applyBorder="1" applyAlignment="1">
      <alignment horizontal="left"/>
    </xf>
    <xf numFmtId="0" fontId="3" fillId="0" borderId="33" xfId="0" applyFont="1" applyFill="1" applyBorder="1" applyAlignment="1">
      <alignment horizontal="left"/>
    </xf>
    <xf numFmtId="0" fontId="3" fillId="0" borderId="34" xfId="0" applyFont="1" applyFill="1" applyBorder="1" applyAlignment="1">
      <alignment horizontal="left"/>
    </xf>
    <xf numFmtId="0" fontId="2" fillId="0" borderId="10" xfId="0" applyNumberFormat="1" applyFont="1" applyFill="1" applyBorder="1" applyAlignment="1">
      <alignment vertical="top" wrapText="1"/>
    </xf>
    <xf numFmtId="0" fontId="2" fillId="0" borderId="10" xfId="0" applyFont="1" applyFill="1" applyBorder="1" applyAlignment="1">
      <alignment horizontal="left" wrapText="1"/>
    </xf>
    <xf numFmtId="0" fontId="2" fillId="0" borderId="21" xfId="0" applyFont="1" applyFill="1" applyBorder="1" applyAlignment="1">
      <alignment vertical="top" wrapText="1"/>
    </xf>
    <xf numFmtId="0" fontId="2"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21" xfId="0" applyNumberFormat="1" applyFont="1" applyFill="1" applyBorder="1" applyAlignment="1">
      <alignment horizontal="left" wrapText="1"/>
    </xf>
    <xf numFmtId="0" fontId="2" fillId="0" borderId="22" xfId="0" applyNumberFormat="1" applyFont="1" applyFill="1" applyBorder="1" applyAlignment="1">
      <alignment horizontal="left" wrapText="1"/>
    </xf>
    <xf numFmtId="0" fontId="2" fillId="0" borderId="23" xfId="0" applyNumberFormat="1" applyFont="1" applyFill="1" applyBorder="1" applyAlignment="1">
      <alignment horizontal="left" wrapText="1"/>
    </xf>
    <xf numFmtId="0" fontId="2" fillId="0" borderId="10" xfId="0" applyNumberFormat="1" applyFont="1" applyFill="1" applyBorder="1" applyAlignment="1">
      <alignment horizontal="left" wrapText="1"/>
    </xf>
    <xf numFmtId="0" fontId="0" fillId="0" borderId="10" xfId="0" applyFill="1" applyBorder="1" applyAlignment="1">
      <alignment horizontal="left"/>
    </xf>
    <xf numFmtId="0" fontId="2"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21" xfId="0" applyFont="1" applyFill="1" applyBorder="1" applyAlignment="1">
      <alignment horizontal="left" wrapText="1"/>
    </xf>
    <xf numFmtId="0" fontId="2" fillId="0" borderId="22" xfId="0" applyFont="1" applyFill="1" applyBorder="1" applyAlignment="1">
      <alignment horizontal="left"/>
    </xf>
    <xf numFmtId="0" fontId="2" fillId="0" borderId="23" xfId="0" applyFont="1" applyFill="1" applyBorder="1" applyAlignment="1">
      <alignment horizontal="left"/>
    </xf>
    <xf numFmtId="0" fontId="2" fillId="0" borderId="21" xfId="0" applyNumberFormat="1" applyFont="1" applyFill="1" applyBorder="1" applyAlignment="1">
      <alignment horizontal="left" vertical="top" wrapText="1"/>
    </xf>
    <xf numFmtId="0" fontId="2" fillId="0" borderId="22" xfId="0" applyNumberFormat="1" applyFont="1" applyFill="1" applyBorder="1" applyAlignment="1">
      <alignment horizontal="left" vertical="top" wrapText="1"/>
    </xf>
    <xf numFmtId="0" fontId="2" fillId="0" borderId="23" xfId="0" applyNumberFormat="1" applyFont="1" applyFill="1" applyBorder="1" applyAlignment="1">
      <alignment horizontal="left" vertical="top" wrapText="1"/>
    </xf>
    <xf numFmtId="0" fontId="0" fillId="0" borderId="0" xfId="0" applyAlignment="1">
      <alignment horizont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12" xfId="0" applyBorder="1" applyAlignment="1">
      <alignment horizontal="left" vertical="center"/>
    </xf>
    <xf numFmtId="0" fontId="1" fillId="32" borderId="11" xfId="0" applyFont="1" applyFill="1" applyBorder="1" applyAlignment="1">
      <alignment horizontal="center" vertical="center" wrapText="1"/>
    </xf>
    <xf numFmtId="0" fontId="1" fillId="32" borderId="20" xfId="0" applyFont="1" applyFill="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10" fillId="0" borderId="39" xfId="0" applyFont="1" applyBorder="1" applyAlignment="1">
      <alignment horizontal="center"/>
    </xf>
    <xf numFmtId="0" fontId="10" fillId="0" borderId="37" xfId="0" applyFont="1" applyBorder="1" applyAlignment="1">
      <alignment horizontal="center"/>
    </xf>
    <xf numFmtId="0" fontId="10" fillId="0" borderId="40" xfId="0" applyFont="1" applyBorder="1" applyAlignment="1">
      <alignment horizontal="center"/>
    </xf>
    <xf numFmtId="0" fontId="10" fillId="0" borderId="38" xfId="0" applyFont="1" applyBorder="1" applyAlignment="1">
      <alignment horizontal="center"/>
    </xf>
    <xf numFmtId="0" fontId="10" fillId="0" borderId="44" xfId="0" applyFont="1" applyBorder="1" applyAlignment="1">
      <alignment horizontal="center"/>
    </xf>
    <xf numFmtId="0" fontId="10" fillId="0" borderId="45" xfId="0" applyFont="1" applyBorder="1" applyAlignment="1">
      <alignment horizontal="center"/>
    </xf>
    <xf numFmtId="0" fontId="10" fillId="0" borderId="46" xfId="0" applyFont="1" applyBorder="1" applyAlignment="1">
      <alignment horizontal="center"/>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15" fontId="3" fillId="34" borderId="31" xfId="0" applyNumberFormat="1" applyFont="1" applyFill="1" applyBorder="1" applyAlignment="1">
      <alignment horizontal="center"/>
    </xf>
    <xf numFmtId="0" fontId="3" fillId="34" borderId="28" xfId="0" applyFont="1" applyFill="1" applyBorder="1" applyAlignment="1">
      <alignment horizontal="center"/>
    </xf>
    <xf numFmtId="0" fontId="1" fillId="37" borderId="14" xfId="0" applyFont="1" applyFill="1" applyBorder="1" applyAlignment="1">
      <alignment horizontal="center" vertical="center" wrapText="1"/>
    </xf>
    <xf numFmtId="0" fontId="1" fillId="37" borderId="47" xfId="0" applyFont="1" applyFill="1" applyBorder="1" applyAlignment="1">
      <alignment horizontal="center" vertical="center" wrapText="1"/>
    </xf>
    <xf numFmtId="0" fontId="0" fillId="33" borderId="31" xfId="0" applyFill="1" applyBorder="1" applyAlignment="1">
      <alignment horizontal="center"/>
    </xf>
    <xf numFmtId="0" fontId="0" fillId="33" borderId="28" xfId="0" applyFill="1" applyBorder="1" applyAlignment="1">
      <alignment horizontal="center"/>
    </xf>
    <xf numFmtId="0" fontId="0" fillId="0" borderId="31"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 fillId="0" borderId="31"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0" fillId="0" borderId="39" xfId="0" applyBorder="1" applyAlignment="1">
      <alignment horizontal="left" vertical="center"/>
    </xf>
    <xf numFmtId="0" fontId="0" fillId="0" borderId="11" xfId="0" applyBorder="1" applyAlignment="1">
      <alignment horizontal="left" vertical="center"/>
    </xf>
    <xf numFmtId="0" fontId="0" fillId="0" borderId="44" xfId="0" applyBorder="1" applyAlignment="1">
      <alignment horizontal="left" vertical="center"/>
    </xf>
    <xf numFmtId="0" fontId="0" fillId="0" borderId="40" xfId="0" applyBorder="1" applyAlignment="1">
      <alignment horizontal="left" vertical="center"/>
    </xf>
    <xf numFmtId="0" fontId="0" fillId="0" borderId="20" xfId="0" applyBorder="1" applyAlignment="1">
      <alignment horizontal="left" vertical="center"/>
    </xf>
    <xf numFmtId="0" fontId="0" fillId="0" borderId="51" xfId="0" applyBorder="1" applyAlignment="1">
      <alignment horizontal="left" vertical="center"/>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0" fillId="37" borderId="31" xfId="0" applyFill="1" applyBorder="1" applyAlignment="1">
      <alignment horizontal="center"/>
    </xf>
    <xf numFmtId="0" fontId="0" fillId="37" borderId="28" xfId="0" applyFill="1" applyBorder="1" applyAlignment="1">
      <alignment horizontal="center"/>
    </xf>
    <xf numFmtId="0" fontId="0" fillId="18" borderId="31" xfId="0" applyFill="1" applyBorder="1" applyAlignment="1">
      <alignment horizontal="center"/>
    </xf>
    <xf numFmtId="0" fontId="0" fillId="18" borderId="28" xfId="0" applyFill="1" applyBorder="1" applyAlignment="1">
      <alignment horizontal="center"/>
    </xf>
    <xf numFmtId="0" fontId="0" fillId="0" borderId="31"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32" borderId="31" xfId="0" applyFill="1" applyBorder="1" applyAlignment="1">
      <alignment horizontal="center"/>
    </xf>
    <xf numFmtId="0" fontId="0" fillId="32" borderId="28" xfId="0" applyFill="1" applyBorder="1" applyAlignment="1">
      <alignment horizontal="center"/>
    </xf>
    <xf numFmtId="0" fontId="1" fillId="33" borderId="54" xfId="0" applyFont="1" applyFill="1" applyBorder="1" applyAlignment="1">
      <alignment horizontal="left" vertical="center" wrapText="1"/>
    </xf>
    <xf numFmtId="0" fontId="1" fillId="33" borderId="18" xfId="0" applyFont="1" applyFill="1" applyBorder="1" applyAlignment="1">
      <alignment horizontal="left" vertical="center" wrapText="1"/>
    </xf>
    <xf numFmtId="0" fontId="1" fillId="37" borderId="39" xfId="0" applyFont="1" applyFill="1" applyBorder="1" applyAlignment="1">
      <alignment horizontal="center" vertical="center" wrapText="1"/>
    </xf>
    <xf numFmtId="0" fontId="1" fillId="37" borderId="4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47" xfId="0" applyFont="1" applyBorder="1" applyAlignment="1">
      <alignment horizontal="center" vertical="center" wrapText="1"/>
    </xf>
    <xf numFmtId="181" fontId="0" fillId="32" borderId="20" xfId="0" applyNumberFormat="1" applyFill="1" applyBorder="1" applyAlignment="1">
      <alignment horizontal="right"/>
    </xf>
    <xf numFmtId="181" fontId="0" fillId="32" borderId="32" xfId="0" applyNumberFormat="1" applyFill="1" applyBorder="1" applyAlignment="1">
      <alignment horizontal="right"/>
    </xf>
    <xf numFmtId="181" fontId="0" fillId="32" borderId="24" xfId="0" applyNumberFormat="1" applyFill="1" applyBorder="1" applyAlignment="1">
      <alignment horizontal="right"/>
    </xf>
    <xf numFmtId="0" fontId="0" fillId="0" borderId="20" xfId="0" applyBorder="1" applyAlignment="1">
      <alignment horizontal="right"/>
    </xf>
    <xf numFmtId="0" fontId="0" fillId="0" borderId="32" xfId="0" applyBorder="1" applyAlignment="1">
      <alignment horizontal="right"/>
    </xf>
    <xf numFmtId="0" fontId="0" fillId="0" borderId="24" xfId="0" applyBorder="1" applyAlignment="1">
      <alignment horizontal="right"/>
    </xf>
    <xf numFmtId="9" fontId="0" fillId="32" borderId="20" xfId="0" applyNumberFormat="1" applyFont="1" applyFill="1" applyBorder="1" applyAlignment="1">
      <alignment horizontal="right"/>
    </xf>
    <xf numFmtId="9" fontId="0" fillId="32" borderId="32" xfId="0" applyNumberFormat="1" applyFont="1" applyFill="1" applyBorder="1" applyAlignment="1">
      <alignment horizontal="right"/>
    </xf>
    <xf numFmtId="9" fontId="0" fillId="32" borderId="24" xfId="0" applyNumberFormat="1" applyFont="1" applyFill="1" applyBorder="1" applyAlignment="1">
      <alignment horizontal="right"/>
    </xf>
    <xf numFmtId="1" fontId="0" fillId="32" borderId="20" xfId="0" applyNumberFormat="1" applyFont="1" applyFill="1" applyBorder="1" applyAlignment="1">
      <alignment horizontal="right"/>
    </xf>
    <xf numFmtId="1" fontId="0" fillId="32" borderId="32" xfId="0" applyNumberFormat="1" applyFont="1" applyFill="1" applyBorder="1" applyAlignment="1">
      <alignment horizontal="right"/>
    </xf>
    <xf numFmtId="1" fontId="0" fillId="32" borderId="24" xfId="0" applyNumberFormat="1" applyFont="1" applyFill="1" applyBorder="1" applyAlignment="1">
      <alignment horizontal="right"/>
    </xf>
    <xf numFmtId="0" fontId="1" fillId="37" borderId="11" xfId="0" applyFont="1" applyFill="1" applyBorder="1" applyAlignment="1">
      <alignment horizontal="center" vertical="center" wrapText="1"/>
    </xf>
    <xf numFmtId="0" fontId="1" fillId="37" borderId="2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2" fillId="35" borderId="10" xfId="0" applyFont="1" applyFill="1" applyBorder="1" applyAlignment="1">
      <alignment vertical="center" wrapText="1"/>
    </xf>
    <xf numFmtId="0" fontId="0" fillId="34" borderId="25" xfId="0" applyFill="1" applyBorder="1" applyAlignment="1">
      <alignment horizontal="center"/>
    </xf>
    <xf numFmtId="0" fontId="0" fillId="0" borderId="55"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20" xfId="0" applyBorder="1" applyAlignment="1">
      <alignment horizontal="center"/>
    </xf>
    <xf numFmtId="0" fontId="0" fillId="0" borderId="38" xfId="0" applyBorder="1" applyAlignment="1">
      <alignment horizontal="center"/>
    </xf>
    <xf numFmtId="0" fontId="2" fillId="35"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2"/>
  <sheetViews>
    <sheetView zoomScale="70" zoomScaleNormal="70" zoomScalePageLayoutView="0" workbookViewId="0" topLeftCell="A1">
      <selection activeCell="A5" sqref="A5:R11"/>
    </sheetView>
  </sheetViews>
  <sheetFormatPr defaultColWidth="11.421875" defaultRowHeight="12.75"/>
  <cols>
    <col min="1" max="2" width="11.421875" style="0" customWidth="1"/>
    <col min="3" max="3" width="29.8515625" style="0" customWidth="1"/>
    <col min="4" max="4" width="12.28125" style="0" customWidth="1"/>
    <col min="5" max="5" width="14.7109375" style="0" customWidth="1"/>
    <col min="6" max="6" width="24.7109375" style="0" customWidth="1"/>
    <col min="7" max="7" width="16.42187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24"/>
      <c r="T5" s="25"/>
    </row>
    <row r="6" spans="1:20" ht="15">
      <c r="A6" s="59" t="s">
        <v>245</v>
      </c>
      <c r="B6" s="59"/>
      <c r="C6" s="59"/>
      <c r="D6" s="59" t="s">
        <v>246</v>
      </c>
      <c r="E6" s="59"/>
      <c r="F6" s="59"/>
      <c r="G6" s="59"/>
      <c r="H6" s="59"/>
      <c r="I6" s="59"/>
      <c r="J6" s="59"/>
      <c r="K6" s="59"/>
      <c r="L6" s="59"/>
      <c r="M6" s="59"/>
      <c r="N6" s="59"/>
      <c r="O6" s="59"/>
      <c r="P6" s="59"/>
      <c r="Q6" s="59"/>
      <c r="R6" s="59"/>
      <c r="S6" s="24"/>
      <c r="T6" s="25"/>
    </row>
    <row r="7" spans="1:20" ht="15">
      <c r="A7" s="59" t="s">
        <v>247</v>
      </c>
      <c r="B7" s="59"/>
      <c r="C7" s="59"/>
      <c r="D7" s="59" t="s">
        <v>248</v>
      </c>
      <c r="E7" s="59"/>
      <c r="F7" s="59"/>
      <c r="G7" s="59"/>
      <c r="H7" s="59"/>
      <c r="I7" s="59"/>
      <c r="J7" s="59"/>
      <c r="K7" s="59"/>
      <c r="L7" s="59"/>
      <c r="M7" s="59"/>
      <c r="N7" s="59"/>
      <c r="O7" s="59"/>
      <c r="P7" s="59"/>
      <c r="Q7" s="59"/>
      <c r="R7" s="59"/>
      <c r="S7" s="24"/>
      <c r="T7" s="25"/>
    </row>
    <row r="8" spans="1:20" ht="15">
      <c r="A8" s="59" t="s">
        <v>20</v>
      </c>
      <c r="B8" s="59"/>
      <c r="C8" s="59"/>
      <c r="D8" s="59" t="s">
        <v>249</v>
      </c>
      <c r="E8" s="59"/>
      <c r="F8" s="59"/>
      <c r="G8" s="59"/>
      <c r="H8" s="59"/>
      <c r="I8" s="59"/>
      <c r="J8" s="59"/>
      <c r="K8" s="59"/>
      <c r="L8" s="59"/>
      <c r="M8" s="59"/>
      <c r="N8" s="59"/>
      <c r="O8" s="59"/>
      <c r="P8" s="59"/>
      <c r="Q8" s="59"/>
      <c r="R8" s="59"/>
      <c r="S8" s="24"/>
      <c r="T8" s="25"/>
    </row>
    <row r="9" spans="1:20" ht="15.75" thickBot="1">
      <c r="A9" s="59" t="s">
        <v>250</v>
      </c>
      <c r="B9" s="59"/>
      <c r="C9" s="59"/>
      <c r="D9" s="59" t="s">
        <v>251</v>
      </c>
      <c r="E9" s="59"/>
      <c r="F9" s="59"/>
      <c r="G9" s="59"/>
      <c r="H9" s="59"/>
      <c r="I9" s="59"/>
      <c r="J9" s="59"/>
      <c r="K9" s="59"/>
      <c r="L9" s="59"/>
      <c r="M9" s="59"/>
      <c r="N9" s="59"/>
      <c r="O9" s="59"/>
      <c r="P9" s="59"/>
      <c r="Q9" s="59"/>
      <c r="R9" s="59"/>
      <c r="S9" s="24"/>
      <c r="T9" s="25"/>
    </row>
    <row r="10" spans="1:20" ht="15.75" thickBot="1">
      <c r="A10" s="59" t="s">
        <v>21</v>
      </c>
      <c r="B10" s="59"/>
      <c r="C10" s="59"/>
      <c r="D10" s="60">
        <v>40609</v>
      </c>
      <c r="E10" s="60"/>
      <c r="F10" s="60"/>
      <c r="G10" s="60"/>
      <c r="H10" s="60"/>
      <c r="I10" s="60"/>
      <c r="J10" s="60"/>
      <c r="K10" s="60"/>
      <c r="L10" s="60"/>
      <c r="M10" s="60"/>
      <c r="N10" s="60"/>
      <c r="O10" s="60"/>
      <c r="P10" s="60"/>
      <c r="Q10" s="60"/>
      <c r="R10" s="60"/>
      <c r="S10" s="76"/>
      <c r="T10" s="77"/>
    </row>
    <row r="11" spans="1:20" ht="15">
      <c r="A11" s="59" t="s">
        <v>29</v>
      </c>
      <c r="B11" s="59"/>
      <c r="C11" s="59"/>
      <c r="D11" s="60">
        <v>40724</v>
      </c>
      <c r="E11" s="59"/>
      <c r="F11" s="59"/>
      <c r="G11" s="59"/>
      <c r="H11" s="59"/>
      <c r="I11" s="59"/>
      <c r="J11" s="59"/>
      <c r="K11" s="59"/>
      <c r="L11" s="59"/>
      <c r="M11" s="59"/>
      <c r="N11" s="59"/>
      <c r="O11" s="59"/>
      <c r="P11" s="59"/>
      <c r="Q11" s="59"/>
      <c r="R11" s="59"/>
      <c r="S11" s="72">
        <v>40724</v>
      </c>
      <c r="T11" s="73"/>
    </row>
    <row r="12" spans="1:20" ht="12.75">
      <c r="A12" s="69" t="s">
        <v>14</v>
      </c>
      <c r="B12" s="69" t="s">
        <v>0</v>
      </c>
      <c r="C12" s="69" t="s">
        <v>5</v>
      </c>
      <c r="D12" s="69" t="s">
        <v>22</v>
      </c>
      <c r="E12" s="69" t="s">
        <v>23</v>
      </c>
      <c r="F12" s="69" t="s">
        <v>24</v>
      </c>
      <c r="G12" s="74" t="s">
        <v>1</v>
      </c>
      <c r="H12" s="69" t="s">
        <v>7</v>
      </c>
      <c r="I12" s="69" t="s">
        <v>41</v>
      </c>
      <c r="J12" s="69" t="s">
        <v>40</v>
      </c>
      <c r="K12" s="69" t="s">
        <v>2</v>
      </c>
      <c r="L12" s="69" t="s">
        <v>3</v>
      </c>
      <c r="M12" s="69" t="s">
        <v>10</v>
      </c>
      <c r="N12" s="69" t="s">
        <v>9</v>
      </c>
      <c r="O12" s="69" t="s">
        <v>8</v>
      </c>
      <c r="P12" s="69" t="s">
        <v>11</v>
      </c>
      <c r="Q12" s="69" t="s">
        <v>12</v>
      </c>
      <c r="R12" s="69" t="s">
        <v>13</v>
      </c>
      <c r="S12" s="71" t="s">
        <v>43</v>
      </c>
      <c r="T12" s="71"/>
    </row>
    <row r="13" spans="1:20" ht="38.25" customHeight="1">
      <c r="A13" s="70"/>
      <c r="B13" s="70"/>
      <c r="C13" s="70"/>
      <c r="D13" s="70"/>
      <c r="E13" s="70"/>
      <c r="F13" s="70"/>
      <c r="G13" s="75"/>
      <c r="H13" s="70"/>
      <c r="I13" s="70"/>
      <c r="J13" s="70"/>
      <c r="K13" s="70"/>
      <c r="L13" s="70"/>
      <c r="M13" s="70"/>
      <c r="N13" s="70"/>
      <c r="O13" s="70"/>
      <c r="P13" s="70"/>
      <c r="Q13" s="70"/>
      <c r="R13" s="70"/>
      <c r="S13" s="27" t="s">
        <v>27</v>
      </c>
      <c r="T13" s="27" t="s">
        <v>28</v>
      </c>
    </row>
    <row r="14" spans="1:20" ht="228.75" customHeight="1">
      <c r="A14" s="78">
        <v>1</v>
      </c>
      <c r="B14" s="78">
        <v>1202002</v>
      </c>
      <c r="C14" s="79" t="s">
        <v>48</v>
      </c>
      <c r="D14" s="79" t="s">
        <v>44</v>
      </c>
      <c r="E14" s="79" t="s">
        <v>45</v>
      </c>
      <c r="F14" s="30" t="s">
        <v>46</v>
      </c>
      <c r="G14" s="30" t="s">
        <v>49</v>
      </c>
      <c r="H14" s="30" t="s">
        <v>50</v>
      </c>
      <c r="I14" s="30" t="s">
        <v>51</v>
      </c>
      <c r="J14" s="31">
        <v>3</v>
      </c>
      <c r="K14" s="32">
        <v>40574</v>
      </c>
      <c r="L14" s="32">
        <v>40847</v>
      </c>
      <c r="M14" s="46">
        <f>(+L14-K14)/7</f>
        <v>39</v>
      </c>
      <c r="N14" s="47">
        <v>1</v>
      </c>
      <c r="O14" s="48">
        <f>IF(N14/J14&gt;1,1,+N14/J14)</f>
        <v>0.3333333333333333</v>
      </c>
      <c r="P14" s="49">
        <f>+M14*O14</f>
        <v>13</v>
      </c>
      <c r="Q14" s="49">
        <f>IF(L14&lt;=$S$11,P14,0)</f>
        <v>0</v>
      </c>
      <c r="R14" s="49">
        <f>IF($S$11&gt;=L14,M14,0)</f>
        <v>0</v>
      </c>
      <c r="S14" s="28"/>
      <c r="T14" s="28"/>
    </row>
    <row r="15" spans="1:20" ht="220.5" customHeight="1">
      <c r="A15" s="78"/>
      <c r="B15" s="78"/>
      <c r="C15" s="79"/>
      <c r="D15" s="79"/>
      <c r="E15" s="79"/>
      <c r="F15" s="30" t="s">
        <v>47</v>
      </c>
      <c r="G15" s="30" t="s">
        <v>52</v>
      </c>
      <c r="H15" s="30" t="s">
        <v>53</v>
      </c>
      <c r="I15" s="30" t="s">
        <v>54</v>
      </c>
      <c r="J15" s="31">
        <v>1</v>
      </c>
      <c r="K15" s="32">
        <v>40695</v>
      </c>
      <c r="L15" s="32">
        <v>40724</v>
      </c>
      <c r="M15" s="46">
        <f>(+L15-K15)/7</f>
        <v>4.142857142857143</v>
      </c>
      <c r="N15" s="4">
        <v>1</v>
      </c>
      <c r="O15" s="48">
        <f>IF(N15/J15&gt;1,1,+N15/J15)</f>
        <v>1</v>
      </c>
      <c r="P15" s="49">
        <f>+M15*O15</f>
        <v>4.142857142857143</v>
      </c>
      <c r="Q15" s="49">
        <f>IF(L15&lt;=$S$11,P15,0)</f>
        <v>4.142857142857143</v>
      </c>
      <c r="R15" s="49">
        <f>IF($S$11&gt;=L15,M15,0)</f>
        <v>4.142857142857143</v>
      </c>
      <c r="S15" s="1"/>
      <c r="T15" s="1"/>
    </row>
    <row r="16" spans="1:18" ht="12.75">
      <c r="A16" s="5"/>
      <c r="B16" s="5"/>
      <c r="C16" s="5"/>
      <c r="D16" s="5"/>
      <c r="E16" s="5"/>
      <c r="F16" s="5"/>
      <c r="G16" s="5"/>
      <c r="H16" s="5"/>
      <c r="I16" s="5"/>
      <c r="J16" s="5"/>
      <c r="K16" s="5"/>
      <c r="L16" s="5"/>
      <c r="M16" s="5"/>
      <c r="N16" s="5"/>
      <c r="O16" s="5"/>
      <c r="P16" s="5"/>
      <c r="Q16" s="5"/>
      <c r="R16" s="5"/>
    </row>
    <row r="17" spans="1:18" ht="13.5">
      <c r="A17" s="64" t="s">
        <v>68</v>
      </c>
      <c r="B17" s="64"/>
      <c r="C17" s="65">
        <v>40724</v>
      </c>
      <c r="D17" s="66"/>
      <c r="E17" s="66"/>
      <c r="F17" s="66"/>
      <c r="G17" s="66"/>
      <c r="H17" s="66"/>
      <c r="I17" s="66"/>
      <c r="J17" s="66"/>
      <c r="K17" s="66"/>
      <c r="L17" s="66"/>
      <c r="M17" s="66"/>
      <c r="N17" s="67"/>
      <c r="O17" s="5"/>
      <c r="P17" s="5"/>
      <c r="Q17" s="5"/>
      <c r="R17" s="5"/>
    </row>
    <row r="18" spans="1:18" ht="79.5" customHeight="1">
      <c r="A18" s="68" t="s">
        <v>200</v>
      </c>
      <c r="B18" s="68"/>
      <c r="C18" s="68"/>
      <c r="D18" s="68"/>
      <c r="E18" s="68"/>
      <c r="F18" s="68"/>
      <c r="G18" s="68"/>
      <c r="H18" s="68"/>
      <c r="I18" s="68"/>
      <c r="J18" s="68"/>
      <c r="K18" s="68"/>
      <c r="L18" s="68"/>
      <c r="M18" s="68"/>
      <c r="N18" s="68"/>
      <c r="O18" s="5"/>
      <c r="P18" s="5"/>
      <c r="Q18" s="5"/>
      <c r="R18" s="5"/>
    </row>
    <row r="19" spans="1:18" ht="13.5">
      <c r="A19" s="64" t="s">
        <v>68</v>
      </c>
      <c r="B19" s="64"/>
      <c r="C19" s="65">
        <v>40694</v>
      </c>
      <c r="D19" s="66"/>
      <c r="E19" s="66"/>
      <c r="F19" s="66"/>
      <c r="G19" s="66"/>
      <c r="H19" s="66"/>
      <c r="I19" s="66"/>
      <c r="J19" s="66"/>
      <c r="K19" s="66"/>
      <c r="L19" s="66"/>
      <c r="M19" s="66"/>
      <c r="N19" s="67"/>
      <c r="O19" s="5"/>
      <c r="P19" s="5"/>
      <c r="Q19" s="5"/>
      <c r="R19" s="5"/>
    </row>
    <row r="20" spans="1:18" ht="23.25" customHeight="1">
      <c r="A20" s="61" t="s">
        <v>201</v>
      </c>
      <c r="B20" s="62"/>
      <c r="C20" s="62"/>
      <c r="D20" s="62"/>
      <c r="E20" s="62"/>
      <c r="F20" s="62"/>
      <c r="G20" s="62"/>
      <c r="H20" s="62"/>
      <c r="I20" s="62"/>
      <c r="J20" s="62"/>
      <c r="K20" s="62"/>
      <c r="L20" s="62"/>
      <c r="M20" s="62"/>
      <c r="N20" s="63"/>
      <c r="O20" s="5"/>
      <c r="P20" s="5"/>
      <c r="Q20" s="5"/>
      <c r="R20" s="5"/>
    </row>
    <row r="21" spans="1:18" ht="13.5">
      <c r="A21" s="64" t="s">
        <v>68</v>
      </c>
      <c r="B21" s="64"/>
      <c r="C21" s="65">
        <v>40663</v>
      </c>
      <c r="D21" s="66"/>
      <c r="E21" s="66"/>
      <c r="F21" s="66"/>
      <c r="G21" s="66"/>
      <c r="H21" s="66"/>
      <c r="I21" s="66"/>
      <c r="J21" s="66"/>
      <c r="K21" s="66"/>
      <c r="L21" s="66"/>
      <c r="M21" s="66"/>
      <c r="N21" s="67"/>
      <c r="O21" s="5"/>
      <c r="P21" s="5"/>
      <c r="Q21" s="5"/>
      <c r="R21" s="5"/>
    </row>
    <row r="22" spans="1:18" ht="51" customHeight="1">
      <c r="A22" s="68" t="s">
        <v>202</v>
      </c>
      <c r="B22" s="68"/>
      <c r="C22" s="68"/>
      <c r="D22" s="68"/>
      <c r="E22" s="68"/>
      <c r="F22" s="68"/>
      <c r="G22" s="68"/>
      <c r="H22" s="68"/>
      <c r="I22" s="68"/>
      <c r="J22" s="68"/>
      <c r="K22" s="68"/>
      <c r="L22" s="68"/>
      <c r="M22" s="68"/>
      <c r="N22" s="68"/>
      <c r="O22" s="5"/>
      <c r="P22" s="5"/>
      <c r="Q22" s="5"/>
      <c r="R22" s="5"/>
    </row>
  </sheetData>
  <sheetProtection/>
  <mergeCells count="53">
    <mergeCell ref="A1:T1"/>
    <mergeCell ref="A2:T2"/>
    <mergeCell ref="A3:T3"/>
    <mergeCell ref="A4:T4"/>
    <mergeCell ref="S10:T10"/>
    <mergeCell ref="A8:C8"/>
    <mergeCell ref="D8:R8"/>
    <mergeCell ref="A9:C9"/>
    <mergeCell ref="D9:R9"/>
    <mergeCell ref="A14:A15"/>
    <mergeCell ref="B14:B15"/>
    <mergeCell ref="C14:C15"/>
    <mergeCell ref="D14:D15"/>
    <mergeCell ref="E14:E15"/>
    <mergeCell ref="S11:T11"/>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A20:N20"/>
    <mergeCell ref="A21:B21"/>
    <mergeCell ref="C21:N21"/>
    <mergeCell ref="A22:N22"/>
    <mergeCell ref="R12:R13"/>
    <mergeCell ref="A17:B17"/>
    <mergeCell ref="C17:N17"/>
    <mergeCell ref="A18:N18"/>
    <mergeCell ref="A19:B19"/>
    <mergeCell ref="C19:N19"/>
    <mergeCell ref="A10:C10"/>
    <mergeCell ref="D10:R10"/>
    <mergeCell ref="A11:C11"/>
    <mergeCell ref="D11:R11"/>
    <mergeCell ref="A5:C5"/>
    <mergeCell ref="D5:R5"/>
    <mergeCell ref="A6:C6"/>
    <mergeCell ref="D6:R6"/>
    <mergeCell ref="A7:C7"/>
    <mergeCell ref="D7:R7"/>
  </mergeCells>
  <dataValidations count="3">
    <dataValidation type="whole" operator="greaterThanOrEqual" allowBlank="1" showInputMessage="1" showErrorMessage="1" sqref="N14">
      <formula1>0</formula1>
    </dataValidation>
    <dataValidation type="whole" operator="greaterThanOrEqual" allowBlank="1" showInputMessage="1" showErrorMessage="1" sqref="J14">
      <formula1>1</formula1>
    </dataValidation>
    <dataValidation type="decimal" operator="greaterThan" allowBlank="1" showInputMessage="1" showErrorMessage="1" sqref="N12">
      <formula1>0</formula1>
    </dataValidation>
  </dataValidations>
  <printOptions/>
  <pageMargins left="0.7" right="0.7" top="0.75" bottom="0.75" header="0.3" footer="0.3"/>
  <pageSetup fitToHeight="1" fitToWidth="1" horizontalDpi="600" verticalDpi="600" orientation="landscape" scale="46"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T30"/>
  <sheetViews>
    <sheetView zoomScale="70" zoomScaleNormal="70" zoomScalePageLayoutView="0" workbookViewId="0" topLeftCell="A1">
      <selection activeCell="A24" sqref="A24:N24"/>
    </sheetView>
  </sheetViews>
  <sheetFormatPr defaultColWidth="11.421875" defaultRowHeight="12.75"/>
  <cols>
    <col min="1" max="2" width="11.421875" style="0" customWidth="1"/>
    <col min="3" max="3" width="23.57421875" style="0" customWidth="1"/>
    <col min="4" max="4" width="15.00390625" style="0" customWidth="1"/>
    <col min="5" max="5" width="16.57421875" style="0" customWidth="1"/>
    <col min="6" max="6" width="17.421875" style="0" customWidth="1"/>
    <col min="7" max="7" width="24.28125" style="0" customWidth="1"/>
    <col min="8" max="8" width="15.5742187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50"/>
      <c r="T5" s="51"/>
    </row>
    <row r="6" spans="1:20" ht="15">
      <c r="A6" s="59" t="s">
        <v>245</v>
      </c>
      <c r="B6" s="59"/>
      <c r="C6" s="59"/>
      <c r="D6" s="59" t="s">
        <v>246</v>
      </c>
      <c r="E6" s="59"/>
      <c r="F6" s="59"/>
      <c r="G6" s="59"/>
      <c r="H6" s="59"/>
      <c r="I6" s="59"/>
      <c r="J6" s="59"/>
      <c r="K6" s="59"/>
      <c r="L6" s="59"/>
      <c r="M6" s="59"/>
      <c r="N6" s="59"/>
      <c r="O6" s="59"/>
      <c r="P6" s="59"/>
      <c r="Q6" s="59"/>
      <c r="R6" s="59"/>
      <c r="S6" s="50"/>
      <c r="T6" s="51"/>
    </row>
    <row r="7" spans="1:20" ht="15">
      <c r="A7" s="59" t="s">
        <v>247</v>
      </c>
      <c r="B7" s="59"/>
      <c r="C7" s="59"/>
      <c r="D7" s="59" t="s">
        <v>248</v>
      </c>
      <c r="E7" s="59"/>
      <c r="F7" s="59"/>
      <c r="G7" s="59"/>
      <c r="H7" s="59"/>
      <c r="I7" s="59"/>
      <c r="J7" s="59"/>
      <c r="K7" s="59"/>
      <c r="L7" s="59"/>
      <c r="M7" s="59"/>
      <c r="N7" s="59"/>
      <c r="O7" s="59"/>
      <c r="P7" s="59"/>
      <c r="Q7" s="59"/>
      <c r="R7" s="59"/>
      <c r="S7" s="50"/>
      <c r="T7" s="51"/>
    </row>
    <row r="8" spans="1:20" ht="15">
      <c r="A8" s="59" t="s">
        <v>20</v>
      </c>
      <c r="B8" s="59"/>
      <c r="C8" s="59"/>
      <c r="D8" s="59" t="s">
        <v>249</v>
      </c>
      <c r="E8" s="59"/>
      <c r="F8" s="59"/>
      <c r="G8" s="59"/>
      <c r="H8" s="59"/>
      <c r="I8" s="59"/>
      <c r="J8" s="59"/>
      <c r="K8" s="59"/>
      <c r="L8" s="59"/>
      <c r="M8" s="59"/>
      <c r="N8" s="59"/>
      <c r="O8" s="59"/>
      <c r="P8" s="59"/>
      <c r="Q8" s="59"/>
      <c r="R8" s="59"/>
      <c r="S8" s="50"/>
      <c r="T8" s="51"/>
    </row>
    <row r="9" spans="1:20" ht="15.75" thickBot="1">
      <c r="A9" s="59" t="s">
        <v>250</v>
      </c>
      <c r="B9" s="59"/>
      <c r="C9" s="59"/>
      <c r="D9" s="59" t="s">
        <v>251</v>
      </c>
      <c r="E9" s="59"/>
      <c r="F9" s="59"/>
      <c r="G9" s="59"/>
      <c r="H9" s="59"/>
      <c r="I9" s="59"/>
      <c r="J9" s="59"/>
      <c r="K9" s="59"/>
      <c r="L9" s="59"/>
      <c r="M9" s="59"/>
      <c r="N9" s="59"/>
      <c r="O9" s="59"/>
      <c r="P9" s="59"/>
      <c r="Q9" s="59"/>
      <c r="R9" s="59"/>
      <c r="S9" s="50"/>
      <c r="T9" s="51"/>
    </row>
    <row r="10" spans="1:20" ht="15.75" thickBot="1">
      <c r="A10" s="59" t="s">
        <v>21</v>
      </c>
      <c r="B10" s="59"/>
      <c r="C10" s="59"/>
      <c r="D10" s="60">
        <v>40609</v>
      </c>
      <c r="E10" s="60"/>
      <c r="F10" s="60"/>
      <c r="G10" s="60"/>
      <c r="H10" s="60"/>
      <c r="I10" s="60"/>
      <c r="J10" s="60"/>
      <c r="K10" s="60"/>
      <c r="L10" s="60"/>
      <c r="M10" s="60"/>
      <c r="N10" s="60"/>
      <c r="O10" s="60"/>
      <c r="P10" s="60"/>
      <c r="Q10" s="60"/>
      <c r="R10" s="60"/>
      <c r="S10" s="98"/>
      <c r="T10" s="99"/>
    </row>
    <row r="11" spans="1:20" ht="15">
      <c r="A11" s="59" t="s">
        <v>29</v>
      </c>
      <c r="B11" s="59"/>
      <c r="C11" s="59"/>
      <c r="D11" s="60">
        <v>40724</v>
      </c>
      <c r="E11" s="59"/>
      <c r="F11" s="59"/>
      <c r="G11" s="59"/>
      <c r="H11" s="59"/>
      <c r="I11" s="59"/>
      <c r="J11" s="59"/>
      <c r="K11" s="59"/>
      <c r="L11" s="59"/>
      <c r="M11" s="59"/>
      <c r="N11" s="59"/>
      <c r="O11" s="59"/>
      <c r="P11" s="59"/>
      <c r="Q11" s="59"/>
      <c r="R11" s="59"/>
      <c r="S11" s="100">
        <v>40724</v>
      </c>
      <c r="T11" s="101"/>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0" t="s">
        <v>43</v>
      </c>
      <c r="T12" s="70"/>
    </row>
    <row r="13" spans="1:20" ht="12.75">
      <c r="A13" s="70"/>
      <c r="B13" s="70"/>
      <c r="C13" s="70"/>
      <c r="D13" s="70"/>
      <c r="E13" s="70"/>
      <c r="F13" s="70"/>
      <c r="G13" s="75"/>
      <c r="H13" s="70"/>
      <c r="I13" s="70"/>
      <c r="J13" s="70"/>
      <c r="K13" s="70"/>
      <c r="L13" s="70"/>
      <c r="M13" s="70"/>
      <c r="N13" s="70"/>
      <c r="O13" s="70"/>
      <c r="P13" s="70"/>
      <c r="Q13" s="70"/>
      <c r="R13" s="70"/>
      <c r="S13" s="52" t="s">
        <v>27</v>
      </c>
      <c r="T13" s="52" t="s">
        <v>28</v>
      </c>
    </row>
    <row r="14" spans="1:20" ht="108" customHeight="1">
      <c r="A14" s="78">
        <v>10</v>
      </c>
      <c r="B14" s="78">
        <v>1905001</v>
      </c>
      <c r="C14" s="134" t="s">
        <v>136</v>
      </c>
      <c r="D14" s="79" t="s">
        <v>137</v>
      </c>
      <c r="E14" s="79" t="s">
        <v>138</v>
      </c>
      <c r="F14" s="30" t="s">
        <v>139</v>
      </c>
      <c r="G14" s="30" t="s">
        <v>140</v>
      </c>
      <c r="H14" s="30" t="s">
        <v>128</v>
      </c>
      <c r="I14" s="30" t="s">
        <v>61</v>
      </c>
      <c r="J14" s="29">
        <v>3</v>
      </c>
      <c r="K14" s="34">
        <v>40575</v>
      </c>
      <c r="L14" s="34">
        <v>40634</v>
      </c>
      <c r="M14" s="46">
        <f>(+L14-K14)/7</f>
        <v>8.428571428571429</v>
      </c>
      <c r="N14" s="47">
        <v>3</v>
      </c>
      <c r="O14" s="48">
        <f>IF(N14/J14&gt;1,1,+N14/J14)</f>
        <v>1</v>
      </c>
      <c r="P14" s="49">
        <f>+M14*O14</f>
        <v>8.428571428571429</v>
      </c>
      <c r="Q14" s="49">
        <f>IF(L14&lt;=$S$11,P14,0)</f>
        <v>8.428571428571429</v>
      </c>
      <c r="R14" s="49">
        <f>IF($S$11&gt;=L14,M14,0)</f>
        <v>8.428571428571429</v>
      </c>
      <c r="S14" s="53"/>
      <c r="T14" s="53"/>
    </row>
    <row r="15" spans="1:20" ht="144" customHeight="1">
      <c r="A15" s="78"/>
      <c r="B15" s="78"/>
      <c r="C15" s="134"/>
      <c r="D15" s="79"/>
      <c r="E15" s="79"/>
      <c r="F15" s="30" t="s">
        <v>141</v>
      </c>
      <c r="G15" s="30" t="s">
        <v>142</v>
      </c>
      <c r="H15" s="30" t="s">
        <v>128</v>
      </c>
      <c r="I15" s="30" t="s">
        <v>61</v>
      </c>
      <c r="J15" s="29">
        <v>4</v>
      </c>
      <c r="K15" s="34">
        <v>40664</v>
      </c>
      <c r="L15" s="34">
        <v>40756</v>
      </c>
      <c r="M15" s="46">
        <f>(+L15-K15)/7</f>
        <v>13.142857142857142</v>
      </c>
      <c r="N15" s="4">
        <v>2</v>
      </c>
      <c r="O15" s="48">
        <f>IF(N15/J15&gt;1,1,+N15/J15)</f>
        <v>0.5</v>
      </c>
      <c r="P15" s="49">
        <f>+M15*O15</f>
        <v>6.571428571428571</v>
      </c>
      <c r="Q15" s="49">
        <f>IF(L15&lt;=$S$11,P15,0)</f>
        <v>0</v>
      </c>
      <c r="R15" s="49">
        <f>IF($S$11&gt;=L15,M15,0)</f>
        <v>0</v>
      </c>
      <c r="S15" s="4"/>
      <c r="T15" s="4"/>
    </row>
    <row r="16" spans="1:20" ht="157.5" customHeight="1">
      <c r="A16" s="78"/>
      <c r="B16" s="78"/>
      <c r="C16" s="134"/>
      <c r="D16" s="79"/>
      <c r="E16" s="79"/>
      <c r="F16" s="30" t="s">
        <v>143</v>
      </c>
      <c r="G16" s="30" t="s">
        <v>100</v>
      </c>
      <c r="H16" s="30" t="s">
        <v>144</v>
      </c>
      <c r="I16" s="30" t="s">
        <v>145</v>
      </c>
      <c r="J16" s="29">
        <v>5</v>
      </c>
      <c r="K16" s="32">
        <v>40602</v>
      </c>
      <c r="L16" s="32">
        <v>40724</v>
      </c>
      <c r="M16" s="46">
        <f>(+L16-K16)/7</f>
        <v>17.428571428571427</v>
      </c>
      <c r="N16" s="4">
        <v>5</v>
      </c>
      <c r="O16" s="48">
        <f>IF(N16/J16&gt;1,1,+N16/J16)</f>
        <v>1</v>
      </c>
      <c r="P16" s="49">
        <f>+M16*O16</f>
        <v>17.428571428571427</v>
      </c>
      <c r="Q16" s="49">
        <f>IF(L16&lt;=$S$11,P16,0)</f>
        <v>17.428571428571427</v>
      </c>
      <c r="R16" s="49">
        <f>IF($S$11&gt;=L16,M16,0)</f>
        <v>17.428571428571427</v>
      </c>
      <c r="S16" s="4"/>
      <c r="T16" s="4"/>
    </row>
    <row r="17" spans="1:14" ht="13.5">
      <c r="A17" s="64" t="s">
        <v>68</v>
      </c>
      <c r="B17" s="64"/>
      <c r="C17" s="120">
        <v>40724</v>
      </c>
      <c r="D17" s="120"/>
      <c r="E17" s="120"/>
      <c r="F17" s="120"/>
      <c r="G17" s="120"/>
      <c r="H17" s="120"/>
      <c r="I17" s="120"/>
      <c r="J17" s="120"/>
      <c r="K17" s="120"/>
      <c r="L17" s="120"/>
      <c r="M17" s="120"/>
      <c r="N17" s="120"/>
    </row>
    <row r="18" spans="1:14" ht="72" customHeight="1">
      <c r="A18" s="79" t="s">
        <v>224</v>
      </c>
      <c r="B18" s="79"/>
      <c r="C18" s="79"/>
      <c r="D18" s="79"/>
      <c r="E18" s="79"/>
      <c r="F18" s="79"/>
      <c r="G18" s="79"/>
      <c r="H18" s="79"/>
      <c r="I18" s="79"/>
      <c r="J18" s="79"/>
      <c r="K18" s="79"/>
      <c r="L18" s="79"/>
      <c r="M18" s="79"/>
      <c r="N18" s="79"/>
    </row>
    <row r="19" spans="1:14" ht="83.25" customHeight="1">
      <c r="A19" s="79" t="s">
        <v>225</v>
      </c>
      <c r="B19" s="79"/>
      <c r="C19" s="79"/>
      <c r="D19" s="79"/>
      <c r="E19" s="79"/>
      <c r="F19" s="79"/>
      <c r="G19" s="79"/>
      <c r="H19" s="79"/>
      <c r="I19" s="79"/>
      <c r="J19" s="79"/>
      <c r="K19" s="79"/>
      <c r="L19" s="79"/>
      <c r="M19" s="79"/>
      <c r="N19" s="79"/>
    </row>
    <row r="20" spans="1:14" ht="29.25" customHeight="1">
      <c r="A20" s="64" t="s">
        <v>68</v>
      </c>
      <c r="B20" s="64"/>
      <c r="C20" s="120">
        <v>40694</v>
      </c>
      <c r="D20" s="120"/>
      <c r="E20" s="120"/>
      <c r="F20" s="120"/>
      <c r="G20" s="120"/>
      <c r="H20" s="120"/>
      <c r="I20" s="120"/>
      <c r="J20" s="120"/>
      <c r="K20" s="120"/>
      <c r="L20" s="120"/>
      <c r="M20" s="120"/>
      <c r="N20" s="120"/>
    </row>
    <row r="21" spans="1:14" ht="84" customHeight="1">
      <c r="A21" s="79" t="s">
        <v>226</v>
      </c>
      <c r="B21" s="79"/>
      <c r="C21" s="79"/>
      <c r="D21" s="79"/>
      <c r="E21" s="79"/>
      <c r="F21" s="79"/>
      <c r="G21" s="79"/>
      <c r="H21" s="79"/>
      <c r="I21" s="79"/>
      <c r="J21" s="79"/>
      <c r="K21" s="79"/>
      <c r="L21" s="79"/>
      <c r="M21" s="79"/>
      <c r="N21" s="79"/>
    </row>
    <row r="22" spans="1:14" ht="87" customHeight="1">
      <c r="A22" s="79" t="s">
        <v>227</v>
      </c>
      <c r="B22" s="79"/>
      <c r="C22" s="79"/>
      <c r="D22" s="79"/>
      <c r="E22" s="79"/>
      <c r="F22" s="79"/>
      <c r="G22" s="79"/>
      <c r="H22" s="79"/>
      <c r="I22" s="79"/>
      <c r="J22" s="79"/>
      <c r="K22" s="79"/>
      <c r="L22" s="79"/>
      <c r="M22" s="79"/>
      <c r="N22" s="79"/>
    </row>
    <row r="23" spans="1:14" ht="13.5">
      <c r="A23" s="64" t="s">
        <v>68</v>
      </c>
      <c r="B23" s="64"/>
      <c r="C23" s="120">
        <v>40663</v>
      </c>
      <c r="D23" s="120"/>
      <c r="E23" s="120"/>
      <c r="F23" s="120"/>
      <c r="G23" s="120"/>
      <c r="H23" s="120"/>
      <c r="I23" s="120"/>
      <c r="J23" s="120"/>
      <c r="K23" s="120"/>
      <c r="L23" s="120"/>
      <c r="M23" s="120"/>
      <c r="N23" s="120"/>
    </row>
    <row r="24" spans="1:14" ht="58.5" customHeight="1">
      <c r="A24" s="79" t="s">
        <v>228</v>
      </c>
      <c r="B24" s="79"/>
      <c r="C24" s="79"/>
      <c r="D24" s="79"/>
      <c r="E24" s="79"/>
      <c r="F24" s="79"/>
      <c r="G24" s="79"/>
      <c r="H24" s="79"/>
      <c r="I24" s="79"/>
      <c r="J24" s="79"/>
      <c r="K24" s="79"/>
      <c r="L24" s="79"/>
      <c r="M24" s="79"/>
      <c r="N24" s="79"/>
    </row>
    <row r="25" spans="1:14" ht="24.75" customHeight="1">
      <c r="A25" s="79" t="s">
        <v>229</v>
      </c>
      <c r="B25" s="79"/>
      <c r="C25" s="79"/>
      <c r="D25" s="79"/>
      <c r="E25" s="79"/>
      <c r="F25" s="79"/>
      <c r="G25" s="79"/>
      <c r="H25" s="79"/>
      <c r="I25" s="79"/>
      <c r="J25" s="79"/>
      <c r="K25" s="79"/>
      <c r="L25" s="79"/>
      <c r="M25" s="79"/>
      <c r="N25" s="79"/>
    </row>
    <row r="26" spans="1:14" ht="13.5">
      <c r="A26" s="64" t="s">
        <v>68</v>
      </c>
      <c r="B26" s="64"/>
      <c r="C26" s="120">
        <v>40633</v>
      </c>
      <c r="D26" s="120"/>
      <c r="E26" s="120"/>
      <c r="F26" s="120"/>
      <c r="G26" s="120"/>
      <c r="H26" s="120"/>
      <c r="I26" s="120"/>
      <c r="J26" s="120"/>
      <c r="K26" s="120"/>
      <c r="L26" s="120"/>
      <c r="M26" s="120"/>
      <c r="N26" s="120"/>
    </row>
    <row r="27" spans="1:14" ht="42" customHeight="1">
      <c r="A27" s="79" t="s">
        <v>146</v>
      </c>
      <c r="B27" s="79"/>
      <c r="C27" s="79"/>
      <c r="D27" s="79"/>
      <c r="E27" s="79"/>
      <c r="F27" s="79"/>
      <c r="G27" s="79"/>
      <c r="H27" s="79"/>
      <c r="I27" s="79"/>
      <c r="J27" s="79"/>
      <c r="K27" s="79"/>
      <c r="L27" s="79"/>
      <c r="M27" s="79"/>
      <c r="N27" s="79"/>
    </row>
    <row r="28" spans="1:14" ht="21.75" customHeight="1">
      <c r="A28" s="79" t="s">
        <v>147</v>
      </c>
      <c r="B28" s="79"/>
      <c r="C28" s="79"/>
      <c r="D28" s="79"/>
      <c r="E28" s="79"/>
      <c r="F28" s="79"/>
      <c r="G28" s="79"/>
      <c r="H28" s="79"/>
      <c r="I28" s="79"/>
      <c r="J28" s="79"/>
      <c r="K28" s="79"/>
      <c r="L28" s="79"/>
      <c r="M28" s="79"/>
      <c r="N28" s="79"/>
    </row>
    <row r="29" spans="1:14" ht="13.5">
      <c r="A29" s="64" t="s">
        <v>68</v>
      </c>
      <c r="B29" s="64"/>
      <c r="C29" s="120">
        <v>40602</v>
      </c>
      <c r="D29" s="120"/>
      <c r="E29" s="120"/>
      <c r="F29" s="120"/>
      <c r="G29" s="120"/>
      <c r="H29" s="120"/>
      <c r="I29" s="120"/>
      <c r="J29" s="120"/>
      <c r="K29" s="120"/>
      <c r="L29" s="120"/>
      <c r="M29" s="120"/>
      <c r="N29" s="120"/>
    </row>
    <row r="30" spans="1:14" ht="19.5" customHeight="1">
      <c r="A30" s="133" t="s">
        <v>148</v>
      </c>
      <c r="B30" s="133"/>
      <c r="C30" s="133"/>
      <c r="D30" s="133"/>
      <c r="E30" s="133"/>
      <c r="F30" s="133"/>
      <c r="G30" s="133"/>
      <c r="H30" s="133"/>
      <c r="I30" s="133"/>
      <c r="J30" s="133"/>
      <c r="K30" s="133"/>
      <c r="L30" s="133"/>
      <c r="M30" s="133"/>
      <c r="N30" s="133"/>
    </row>
  </sheetData>
  <sheetProtection/>
  <mergeCells count="63">
    <mergeCell ref="A27:N27"/>
    <mergeCell ref="A28:N28"/>
    <mergeCell ref="A29:B29"/>
    <mergeCell ref="C29:N29"/>
    <mergeCell ref="A30:N30"/>
    <mergeCell ref="A14:A16"/>
    <mergeCell ref="B14:B16"/>
    <mergeCell ref="C14:C16"/>
    <mergeCell ref="D14:D16"/>
    <mergeCell ref="E14:E16"/>
    <mergeCell ref="A26:B26"/>
    <mergeCell ref="C26:N26"/>
    <mergeCell ref="A1:T1"/>
    <mergeCell ref="A2:T2"/>
    <mergeCell ref="A3:T3"/>
    <mergeCell ref="A4:T4"/>
    <mergeCell ref="S10:T10"/>
    <mergeCell ref="S11:T11"/>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17:B17"/>
    <mergeCell ref="C17:N17"/>
    <mergeCell ref="A18:N18"/>
    <mergeCell ref="A19:N19"/>
    <mergeCell ref="A20:B20"/>
    <mergeCell ref="C20:N20"/>
    <mergeCell ref="A21:N21"/>
    <mergeCell ref="A22:N22"/>
    <mergeCell ref="A23:B23"/>
    <mergeCell ref="C23:N23"/>
    <mergeCell ref="A24:N24"/>
    <mergeCell ref="A25:N25"/>
    <mergeCell ref="A5:C5"/>
    <mergeCell ref="D5:R5"/>
    <mergeCell ref="A6:C6"/>
    <mergeCell ref="D6:R6"/>
    <mergeCell ref="A7:C7"/>
    <mergeCell ref="D7:R7"/>
    <mergeCell ref="A11:C11"/>
    <mergeCell ref="D11:R11"/>
    <mergeCell ref="A8:C8"/>
    <mergeCell ref="D8:R8"/>
    <mergeCell ref="A9:C9"/>
    <mergeCell ref="D9:R9"/>
    <mergeCell ref="A10:C10"/>
    <mergeCell ref="D10:R10"/>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D14:E14 A14 A17 A20 C20"/>
  </dataValidations>
  <printOptions/>
  <pageMargins left="0.7" right="0.7" top="0.75" bottom="0.75" header="0.3" footer="0.3"/>
  <pageSetup fitToHeight="1" fitToWidth="1" horizontalDpi="600" verticalDpi="600" orientation="landscape" scale="45"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T31"/>
  <sheetViews>
    <sheetView zoomScale="80" zoomScaleNormal="80" zoomScalePageLayoutView="0" workbookViewId="0" topLeftCell="A1">
      <selection activeCell="A24" sqref="A24:N24"/>
    </sheetView>
  </sheetViews>
  <sheetFormatPr defaultColWidth="11.421875" defaultRowHeight="12.75"/>
  <cols>
    <col min="1" max="2" width="11.421875" style="0" customWidth="1"/>
    <col min="3" max="3" width="23.140625" style="0" customWidth="1"/>
    <col min="4" max="4" width="23.28125" style="0" customWidth="1"/>
    <col min="5" max="5" width="23.00390625" style="0" customWidth="1"/>
    <col min="6" max="6" width="34.00390625" style="0" customWidth="1"/>
    <col min="7" max="7" width="19.28125" style="0" customWidth="1"/>
    <col min="8" max="8" width="23.7109375" style="0" customWidth="1"/>
    <col min="9" max="9" width="22.710937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24"/>
      <c r="T5" s="25"/>
    </row>
    <row r="6" spans="1:20" ht="15">
      <c r="A6" s="59" t="s">
        <v>245</v>
      </c>
      <c r="B6" s="59"/>
      <c r="C6" s="59"/>
      <c r="D6" s="59" t="s">
        <v>246</v>
      </c>
      <c r="E6" s="59"/>
      <c r="F6" s="59"/>
      <c r="G6" s="59"/>
      <c r="H6" s="59"/>
      <c r="I6" s="59"/>
      <c r="J6" s="59"/>
      <c r="K6" s="59"/>
      <c r="L6" s="59"/>
      <c r="M6" s="59"/>
      <c r="N6" s="59"/>
      <c r="O6" s="59"/>
      <c r="P6" s="59"/>
      <c r="Q6" s="59"/>
      <c r="R6" s="59"/>
      <c r="S6" s="24"/>
      <c r="T6" s="25"/>
    </row>
    <row r="7" spans="1:20" ht="15">
      <c r="A7" s="59" t="s">
        <v>247</v>
      </c>
      <c r="B7" s="59"/>
      <c r="C7" s="59"/>
      <c r="D7" s="59" t="s">
        <v>248</v>
      </c>
      <c r="E7" s="59"/>
      <c r="F7" s="59"/>
      <c r="G7" s="59"/>
      <c r="H7" s="59"/>
      <c r="I7" s="59"/>
      <c r="J7" s="59"/>
      <c r="K7" s="59"/>
      <c r="L7" s="59"/>
      <c r="M7" s="59"/>
      <c r="N7" s="59"/>
      <c r="O7" s="59"/>
      <c r="P7" s="59"/>
      <c r="Q7" s="59"/>
      <c r="R7" s="59"/>
      <c r="S7" s="24"/>
      <c r="T7" s="25"/>
    </row>
    <row r="8" spans="1:20" ht="15">
      <c r="A8" s="59" t="s">
        <v>20</v>
      </c>
      <c r="B8" s="59"/>
      <c r="C8" s="59"/>
      <c r="D8" s="59" t="s">
        <v>249</v>
      </c>
      <c r="E8" s="59"/>
      <c r="F8" s="59"/>
      <c r="G8" s="59"/>
      <c r="H8" s="59"/>
      <c r="I8" s="59"/>
      <c r="J8" s="59"/>
      <c r="K8" s="59"/>
      <c r="L8" s="59"/>
      <c r="M8" s="59"/>
      <c r="N8" s="59"/>
      <c r="O8" s="59"/>
      <c r="P8" s="59"/>
      <c r="Q8" s="59"/>
      <c r="R8" s="59"/>
      <c r="S8" s="24"/>
      <c r="T8" s="25"/>
    </row>
    <row r="9" spans="1:20" ht="15.75" thickBot="1">
      <c r="A9" s="59" t="s">
        <v>250</v>
      </c>
      <c r="B9" s="59"/>
      <c r="C9" s="59"/>
      <c r="D9" s="59" t="s">
        <v>251</v>
      </c>
      <c r="E9" s="59"/>
      <c r="F9" s="59"/>
      <c r="G9" s="59"/>
      <c r="H9" s="59"/>
      <c r="I9" s="59"/>
      <c r="J9" s="59"/>
      <c r="K9" s="59"/>
      <c r="L9" s="59"/>
      <c r="M9" s="59"/>
      <c r="N9" s="59"/>
      <c r="O9" s="59"/>
      <c r="P9" s="59"/>
      <c r="Q9" s="59"/>
      <c r="R9" s="59"/>
      <c r="S9" s="24"/>
      <c r="T9" s="25"/>
    </row>
    <row r="10" spans="1:20" ht="15.75" thickBot="1">
      <c r="A10" s="59" t="s">
        <v>21</v>
      </c>
      <c r="B10" s="59"/>
      <c r="C10" s="59"/>
      <c r="D10" s="60">
        <v>40609</v>
      </c>
      <c r="E10" s="60"/>
      <c r="F10" s="60"/>
      <c r="G10" s="60"/>
      <c r="H10" s="60"/>
      <c r="I10" s="60"/>
      <c r="J10" s="60"/>
      <c r="K10" s="60"/>
      <c r="L10" s="60"/>
      <c r="M10" s="60"/>
      <c r="N10" s="60"/>
      <c r="O10" s="60"/>
      <c r="P10" s="60"/>
      <c r="Q10" s="60"/>
      <c r="R10" s="60"/>
      <c r="S10" s="88"/>
      <c r="T10" s="77"/>
    </row>
    <row r="11" spans="1:20" ht="15">
      <c r="A11" s="59" t="s">
        <v>29</v>
      </c>
      <c r="B11" s="59"/>
      <c r="C11" s="59"/>
      <c r="D11" s="60">
        <v>40724</v>
      </c>
      <c r="E11" s="59"/>
      <c r="F11" s="59"/>
      <c r="G11" s="59"/>
      <c r="H11" s="59"/>
      <c r="I11" s="59"/>
      <c r="J11" s="59"/>
      <c r="K11" s="59"/>
      <c r="L11" s="59"/>
      <c r="M11" s="59"/>
      <c r="N11" s="59"/>
      <c r="O11" s="59"/>
      <c r="P11" s="59"/>
      <c r="Q11" s="59"/>
      <c r="R11" s="59"/>
      <c r="S11" s="89">
        <v>40724</v>
      </c>
      <c r="T11" s="73"/>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1" t="s">
        <v>43</v>
      </c>
      <c r="T12" s="71"/>
    </row>
    <row r="13" spans="1:20" ht="12.75">
      <c r="A13" s="70"/>
      <c r="B13" s="70"/>
      <c r="C13" s="70"/>
      <c r="D13" s="70"/>
      <c r="E13" s="70"/>
      <c r="F13" s="70"/>
      <c r="G13" s="75"/>
      <c r="H13" s="70"/>
      <c r="I13" s="70"/>
      <c r="J13" s="70"/>
      <c r="K13" s="70"/>
      <c r="L13" s="70"/>
      <c r="M13" s="70"/>
      <c r="N13" s="70"/>
      <c r="O13" s="70"/>
      <c r="P13" s="70"/>
      <c r="Q13" s="70"/>
      <c r="R13" s="70"/>
      <c r="S13" s="27" t="s">
        <v>27</v>
      </c>
      <c r="T13" s="27" t="s">
        <v>28</v>
      </c>
    </row>
    <row r="14" spans="1:20" ht="196.5" customHeight="1">
      <c r="A14" s="78">
        <v>11</v>
      </c>
      <c r="B14" s="78">
        <v>1402008</v>
      </c>
      <c r="C14" s="79" t="s">
        <v>149</v>
      </c>
      <c r="D14" s="79" t="s">
        <v>150</v>
      </c>
      <c r="E14" s="79" t="s">
        <v>151</v>
      </c>
      <c r="F14" s="30" t="s">
        <v>152</v>
      </c>
      <c r="G14" s="79" t="s">
        <v>104</v>
      </c>
      <c r="H14" s="30" t="s">
        <v>153</v>
      </c>
      <c r="I14" s="30" t="s">
        <v>106</v>
      </c>
      <c r="J14" s="39">
        <v>1</v>
      </c>
      <c r="K14" s="34">
        <v>40557</v>
      </c>
      <c r="L14" s="34">
        <v>40573</v>
      </c>
      <c r="M14" s="46">
        <f>(+L14-K14)/7</f>
        <v>2.2857142857142856</v>
      </c>
      <c r="N14" s="47">
        <v>1</v>
      </c>
      <c r="O14" s="48">
        <f>IF(N14/J14&gt;1,1,+N14/J14)</f>
        <v>1</v>
      </c>
      <c r="P14" s="49">
        <f>+M14*O14</f>
        <v>2.2857142857142856</v>
      </c>
      <c r="Q14" s="49">
        <f>IF(L14&lt;=$S$11,P14,0)</f>
        <v>2.2857142857142856</v>
      </c>
      <c r="R14" s="49">
        <f>IF($S$11&gt;=L14,M14,0)</f>
        <v>2.2857142857142856</v>
      </c>
      <c r="S14" s="28"/>
      <c r="T14" s="28"/>
    </row>
    <row r="15" spans="1:20" ht="86.25" customHeight="1">
      <c r="A15" s="78"/>
      <c r="B15" s="78"/>
      <c r="C15" s="79"/>
      <c r="D15" s="79"/>
      <c r="E15" s="79"/>
      <c r="F15" s="30" t="s">
        <v>107</v>
      </c>
      <c r="G15" s="79"/>
      <c r="H15" s="30" t="s">
        <v>107</v>
      </c>
      <c r="I15" s="30" t="s">
        <v>154</v>
      </c>
      <c r="J15" s="39">
        <v>10</v>
      </c>
      <c r="K15" s="34">
        <v>40575</v>
      </c>
      <c r="L15" s="34">
        <v>40847</v>
      </c>
      <c r="M15" s="46">
        <f>(+L15-K15)/7</f>
        <v>38.857142857142854</v>
      </c>
      <c r="N15" s="4">
        <v>6</v>
      </c>
      <c r="O15" s="48">
        <f>IF(N15/J15&gt;1,1,+N15/J15)</f>
        <v>0.6</v>
      </c>
      <c r="P15" s="49">
        <f>+M15*O15</f>
        <v>23.314285714285713</v>
      </c>
      <c r="Q15" s="49">
        <f>IF(L15&lt;=$S$11,P15,0)</f>
        <v>0</v>
      </c>
      <c r="R15" s="49">
        <f>IF($S$11&gt;=L15,M15,0)</f>
        <v>0</v>
      </c>
      <c r="S15" s="1"/>
      <c r="T15" s="1"/>
    </row>
    <row r="16" spans="1:20" ht="73.5" customHeight="1">
      <c r="A16" s="78"/>
      <c r="B16" s="78"/>
      <c r="C16" s="79"/>
      <c r="D16" s="79"/>
      <c r="E16" s="79"/>
      <c r="F16" s="30" t="s">
        <v>155</v>
      </c>
      <c r="G16" s="79"/>
      <c r="H16" s="30" t="s">
        <v>155</v>
      </c>
      <c r="I16" s="30" t="s">
        <v>156</v>
      </c>
      <c r="J16" s="39">
        <v>12</v>
      </c>
      <c r="K16" s="34">
        <v>40557</v>
      </c>
      <c r="L16" s="34">
        <v>40907</v>
      </c>
      <c r="M16" s="46">
        <f>(+L16-K16)/7</f>
        <v>50</v>
      </c>
      <c r="N16" s="4">
        <v>4</v>
      </c>
      <c r="O16" s="48">
        <f>IF(N16/J16&gt;1,1,+N16/J16)</f>
        <v>0.3333333333333333</v>
      </c>
      <c r="P16" s="49">
        <f>+M16*O16</f>
        <v>16.666666666666664</v>
      </c>
      <c r="Q16" s="49">
        <f>IF(L16&lt;=$S$11,P16,0)</f>
        <v>0</v>
      </c>
      <c r="R16" s="49">
        <f>IF($S$11&gt;=L16,M16,0)</f>
        <v>0</v>
      </c>
      <c r="S16" s="1"/>
      <c r="T16" s="1"/>
    </row>
    <row r="17" spans="1:18" ht="12.75">
      <c r="A17" s="5"/>
      <c r="B17" s="5"/>
      <c r="C17" s="5"/>
      <c r="D17" s="5"/>
      <c r="E17" s="5"/>
      <c r="F17" s="5"/>
      <c r="G17" s="5"/>
      <c r="H17" s="5"/>
      <c r="I17" s="5"/>
      <c r="J17" s="5"/>
      <c r="K17" s="5"/>
      <c r="L17" s="5"/>
      <c r="M17" s="5"/>
      <c r="N17" s="5"/>
      <c r="O17" s="5"/>
      <c r="P17" s="5"/>
      <c r="Q17" s="5"/>
      <c r="R17" s="5"/>
    </row>
    <row r="18" spans="1:18" ht="13.5">
      <c r="A18" s="64" t="s">
        <v>68</v>
      </c>
      <c r="B18" s="64"/>
      <c r="C18" s="120">
        <v>40724</v>
      </c>
      <c r="D18" s="120"/>
      <c r="E18" s="120"/>
      <c r="F18" s="120"/>
      <c r="G18" s="120"/>
      <c r="H18" s="120"/>
      <c r="I18" s="120"/>
      <c r="J18" s="120"/>
      <c r="K18" s="120"/>
      <c r="L18" s="120"/>
      <c r="M18" s="120"/>
      <c r="N18" s="120"/>
      <c r="O18" s="5"/>
      <c r="P18" s="5"/>
      <c r="Q18" s="5"/>
      <c r="R18" s="5"/>
    </row>
    <row r="19" spans="1:18" ht="44.25" customHeight="1">
      <c r="A19" s="79" t="s">
        <v>230</v>
      </c>
      <c r="B19" s="79"/>
      <c r="C19" s="79"/>
      <c r="D19" s="79"/>
      <c r="E19" s="79"/>
      <c r="F19" s="79"/>
      <c r="G19" s="79"/>
      <c r="H19" s="79"/>
      <c r="I19" s="79"/>
      <c r="J19" s="79"/>
      <c r="K19" s="79"/>
      <c r="L19" s="79"/>
      <c r="M19" s="79"/>
      <c r="N19" s="79"/>
      <c r="O19" s="5"/>
      <c r="P19" s="5"/>
      <c r="Q19" s="5"/>
      <c r="R19" s="5"/>
    </row>
    <row r="20" spans="1:18" ht="13.5">
      <c r="A20" s="64" t="s">
        <v>68</v>
      </c>
      <c r="B20" s="64"/>
      <c r="C20" s="120">
        <v>40694</v>
      </c>
      <c r="D20" s="120"/>
      <c r="E20" s="120"/>
      <c r="F20" s="120"/>
      <c r="G20" s="120"/>
      <c r="H20" s="120"/>
      <c r="I20" s="120"/>
      <c r="J20" s="120"/>
      <c r="K20" s="120"/>
      <c r="L20" s="120"/>
      <c r="M20" s="120"/>
      <c r="N20" s="120"/>
      <c r="O20" s="5"/>
      <c r="P20" s="5"/>
      <c r="Q20" s="5"/>
      <c r="R20" s="5"/>
    </row>
    <row r="21" spans="1:18" ht="45" customHeight="1">
      <c r="A21" s="79" t="s">
        <v>231</v>
      </c>
      <c r="B21" s="79"/>
      <c r="C21" s="79"/>
      <c r="D21" s="79"/>
      <c r="E21" s="79"/>
      <c r="F21" s="79"/>
      <c r="G21" s="79"/>
      <c r="H21" s="79"/>
      <c r="I21" s="79"/>
      <c r="J21" s="79"/>
      <c r="K21" s="79"/>
      <c r="L21" s="79"/>
      <c r="M21" s="79"/>
      <c r="N21" s="79"/>
      <c r="O21" s="5"/>
      <c r="P21" s="5"/>
      <c r="Q21" s="5"/>
      <c r="R21" s="5"/>
    </row>
    <row r="22" spans="1:18" ht="13.5">
      <c r="A22" s="64" t="s">
        <v>68</v>
      </c>
      <c r="B22" s="64"/>
      <c r="C22" s="120">
        <v>40663</v>
      </c>
      <c r="D22" s="120"/>
      <c r="E22" s="120"/>
      <c r="F22" s="120"/>
      <c r="G22" s="120"/>
      <c r="H22" s="120"/>
      <c r="I22" s="120"/>
      <c r="J22" s="120"/>
      <c r="K22" s="120"/>
      <c r="L22" s="120"/>
      <c r="M22" s="120"/>
      <c r="N22" s="120"/>
      <c r="O22" s="5"/>
      <c r="P22" s="5"/>
      <c r="Q22" s="5"/>
      <c r="R22" s="5"/>
    </row>
    <row r="23" spans="1:18" ht="45" customHeight="1">
      <c r="A23" s="135" t="s">
        <v>232</v>
      </c>
      <c r="B23" s="136"/>
      <c r="C23" s="136"/>
      <c r="D23" s="136"/>
      <c r="E23" s="136"/>
      <c r="F23" s="136"/>
      <c r="G23" s="136"/>
      <c r="H23" s="136"/>
      <c r="I23" s="136"/>
      <c r="J23" s="136"/>
      <c r="K23" s="136"/>
      <c r="L23" s="136"/>
      <c r="M23" s="136"/>
      <c r="N23" s="137"/>
      <c r="O23" s="5"/>
      <c r="P23" s="5"/>
      <c r="Q23" s="5"/>
      <c r="R23" s="5"/>
    </row>
    <row r="24" spans="1:18" ht="51" customHeight="1">
      <c r="A24" s="124" t="s">
        <v>233</v>
      </c>
      <c r="B24" s="124"/>
      <c r="C24" s="124"/>
      <c r="D24" s="124"/>
      <c r="E24" s="124"/>
      <c r="F24" s="124"/>
      <c r="G24" s="124"/>
      <c r="H24" s="124"/>
      <c r="I24" s="124"/>
      <c r="J24" s="124"/>
      <c r="K24" s="124"/>
      <c r="L24" s="124"/>
      <c r="M24" s="124"/>
      <c r="N24" s="124"/>
      <c r="O24" s="5"/>
      <c r="P24" s="5"/>
      <c r="Q24" s="5"/>
      <c r="R24" s="5"/>
    </row>
    <row r="25" spans="1:18" ht="13.5">
      <c r="A25" s="64" t="s">
        <v>68</v>
      </c>
      <c r="B25" s="64"/>
      <c r="C25" s="120">
        <v>40633</v>
      </c>
      <c r="D25" s="120"/>
      <c r="E25" s="120"/>
      <c r="F25" s="120"/>
      <c r="G25" s="120"/>
      <c r="H25" s="120"/>
      <c r="I25" s="120"/>
      <c r="J25" s="120"/>
      <c r="K25" s="120"/>
      <c r="L25" s="120"/>
      <c r="M25" s="120"/>
      <c r="N25" s="120"/>
      <c r="O25" s="5"/>
      <c r="P25" s="5"/>
      <c r="Q25" s="5"/>
      <c r="R25" s="5"/>
    </row>
    <row r="26" spans="1:18" ht="46.5" customHeight="1">
      <c r="A26" s="124" t="s">
        <v>157</v>
      </c>
      <c r="B26" s="124"/>
      <c r="C26" s="124"/>
      <c r="D26" s="124"/>
      <c r="E26" s="124"/>
      <c r="F26" s="124"/>
      <c r="G26" s="124"/>
      <c r="H26" s="124"/>
      <c r="I26" s="124"/>
      <c r="J26" s="124"/>
      <c r="K26" s="124"/>
      <c r="L26" s="124"/>
      <c r="M26" s="124"/>
      <c r="N26" s="124"/>
      <c r="O26" s="5"/>
      <c r="P26" s="5"/>
      <c r="Q26" s="5"/>
      <c r="R26" s="5"/>
    </row>
    <row r="27" spans="1:18" ht="13.5">
      <c r="A27" s="64" t="s">
        <v>68</v>
      </c>
      <c r="B27" s="64"/>
      <c r="C27" s="120">
        <v>40602</v>
      </c>
      <c r="D27" s="120"/>
      <c r="E27" s="120"/>
      <c r="F27" s="120"/>
      <c r="G27" s="120"/>
      <c r="H27" s="120"/>
      <c r="I27" s="120"/>
      <c r="J27" s="120"/>
      <c r="K27" s="120"/>
      <c r="L27" s="120"/>
      <c r="M27" s="120"/>
      <c r="N27" s="120"/>
      <c r="O27" s="5"/>
      <c r="P27" s="5"/>
      <c r="Q27" s="5"/>
      <c r="R27" s="5"/>
    </row>
    <row r="28" spans="1:18" ht="42" customHeight="1">
      <c r="A28" s="79" t="s">
        <v>120</v>
      </c>
      <c r="B28" s="79"/>
      <c r="C28" s="79"/>
      <c r="D28" s="79"/>
      <c r="E28" s="79"/>
      <c r="F28" s="79"/>
      <c r="G28" s="79"/>
      <c r="H28" s="79"/>
      <c r="I28" s="79"/>
      <c r="J28" s="79"/>
      <c r="K28" s="79"/>
      <c r="L28" s="79"/>
      <c r="M28" s="79"/>
      <c r="N28" s="79"/>
      <c r="O28" s="5"/>
      <c r="P28" s="5"/>
      <c r="Q28" s="5"/>
      <c r="R28" s="5"/>
    </row>
    <row r="29" spans="1:18" ht="13.5">
      <c r="A29" s="64" t="s">
        <v>68</v>
      </c>
      <c r="B29" s="64"/>
      <c r="C29" s="120">
        <v>40574</v>
      </c>
      <c r="D29" s="120"/>
      <c r="E29" s="120"/>
      <c r="F29" s="120"/>
      <c r="G29" s="120"/>
      <c r="H29" s="120"/>
      <c r="I29" s="120"/>
      <c r="J29" s="120"/>
      <c r="K29" s="120"/>
      <c r="L29" s="120"/>
      <c r="M29" s="120"/>
      <c r="N29" s="120"/>
      <c r="O29" s="5"/>
      <c r="P29" s="5"/>
      <c r="Q29" s="5"/>
      <c r="R29" s="5"/>
    </row>
    <row r="30" spans="1:18" ht="42" customHeight="1">
      <c r="A30" s="131" t="s">
        <v>121</v>
      </c>
      <c r="B30" s="131"/>
      <c r="C30" s="131"/>
      <c r="D30" s="131"/>
      <c r="E30" s="131"/>
      <c r="F30" s="131"/>
      <c r="G30" s="131"/>
      <c r="H30" s="131"/>
      <c r="I30" s="131"/>
      <c r="J30" s="131"/>
      <c r="K30" s="131"/>
      <c r="L30" s="131"/>
      <c r="M30" s="131"/>
      <c r="N30" s="131"/>
      <c r="O30" s="5"/>
      <c r="P30" s="5"/>
      <c r="Q30" s="5"/>
      <c r="R30" s="5"/>
    </row>
    <row r="31" spans="1:18" ht="44.25" customHeight="1">
      <c r="A31" s="79" t="s">
        <v>122</v>
      </c>
      <c r="B31" s="79"/>
      <c r="C31" s="79"/>
      <c r="D31" s="79"/>
      <c r="E31" s="79"/>
      <c r="F31" s="79"/>
      <c r="G31" s="79"/>
      <c r="H31" s="79"/>
      <c r="I31" s="79"/>
      <c r="J31" s="79"/>
      <c r="K31" s="79"/>
      <c r="L31" s="79"/>
      <c r="M31" s="79"/>
      <c r="N31" s="79"/>
      <c r="O31" s="5"/>
      <c r="P31" s="5"/>
      <c r="Q31" s="5"/>
      <c r="R31" s="5"/>
    </row>
  </sheetData>
  <sheetProtection/>
  <mergeCells count="65">
    <mergeCell ref="A29:B29"/>
    <mergeCell ref="C29:N29"/>
    <mergeCell ref="A30:N30"/>
    <mergeCell ref="A31:N31"/>
    <mergeCell ref="A25:B25"/>
    <mergeCell ref="C25:N25"/>
    <mergeCell ref="A26:N26"/>
    <mergeCell ref="A27:B27"/>
    <mergeCell ref="C27:N27"/>
    <mergeCell ref="A28:N28"/>
    <mergeCell ref="D5:R5"/>
    <mergeCell ref="A6:C6"/>
    <mergeCell ref="D6:R6"/>
    <mergeCell ref="A14:A16"/>
    <mergeCell ref="B14:B16"/>
    <mergeCell ref="C14:C16"/>
    <mergeCell ref="D14:D16"/>
    <mergeCell ref="E14:E16"/>
    <mergeCell ref="G14:G16"/>
    <mergeCell ref="S10:T10"/>
    <mergeCell ref="S11:T11"/>
    <mergeCell ref="A7:C7"/>
    <mergeCell ref="D7:R7"/>
    <mergeCell ref="A8:C8"/>
    <mergeCell ref="A1:T1"/>
    <mergeCell ref="A2:T2"/>
    <mergeCell ref="A3:T3"/>
    <mergeCell ref="A4:T4"/>
    <mergeCell ref="A5:C5"/>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22:B22"/>
    <mergeCell ref="C22:N22"/>
    <mergeCell ref="A23:N23"/>
    <mergeCell ref="A24:N24"/>
    <mergeCell ref="A18:B18"/>
    <mergeCell ref="C18:N18"/>
    <mergeCell ref="A19:N19"/>
    <mergeCell ref="A20:B20"/>
    <mergeCell ref="C20:N20"/>
    <mergeCell ref="A21:N21"/>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A14:A16 C14:E16 A20 C20 A18"/>
  </dataValidations>
  <printOptions/>
  <pageMargins left="0.7" right="0.7" top="0.75" bottom="0.75" header="0.3" footer="0.3"/>
  <pageSetup fitToHeight="1" fitToWidth="1" horizontalDpi="600" verticalDpi="600" orientation="landscape" scale="3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T21"/>
  <sheetViews>
    <sheetView zoomScale="90" zoomScaleNormal="90" zoomScalePageLayoutView="0" workbookViewId="0" topLeftCell="A1">
      <selection activeCell="B22" sqref="B22"/>
    </sheetView>
  </sheetViews>
  <sheetFormatPr defaultColWidth="11.421875" defaultRowHeight="12.75"/>
  <cols>
    <col min="1" max="2" width="11.421875" style="0" customWidth="1"/>
    <col min="3" max="3" width="37.28125" style="0" customWidth="1"/>
    <col min="4" max="4" width="15.421875" style="0" customWidth="1"/>
    <col min="5" max="5" width="13.57421875" style="0" customWidth="1"/>
    <col min="6" max="6" width="24.140625" style="0" customWidth="1"/>
    <col min="7" max="7" width="18.140625" style="0" customWidth="1"/>
    <col min="8" max="8" width="16.7109375" style="0" customWidth="1"/>
    <col min="9" max="9" width="13.2812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50"/>
      <c r="T5" s="51"/>
    </row>
    <row r="6" spans="1:20" ht="15">
      <c r="A6" s="59" t="s">
        <v>245</v>
      </c>
      <c r="B6" s="59"/>
      <c r="C6" s="59"/>
      <c r="D6" s="59" t="s">
        <v>246</v>
      </c>
      <c r="E6" s="59"/>
      <c r="F6" s="59"/>
      <c r="G6" s="59"/>
      <c r="H6" s="59"/>
      <c r="I6" s="59"/>
      <c r="J6" s="59"/>
      <c r="K6" s="59"/>
      <c r="L6" s="59"/>
      <c r="M6" s="59"/>
      <c r="N6" s="59"/>
      <c r="O6" s="59"/>
      <c r="P6" s="59"/>
      <c r="Q6" s="59"/>
      <c r="R6" s="59"/>
      <c r="S6" s="50"/>
      <c r="T6" s="51"/>
    </row>
    <row r="7" spans="1:20" ht="15">
      <c r="A7" s="59" t="s">
        <v>247</v>
      </c>
      <c r="B7" s="59"/>
      <c r="C7" s="59"/>
      <c r="D7" s="59" t="s">
        <v>248</v>
      </c>
      <c r="E7" s="59"/>
      <c r="F7" s="59"/>
      <c r="G7" s="59"/>
      <c r="H7" s="59"/>
      <c r="I7" s="59"/>
      <c r="J7" s="59"/>
      <c r="K7" s="59"/>
      <c r="L7" s="59"/>
      <c r="M7" s="59"/>
      <c r="N7" s="59"/>
      <c r="O7" s="59"/>
      <c r="P7" s="59"/>
      <c r="Q7" s="59"/>
      <c r="R7" s="59"/>
      <c r="S7" s="50"/>
      <c r="T7" s="51"/>
    </row>
    <row r="8" spans="1:20" ht="15">
      <c r="A8" s="59" t="s">
        <v>20</v>
      </c>
      <c r="B8" s="59"/>
      <c r="C8" s="59"/>
      <c r="D8" s="59" t="s">
        <v>249</v>
      </c>
      <c r="E8" s="59"/>
      <c r="F8" s="59"/>
      <c r="G8" s="59"/>
      <c r="H8" s="59"/>
      <c r="I8" s="59"/>
      <c r="J8" s="59"/>
      <c r="K8" s="59"/>
      <c r="L8" s="59"/>
      <c r="M8" s="59"/>
      <c r="N8" s="59"/>
      <c r="O8" s="59"/>
      <c r="P8" s="59"/>
      <c r="Q8" s="59"/>
      <c r="R8" s="59"/>
      <c r="S8" s="50"/>
      <c r="T8" s="51"/>
    </row>
    <row r="9" spans="1:20" ht="15.75" thickBot="1">
      <c r="A9" s="59" t="s">
        <v>250</v>
      </c>
      <c r="B9" s="59"/>
      <c r="C9" s="59"/>
      <c r="D9" s="59" t="s">
        <v>251</v>
      </c>
      <c r="E9" s="59"/>
      <c r="F9" s="59"/>
      <c r="G9" s="59"/>
      <c r="H9" s="59"/>
      <c r="I9" s="59"/>
      <c r="J9" s="59"/>
      <c r="K9" s="59"/>
      <c r="L9" s="59"/>
      <c r="M9" s="59"/>
      <c r="N9" s="59"/>
      <c r="O9" s="59"/>
      <c r="P9" s="59"/>
      <c r="Q9" s="59"/>
      <c r="R9" s="59"/>
      <c r="S9" s="50"/>
      <c r="T9" s="51"/>
    </row>
    <row r="10" spans="1:20" ht="15.75" thickBot="1">
      <c r="A10" s="59" t="s">
        <v>21</v>
      </c>
      <c r="B10" s="59"/>
      <c r="C10" s="59"/>
      <c r="D10" s="60">
        <v>40609</v>
      </c>
      <c r="E10" s="60"/>
      <c r="F10" s="60"/>
      <c r="G10" s="60"/>
      <c r="H10" s="60"/>
      <c r="I10" s="60"/>
      <c r="J10" s="60"/>
      <c r="K10" s="60"/>
      <c r="L10" s="60"/>
      <c r="M10" s="60"/>
      <c r="N10" s="60"/>
      <c r="O10" s="60"/>
      <c r="P10" s="60"/>
      <c r="Q10" s="60"/>
      <c r="R10" s="60"/>
      <c r="S10" s="98"/>
      <c r="T10" s="99"/>
    </row>
    <row r="11" spans="1:20" ht="15">
      <c r="A11" s="59" t="s">
        <v>29</v>
      </c>
      <c r="B11" s="59"/>
      <c r="C11" s="59"/>
      <c r="D11" s="60">
        <v>40724</v>
      </c>
      <c r="E11" s="59"/>
      <c r="F11" s="59"/>
      <c r="G11" s="59"/>
      <c r="H11" s="59"/>
      <c r="I11" s="59"/>
      <c r="J11" s="59"/>
      <c r="K11" s="59"/>
      <c r="L11" s="59"/>
      <c r="M11" s="59"/>
      <c r="N11" s="59"/>
      <c r="O11" s="59"/>
      <c r="P11" s="59"/>
      <c r="Q11" s="59"/>
      <c r="R11" s="59"/>
      <c r="S11" s="100">
        <v>40724</v>
      </c>
      <c r="T11" s="101"/>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0" t="s">
        <v>43</v>
      </c>
      <c r="T12" s="70"/>
    </row>
    <row r="13" spans="1:20" ht="12.75">
      <c r="A13" s="70"/>
      <c r="B13" s="70"/>
      <c r="C13" s="70"/>
      <c r="D13" s="70"/>
      <c r="E13" s="70"/>
      <c r="F13" s="70"/>
      <c r="G13" s="75"/>
      <c r="H13" s="70"/>
      <c r="I13" s="70"/>
      <c r="J13" s="70"/>
      <c r="K13" s="70"/>
      <c r="L13" s="70"/>
      <c r="M13" s="70"/>
      <c r="N13" s="70"/>
      <c r="O13" s="70"/>
      <c r="P13" s="70"/>
      <c r="Q13" s="70"/>
      <c r="R13" s="70"/>
      <c r="S13" s="52" t="s">
        <v>27</v>
      </c>
      <c r="T13" s="52" t="s">
        <v>28</v>
      </c>
    </row>
    <row r="14" spans="1:20" ht="203.25" customHeight="1">
      <c r="A14" s="29">
        <v>12</v>
      </c>
      <c r="B14" s="29">
        <v>1404003</v>
      </c>
      <c r="C14" s="30" t="s">
        <v>158</v>
      </c>
      <c r="D14" s="30" t="s">
        <v>159</v>
      </c>
      <c r="E14" s="30" t="s">
        <v>160</v>
      </c>
      <c r="F14" s="30" t="s">
        <v>161</v>
      </c>
      <c r="G14" s="30" t="s">
        <v>162</v>
      </c>
      <c r="H14" s="37" t="s">
        <v>163</v>
      </c>
      <c r="I14" s="37" t="s">
        <v>164</v>
      </c>
      <c r="J14" s="29">
        <v>3</v>
      </c>
      <c r="K14" s="32">
        <v>40632</v>
      </c>
      <c r="L14" s="32">
        <v>40816</v>
      </c>
      <c r="M14" s="46">
        <f>(+L14-K14)/7</f>
        <v>26.285714285714285</v>
      </c>
      <c r="N14" s="47">
        <v>1</v>
      </c>
      <c r="O14" s="48">
        <f>IF(N14/J14&gt;1,1,+N14/J14)</f>
        <v>0.3333333333333333</v>
      </c>
      <c r="P14" s="49">
        <f>+M14*O14</f>
        <v>8.761904761904761</v>
      </c>
      <c r="Q14" s="49">
        <f>IF(L14&lt;=$S$11,P14,0)</f>
        <v>0</v>
      </c>
      <c r="R14" s="49">
        <f>IF($S$11&gt;=L14,M14,0)</f>
        <v>0</v>
      </c>
      <c r="S14" s="53"/>
      <c r="T14" s="53"/>
    </row>
    <row r="15" spans="1:20" ht="12.75">
      <c r="A15" s="5"/>
      <c r="B15" s="5"/>
      <c r="C15" s="5"/>
      <c r="D15" s="5"/>
      <c r="E15" s="5"/>
      <c r="F15" s="5"/>
      <c r="G15" s="5"/>
      <c r="H15" s="5"/>
      <c r="I15" s="5"/>
      <c r="J15" s="5"/>
      <c r="K15" s="5"/>
      <c r="L15" s="5"/>
      <c r="M15" s="5"/>
      <c r="N15" s="5"/>
      <c r="O15" s="5"/>
      <c r="P15" s="5"/>
      <c r="Q15" s="5"/>
      <c r="R15" s="5"/>
      <c r="S15" s="5"/>
      <c r="T15" s="5"/>
    </row>
    <row r="16" spans="1:20" ht="12" customHeight="1">
      <c r="A16" s="79"/>
      <c r="B16" s="79"/>
      <c r="C16" s="79"/>
      <c r="D16" s="79"/>
      <c r="E16" s="79"/>
      <c r="F16" s="79"/>
      <c r="G16" s="79"/>
      <c r="H16" s="79"/>
      <c r="I16" s="79"/>
      <c r="J16" s="79"/>
      <c r="K16" s="79"/>
      <c r="L16" s="79"/>
      <c r="M16" s="79"/>
      <c r="N16" s="79"/>
      <c r="O16" s="5"/>
      <c r="P16" s="5"/>
      <c r="Q16" s="5"/>
      <c r="R16" s="5"/>
      <c r="S16" s="5"/>
      <c r="T16" s="5"/>
    </row>
    <row r="17" spans="1:20" ht="13.5">
      <c r="A17" s="64" t="s">
        <v>68</v>
      </c>
      <c r="B17" s="64"/>
      <c r="C17" s="120">
        <v>40694</v>
      </c>
      <c r="D17" s="120"/>
      <c r="E17" s="120"/>
      <c r="F17" s="120"/>
      <c r="G17" s="120"/>
      <c r="H17" s="120"/>
      <c r="I17" s="120"/>
      <c r="J17" s="120"/>
      <c r="K17" s="120"/>
      <c r="L17" s="120"/>
      <c r="M17" s="120"/>
      <c r="N17" s="120"/>
      <c r="O17" s="5"/>
      <c r="P17" s="5"/>
      <c r="Q17" s="5"/>
      <c r="R17" s="5"/>
      <c r="S17" s="5"/>
      <c r="T17" s="5"/>
    </row>
    <row r="18" spans="1:20" ht="49.5" customHeight="1">
      <c r="A18" s="79" t="s">
        <v>234</v>
      </c>
      <c r="B18" s="79"/>
      <c r="C18" s="79"/>
      <c r="D18" s="79"/>
      <c r="E18" s="79"/>
      <c r="F18" s="79"/>
      <c r="G18" s="79"/>
      <c r="H18" s="79"/>
      <c r="I18" s="79"/>
      <c r="J18" s="79"/>
      <c r="K18" s="79"/>
      <c r="L18" s="79"/>
      <c r="M18" s="79"/>
      <c r="N18" s="79"/>
      <c r="O18" s="5"/>
      <c r="P18" s="5"/>
      <c r="Q18" s="5"/>
      <c r="R18" s="5"/>
      <c r="S18" s="5"/>
      <c r="T18" s="5"/>
    </row>
    <row r="19" spans="1:20" ht="13.5">
      <c r="A19" s="64" t="s">
        <v>68</v>
      </c>
      <c r="B19" s="64"/>
      <c r="C19" s="120">
        <v>40602</v>
      </c>
      <c r="D19" s="120"/>
      <c r="E19" s="120"/>
      <c r="F19" s="120"/>
      <c r="G19" s="120"/>
      <c r="H19" s="120"/>
      <c r="I19" s="120"/>
      <c r="J19" s="120"/>
      <c r="K19" s="120"/>
      <c r="L19" s="120"/>
      <c r="M19" s="120"/>
      <c r="N19" s="120"/>
      <c r="O19" s="5"/>
      <c r="P19" s="5"/>
      <c r="Q19" s="5"/>
      <c r="R19" s="5"/>
      <c r="S19" s="5"/>
      <c r="T19" s="5"/>
    </row>
    <row r="20" spans="1:20" ht="13.5">
      <c r="A20" s="79" t="s">
        <v>165</v>
      </c>
      <c r="B20" s="79"/>
      <c r="C20" s="79"/>
      <c r="D20" s="79"/>
      <c r="E20" s="79"/>
      <c r="F20" s="79"/>
      <c r="G20" s="79"/>
      <c r="H20" s="79"/>
      <c r="I20" s="79"/>
      <c r="J20" s="79"/>
      <c r="K20" s="79"/>
      <c r="L20" s="79"/>
      <c r="M20" s="79"/>
      <c r="N20" s="79"/>
      <c r="O20" s="5"/>
      <c r="P20" s="5"/>
      <c r="Q20" s="5"/>
      <c r="R20" s="5"/>
      <c r="S20" s="5"/>
      <c r="T20" s="5"/>
    </row>
    <row r="21" spans="1:20" ht="12.75">
      <c r="A21" s="5"/>
      <c r="B21" s="5"/>
      <c r="C21" s="5"/>
      <c r="D21" s="5"/>
      <c r="E21" s="5"/>
      <c r="F21" s="5"/>
      <c r="G21" s="5"/>
      <c r="H21" s="5"/>
      <c r="I21" s="5"/>
      <c r="J21" s="5"/>
      <c r="K21" s="5"/>
      <c r="L21" s="5"/>
      <c r="M21" s="5"/>
      <c r="N21" s="5"/>
      <c r="O21" s="5"/>
      <c r="P21" s="5"/>
      <c r="Q21" s="5"/>
      <c r="R21" s="5"/>
      <c r="S21" s="5"/>
      <c r="T21" s="5"/>
    </row>
  </sheetData>
  <sheetProtection/>
  <mergeCells count="46">
    <mergeCell ref="A19:B19"/>
    <mergeCell ref="C19:N19"/>
    <mergeCell ref="A20:N20"/>
    <mergeCell ref="A1:T1"/>
    <mergeCell ref="A2:T2"/>
    <mergeCell ref="A3:T3"/>
    <mergeCell ref="A4:T4"/>
    <mergeCell ref="S10:T10"/>
    <mergeCell ref="S11:T11"/>
    <mergeCell ref="A8:C8"/>
    <mergeCell ref="D8:R8"/>
    <mergeCell ref="A9:C9"/>
    <mergeCell ref="D9:R9"/>
    <mergeCell ref="A12:A13"/>
    <mergeCell ref="B12:B13"/>
    <mergeCell ref="C12:C13"/>
    <mergeCell ref="D12:D13"/>
    <mergeCell ref="E12:E13"/>
    <mergeCell ref="F12:F13"/>
    <mergeCell ref="R12:R13"/>
    <mergeCell ref="G12:G13"/>
    <mergeCell ref="H12:H13"/>
    <mergeCell ref="I12:I13"/>
    <mergeCell ref="J12:J13"/>
    <mergeCell ref="K12:K13"/>
    <mergeCell ref="L12:L13"/>
    <mergeCell ref="A16:N16"/>
    <mergeCell ref="A17:B17"/>
    <mergeCell ref="C17:N17"/>
    <mergeCell ref="A18:N18"/>
    <mergeCell ref="S12:T12"/>
    <mergeCell ref="M12:M13"/>
    <mergeCell ref="N12:N13"/>
    <mergeCell ref="O12:O13"/>
    <mergeCell ref="P12:P13"/>
    <mergeCell ref="Q12:Q13"/>
    <mergeCell ref="A10:C10"/>
    <mergeCell ref="D10:R10"/>
    <mergeCell ref="A11:C11"/>
    <mergeCell ref="D11:R11"/>
    <mergeCell ref="A5:C5"/>
    <mergeCell ref="D5:R5"/>
    <mergeCell ref="A6:C6"/>
    <mergeCell ref="D6:R6"/>
    <mergeCell ref="A7:C7"/>
    <mergeCell ref="D7:R7"/>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pageMargins left="0.7" right="0.7" top="0.75" bottom="0.75" header="0.3" footer="0.3"/>
  <pageSetup fitToHeight="1" fitToWidth="1" horizontalDpi="600" verticalDpi="600" orientation="landscape" scale="43"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T23"/>
  <sheetViews>
    <sheetView zoomScale="70" zoomScaleNormal="70" zoomScalePageLayoutView="0" workbookViewId="0" topLeftCell="A1">
      <selection activeCell="A5" sqref="A5:C5"/>
    </sheetView>
  </sheetViews>
  <sheetFormatPr defaultColWidth="11.421875" defaultRowHeight="12.75"/>
  <cols>
    <col min="1" max="2" width="11.421875" style="0" customWidth="1"/>
    <col min="3" max="3" width="27.28125" style="0" customWidth="1"/>
    <col min="4" max="4" width="19.7109375" style="0" customWidth="1"/>
    <col min="5" max="5" width="11.421875" style="0" customWidth="1"/>
    <col min="6" max="6" width="15.00390625" style="0" customWidth="1"/>
    <col min="7" max="7" width="15.2812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50"/>
      <c r="T5" s="51"/>
    </row>
    <row r="6" spans="1:20" ht="15">
      <c r="A6" s="59" t="s">
        <v>245</v>
      </c>
      <c r="B6" s="59"/>
      <c r="C6" s="59"/>
      <c r="D6" s="59" t="s">
        <v>246</v>
      </c>
      <c r="E6" s="59"/>
      <c r="F6" s="59"/>
      <c r="G6" s="59"/>
      <c r="H6" s="59"/>
      <c r="I6" s="59"/>
      <c r="J6" s="59"/>
      <c r="K6" s="59"/>
      <c r="L6" s="59"/>
      <c r="M6" s="59"/>
      <c r="N6" s="59"/>
      <c r="O6" s="59"/>
      <c r="P6" s="59"/>
      <c r="Q6" s="59"/>
      <c r="R6" s="59"/>
      <c r="S6" s="50"/>
      <c r="T6" s="51"/>
    </row>
    <row r="7" spans="1:20" ht="15">
      <c r="A7" s="59" t="s">
        <v>247</v>
      </c>
      <c r="B7" s="59"/>
      <c r="C7" s="59"/>
      <c r="D7" s="59" t="s">
        <v>248</v>
      </c>
      <c r="E7" s="59"/>
      <c r="F7" s="59"/>
      <c r="G7" s="59"/>
      <c r="H7" s="59"/>
      <c r="I7" s="59"/>
      <c r="J7" s="59"/>
      <c r="K7" s="59"/>
      <c r="L7" s="59"/>
      <c r="M7" s="59"/>
      <c r="N7" s="59"/>
      <c r="O7" s="59"/>
      <c r="P7" s="59"/>
      <c r="Q7" s="59"/>
      <c r="R7" s="59"/>
      <c r="S7" s="50"/>
      <c r="T7" s="51"/>
    </row>
    <row r="8" spans="1:20" ht="15">
      <c r="A8" s="59" t="s">
        <v>20</v>
      </c>
      <c r="B8" s="59"/>
      <c r="C8" s="59"/>
      <c r="D8" s="59" t="s">
        <v>249</v>
      </c>
      <c r="E8" s="59"/>
      <c r="F8" s="59"/>
      <c r="G8" s="59"/>
      <c r="H8" s="59"/>
      <c r="I8" s="59"/>
      <c r="J8" s="59"/>
      <c r="K8" s="59"/>
      <c r="L8" s="59"/>
      <c r="M8" s="59"/>
      <c r="N8" s="59"/>
      <c r="O8" s="59"/>
      <c r="P8" s="59"/>
      <c r="Q8" s="59"/>
      <c r="R8" s="59"/>
      <c r="S8" s="50"/>
      <c r="T8" s="51"/>
    </row>
    <row r="9" spans="1:20" ht="15.75" thickBot="1">
      <c r="A9" s="59" t="s">
        <v>250</v>
      </c>
      <c r="B9" s="59"/>
      <c r="C9" s="59"/>
      <c r="D9" s="59" t="s">
        <v>251</v>
      </c>
      <c r="E9" s="59"/>
      <c r="F9" s="59"/>
      <c r="G9" s="59"/>
      <c r="H9" s="59"/>
      <c r="I9" s="59"/>
      <c r="J9" s="59"/>
      <c r="K9" s="59"/>
      <c r="L9" s="59"/>
      <c r="M9" s="59"/>
      <c r="N9" s="59"/>
      <c r="O9" s="59"/>
      <c r="P9" s="59"/>
      <c r="Q9" s="59"/>
      <c r="R9" s="59"/>
      <c r="S9" s="50"/>
      <c r="T9" s="51"/>
    </row>
    <row r="10" spans="1:20" ht="15.75" thickBot="1">
      <c r="A10" s="59" t="s">
        <v>21</v>
      </c>
      <c r="B10" s="59"/>
      <c r="C10" s="59"/>
      <c r="D10" s="60">
        <v>40609</v>
      </c>
      <c r="E10" s="60"/>
      <c r="F10" s="60"/>
      <c r="G10" s="60"/>
      <c r="H10" s="60"/>
      <c r="I10" s="60"/>
      <c r="J10" s="60"/>
      <c r="K10" s="60"/>
      <c r="L10" s="60"/>
      <c r="M10" s="60"/>
      <c r="N10" s="60"/>
      <c r="O10" s="60"/>
      <c r="P10" s="60"/>
      <c r="Q10" s="60"/>
      <c r="R10" s="60"/>
      <c r="S10" s="98"/>
      <c r="T10" s="99"/>
    </row>
    <row r="11" spans="1:20" ht="15">
      <c r="A11" s="59" t="s">
        <v>29</v>
      </c>
      <c r="B11" s="59"/>
      <c r="C11" s="59"/>
      <c r="D11" s="60">
        <v>40724</v>
      </c>
      <c r="E11" s="59"/>
      <c r="F11" s="59"/>
      <c r="G11" s="59"/>
      <c r="H11" s="59"/>
      <c r="I11" s="59"/>
      <c r="J11" s="59"/>
      <c r="K11" s="59"/>
      <c r="L11" s="59"/>
      <c r="M11" s="59"/>
      <c r="N11" s="59"/>
      <c r="O11" s="59"/>
      <c r="P11" s="59"/>
      <c r="Q11" s="59"/>
      <c r="R11" s="59"/>
      <c r="S11" s="100">
        <v>40724</v>
      </c>
      <c r="T11" s="101"/>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0" t="s">
        <v>43</v>
      </c>
      <c r="T12" s="70"/>
    </row>
    <row r="13" spans="1:20" ht="12.75">
      <c r="A13" s="70"/>
      <c r="B13" s="70"/>
      <c r="C13" s="70"/>
      <c r="D13" s="70"/>
      <c r="E13" s="70"/>
      <c r="F13" s="70"/>
      <c r="G13" s="75"/>
      <c r="H13" s="70"/>
      <c r="I13" s="70"/>
      <c r="J13" s="70"/>
      <c r="K13" s="70"/>
      <c r="L13" s="70"/>
      <c r="M13" s="70"/>
      <c r="N13" s="70"/>
      <c r="O13" s="70"/>
      <c r="P13" s="70"/>
      <c r="Q13" s="70"/>
      <c r="R13" s="70"/>
      <c r="S13" s="52" t="s">
        <v>27</v>
      </c>
      <c r="T13" s="52" t="s">
        <v>28</v>
      </c>
    </row>
    <row r="14" spans="1:20" ht="292.5" customHeight="1">
      <c r="A14" s="29">
        <v>13</v>
      </c>
      <c r="B14" s="29">
        <v>1905001</v>
      </c>
      <c r="C14" s="30" t="s">
        <v>166</v>
      </c>
      <c r="D14" s="30" t="s">
        <v>167</v>
      </c>
      <c r="E14" s="30" t="s">
        <v>168</v>
      </c>
      <c r="F14" s="30" t="s">
        <v>169</v>
      </c>
      <c r="G14" s="30" t="s">
        <v>170</v>
      </c>
      <c r="H14" s="29" t="s">
        <v>63</v>
      </c>
      <c r="I14" s="29" t="s">
        <v>171</v>
      </c>
      <c r="J14" s="39">
        <v>1</v>
      </c>
      <c r="K14" s="34">
        <v>40603</v>
      </c>
      <c r="L14" s="34">
        <v>40787</v>
      </c>
      <c r="M14" s="46">
        <f>(+L14-K14)/7</f>
        <v>26.285714285714285</v>
      </c>
      <c r="N14" s="47">
        <v>0</v>
      </c>
      <c r="O14" s="48">
        <f>IF(N14/J14&gt;1,1,+N14/J14)</f>
        <v>0</v>
      </c>
      <c r="P14" s="49">
        <f>+M14*O14</f>
        <v>0</v>
      </c>
      <c r="Q14" s="49">
        <f>IF(L14&lt;=$S$11,P14,0)</f>
        <v>0</v>
      </c>
      <c r="R14" s="49">
        <f>IF($S$11&gt;=L14,M14,0)</f>
        <v>0</v>
      </c>
      <c r="S14" s="53"/>
      <c r="T14" s="53"/>
    </row>
    <row r="15" spans="1:20" ht="12.75">
      <c r="A15" s="5"/>
      <c r="B15" s="5"/>
      <c r="C15" s="5"/>
      <c r="D15" s="5"/>
      <c r="E15" s="5"/>
      <c r="F15" s="5"/>
      <c r="G15" s="5"/>
      <c r="H15" s="5"/>
      <c r="I15" s="5"/>
      <c r="J15" s="5"/>
      <c r="K15" s="5"/>
      <c r="L15" s="5"/>
      <c r="M15" s="5"/>
      <c r="N15" s="5"/>
      <c r="O15" s="5"/>
      <c r="P15" s="5"/>
      <c r="Q15" s="5"/>
      <c r="R15" s="5"/>
      <c r="S15" s="5"/>
      <c r="T15" s="5"/>
    </row>
    <row r="16" spans="1:20" ht="13.5">
      <c r="A16" s="64" t="s">
        <v>68</v>
      </c>
      <c r="B16" s="64"/>
      <c r="C16" s="120">
        <v>40724</v>
      </c>
      <c r="D16" s="120"/>
      <c r="E16" s="120"/>
      <c r="F16" s="120"/>
      <c r="G16" s="120"/>
      <c r="H16" s="120"/>
      <c r="I16" s="120"/>
      <c r="J16" s="120"/>
      <c r="K16" s="120"/>
      <c r="L16" s="120"/>
      <c r="M16" s="120"/>
      <c r="N16" s="120"/>
      <c r="O16" s="5"/>
      <c r="P16" s="5"/>
      <c r="Q16" s="5"/>
      <c r="R16" s="5"/>
      <c r="S16" s="5"/>
      <c r="T16" s="5"/>
    </row>
    <row r="17" spans="1:20" ht="90" customHeight="1">
      <c r="A17" s="68" t="s">
        <v>235</v>
      </c>
      <c r="B17" s="68"/>
      <c r="C17" s="68"/>
      <c r="D17" s="68"/>
      <c r="E17" s="68"/>
      <c r="F17" s="68"/>
      <c r="G17" s="68"/>
      <c r="H17" s="68"/>
      <c r="I17" s="68"/>
      <c r="J17" s="68"/>
      <c r="K17" s="68"/>
      <c r="L17" s="68"/>
      <c r="M17" s="68"/>
      <c r="N17" s="68"/>
      <c r="O17" s="5"/>
      <c r="P17" s="5"/>
      <c r="Q17" s="5"/>
      <c r="R17" s="5"/>
      <c r="S17" s="5"/>
      <c r="T17" s="5"/>
    </row>
    <row r="18" spans="1:20" ht="13.5">
      <c r="A18" s="64" t="s">
        <v>68</v>
      </c>
      <c r="B18" s="64"/>
      <c r="C18" s="120">
        <v>40694</v>
      </c>
      <c r="D18" s="120"/>
      <c r="E18" s="120"/>
      <c r="F18" s="120"/>
      <c r="G18" s="120"/>
      <c r="H18" s="120"/>
      <c r="I18" s="120"/>
      <c r="J18" s="120"/>
      <c r="K18" s="120"/>
      <c r="L18" s="120"/>
      <c r="M18" s="120"/>
      <c r="N18" s="120"/>
      <c r="O18" s="5"/>
      <c r="P18" s="5"/>
      <c r="Q18" s="5"/>
      <c r="R18" s="5"/>
      <c r="S18" s="5"/>
      <c r="T18" s="5"/>
    </row>
    <row r="19" spans="1:20" ht="73.5" customHeight="1">
      <c r="A19" s="124" t="s">
        <v>236</v>
      </c>
      <c r="B19" s="124"/>
      <c r="C19" s="124"/>
      <c r="D19" s="124"/>
      <c r="E19" s="124"/>
      <c r="F19" s="124"/>
      <c r="G19" s="124"/>
      <c r="H19" s="124"/>
      <c r="I19" s="124"/>
      <c r="J19" s="124"/>
      <c r="K19" s="124"/>
      <c r="L19" s="124"/>
      <c r="M19" s="124"/>
      <c r="N19" s="124"/>
      <c r="O19" s="5"/>
      <c r="P19" s="5"/>
      <c r="Q19" s="5"/>
      <c r="R19" s="5"/>
      <c r="S19" s="5"/>
      <c r="T19" s="5"/>
    </row>
    <row r="20" spans="1:20" ht="13.5">
      <c r="A20" s="64" t="s">
        <v>68</v>
      </c>
      <c r="B20" s="64"/>
      <c r="C20" s="120">
        <v>40663</v>
      </c>
      <c r="D20" s="120"/>
      <c r="E20" s="120"/>
      <c r="F20" s="120"/>
      <c r="G20" s="120"/>
      <c r="H20" s="120"/>
      <c r="I20" s="120"/>
      <c r="J20" s="120"/>
      <c r="K20" s="120"/>
      <c r="L20" s="120"/>
      <c r="M20" s="120"/>
      <c r="N20" s="120"/>
      <c r="O20" s="5"/>
      <c r="P20" s="5"/>
      <c r="Q20" s="5"/>
      <c r="R20" s="5"/>
      <c r="S20" s="5"/>
      <c r="T20" s="5"/>
    </row>
    <row r="21" spans="1:20" ht="43.5" customHeight="1">
      <c r="A21" s="79" t="s">
        <v>237</v>
      </c>
      <c r="B21" s="79"/>
      <c r="C21" s="79"/>
      <c r="D21" s="79"/>
      <c r="E21" s="79"/>
      <c r="F21" s="79"/>
      <c r="G21" s="79"/>
      <c r="H21" s="79"/>
      <c r="I21" s="79"/>
      <c r="J21" s="79"/>
      <c r="K21" s="79"/>
      <c r="L21" s="79"/>
      <c r="M21" s="79"/>
      <c r="N21" s="79"/>
      <c r="O21" s="5"/>
      <c r="P21" s="5"/>
      <c r="Q21" s="5"/>
      <c r="R21" s="5"/>
      <c r="S21" s="5"/>
      <c r="T21" s="5"/>
    </row>
    <row r="22" spans="1:20" ht="13.5">
      <c r="A22" s="64" t="s">
        <v>68</v>
      </c>
      <c r="B22" s="64"/>
      <c r="C22" s="120">
        <v>40633</v>
      </c>
      <c r="D22" s="120"/>
      <c r="E22" s="120"/>
      <c r="F22" s="120"/>
      <c r="G22" s="120"/>
      <c r="H22" s="120"/>
      <c r="I22" s="120"/>
      <c r="J22" s="120"/>
      <c r="K22" s="120"/>
      <c r="L22" s="120"/>
      <c r="M22" s="120"/>
      <c r="N22" s="120"/>
      <c r="O22" s="5"/>
      <c r="P22" s="5"/>
      <c r="Q22" s="5"/>
      <c r="R22" s="5"/>
      <c r="S22" s="5"/>
      <c r="T22" s="5"/>
    </row>
    <row r="23" spans="1:20" ht="41.25" customHeight="1">
      <c r="A23" s="79" t="s">
        <v>172</v>
      </c>
      <c r="B23" s="79"/>
      <c r="C23" s="79"/>
      <c r="D23" s="79"/>
      <c r="E23" s="79"/>
      <c r="F23" s="79"/>
      <c r="G23" s="79"/>
      <c r="H23" s="79"/>
      <c r="I23" s="79"/>
      <c r="J23" s="79"/>
      <c r="K23" s="79"/>
      <c r="L23" s="79"/>
      <c r="M23" s="79"/>
      <c r="N23" s="79"/>
      <c r="O23" s="5"/>
      <c r="P23" s="5"/>
      <c r="Q23" s="5"/>
      <c r="R23" s="5"/>
      <c r="S23" s="5"/>
      <c r="T23" s="5"/>
    </row>
  </sheetData>
  <sheetProtection/>
  <mergeCells count="51">
    <mergeCell ref="A22:B22"/>
    <mergeCell ref="C22:N22"/>
    <mergeCell ref="A23:N23"/>
    <mergeCell ref="A1:T1"/>
    <mergeCell ref="A2:T2"/>
    <mergeCell ref="A3:T3"/>
    <mergeCell ref="A4:T4"/>
    <mergeCell ref="S10:T10"/>
    <mergeCell ref="S11:T11"/>
    <mergeCell ref="A8:C8"/>
    <mergeCell ref="D8:R8"/>
    <mergeCell ref="A9:C9"/>
    <mergeCell ref="D9:R9"/>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20:B20"/>
    <mergeCell ref="C20:N20"/>
    <mergeCell ref="A21:N21"/>
    <mergeCell ref="A16:B16"/>
    <mergeCell ref="C16:N16"/>
    <mergeCell ref="A17:N17"/>
    <mergeCell ref="A18:B18"/>
    <mergeCell ref="C18:N18"/>
    <mergeCell ref="A19:N19"/>
    <mergeCell ref="A10:C10"/>
    <mergeCell ref="D10:R10"/>
    <mergeCell ref="A11:C11"/>
    <mergeCell ref="D11:R11"/>
    <mergeCell ref="A5:C5"/>
    <mergeCell ref="D5:R5"/>
    <mergeCell ref="A6:C6"/>
    <mergeCell ref="D6:R6"/>
    <mergeCell ref="A7:C7"/>
    <mergeCell ref="D7:R7"/>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A16"/>
  </dataValidations>
  <printOptions/>
  <pageMargins left="0.7" right="0.7" top="0.75" bottom="0.75" header="0.3" footer="0.3"/>
  <pageSetup fitToHeight="1" fitToWidth="1" horizontalDpi="600" verticalDpi="600" orientation="landscape" scale="48"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T31"/>
  <sheetViews>
    <sheetView zoomScale="80" zoomScaleNormal="80" zoomScalePageLayoutView="0" workbookViewId="0" topLeftCell="A7">
      <selection activeCell="A26" sqref="A26:N26"/>
    </sheetView>
  </sheetViews>
  <sheetFormatPr defaultColWidth="11.421875" defaultRowHeight="12.75"/>
  <cols>
    <col min="1" max="1" width="11.421875" style="0" customWidth="1"/>
    <col min="2" max="2" width="12.421875" style="0" customWidth="1"/>
    <col min="3" max="3" width="28.28125" style="0" customWidth="1"/>
    <col min="4" max="4" width="15.140625" style="0" customWidth="1"/>
    <col min="5" max="5" width="18.57421875" style="0" customWidth="1"/>
    <col min="6" max="7" width="20.57421875" style="0" customWidth="1"/>
    <col min="8" max="8" width="18.28125" style="0" customWidth="1"/>
    <col min="9" max="9" width="20.2812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24"/>
      <c r="T5" s="25"/>
    </row>
    <row r="6" spans="1:20" ht="15">
      <c r="A6" s="59" t="s">
        <v>245</v>
      </c>
      <c r="B6" s="59"/>
      <c r="C6" s="59"/>
      <c r="D6" s="59" t="s">
        <v>246</v>
      </c>
      <c r="E6" s="59"/>
      <c r="F6" s="59"/>
      <c r="G6" s="59"/>
      <c r="H6" s="59"/>
      <c r="I6" s="59"/>
      <c r="J6" s="59"/>
      <c r="K6" s="59"/>
      <c r="L6" s="59"/>
      <c r="M6" s="59"/>
      <c r="N6" s="59"/>
      <c r="O6" s="59"/>
      <c r="P6" s="59"/>
      <c r="Q6" s="59"/>
      <c r="R6" s="59"/>
      <c r="S6" s="24"/>
      <c r="T6" s="25"/>
    </row>
    <row r="7" spans="1:20" ht="15">
      <c r="A7" s="59" t="s">
        <v>247</v>
      </c>
      <c r="B7" s="59"/>
      <c r="C7" s="59"/>
      <c r="D7" s="59" t="s">
        <v>248</v>
      </c>
      <c r="E7" s="59"/>
      <c r="F7" s="59"/>
      <c r="G7" s="59"/>
      <c r="H7" s="59"/>
      <c r="I7" s="59"/>
      <c r="J7" s="59"/>
      <c r="K7" s="59"/>
      <c r="L7" s="59"/>
      <c r="M7" s="59"/>
      <c r="N7" s="59"/>
      <c r="O7" s="59"/>
      <c r="P7" s="59"/>
      <c r="Q7" s="59"/>
      <c r="R7" s="59"/>
      <c r="S7" s="24"/>
      <c r="T7" s="25"/>
    </row>
    <row r="8" spans="1:20" ht="15">
      <c r="A8" s="59" t="s">
        <v>20</v>
      </c>
      <c r="B8" s="59"/>
      <c r="C8" s="59"/>
      <c r="D8" s="59" t="s">
        <v>249</v>
      </c>
      <c r="E8" s="59"/>
      <c r="F8" s="59"/>
      <c r="G8" s="59"/>
      <c r="H8" s="59"/>
      <c r="I8" s="59"/>
      <c r="J8" s="59"/>
      <c r="K8" s="59"/>
      <c r="L8" s="59"/>
      <c r="M8" s="59"/>
      <c r="N8" s="59"/>
      <c r="O8" s="59"/>
      <c r="P8" s="59"/>
      <c r="Q8" s="59"/>
      <c r="R8" s="59"/>
      <c r="S8" s="24"/>
      <c r="T8" s="25"/>
    </row>
    <row r="9" spans="1:20" ht="15.75" thickBot="1">
      <c r="A9" s="59" t="s">
        <v>250</v>
      </c>
      <c r="B9" s="59"/>
      <c r="C9" s="59"/>
      <c r="D9" s="59" t="s">
        <v>251</v>
      </c>
      <c r="E9" s="59"/>
      <c r="F9" s="59"/>
      <c r="G9" s="59"/>
      <c r="H9" s="59"/>
      <c r="I9" s="59"/>
      <c r="J9" s="59"/>
      <c r="K9" s="59"/>
      <c r="L9" s="59"/>
      <c r="M9" s="59"/>
      <c r="N9" s="59"/>
      <c r="O9" s="59"/>
      <c r="P9" s="59"/>
      <c r="Q9" s="59"/>
      <c r="R9" s="59"/>
      <c r="S9" s="24"/>
      <c r="T9" s="25"/>
    </row>
    <row r="10" spans="1:20" ht="15.75" thickBot="1">
      <c r="A10" s="59" t="s">
        <v>21</v>
      </c>
      <c r="B10" s="59"/>
      <c r="C10" s="59"/>
      <c r="D10" s="60">
        <v>40609</v>
      </c>
      <c r="E10" s="60"/>
      <c r="F10" s="60"/>
      <c r="G10" s="60"/>
      <c r="H10" s="60"/>
      <c r="I10" s="60"/>
      <c r="J10" s="60"/>
      <c r="K10" s="60"/>
      <c r="L10" s="60"/>
      <c r="M10" s="60"/>
      <c r="N10" s="60"/>
      <c r="O10" s="60"/>
      <c r="P10" s="60"/>
      <c r="Q10" s="60"/>
      <c r="R10" s="60"/>
      <c r="S10" s="88"/>
      <c r="T10" s="77"/>
    </row>
    <row r="11" spans="1:20" ht="15">
      <c r="A11" s="59" t="s">
        <v>29</v>
      </c>
      <c r="B11" s="59"/>
      <c r="C11" s="59"/>
      <c r="D11" s="60">
        <v>40724</v>
      </c>
      <c r="E11" s="59"/>
      <c r="F11" s="59"/>
      <c r="G11" s="59"/>
      <c r="H11" s="59"/>
      <c r="I11" s="59"/>
      <c r="J11" s="59"/>
      <c r="K11" s="59"/>
      <c r="L11" s="59"/>
      <c r="M11" s="59"/>
      <c r="N11" s="59"/>
      <c r="O11" s="59"/>
      <c r="P11" s="59"/>
      <c r="Q11" s="59"/>
      <c r="R11" s="59"/>
      <c r="S11" s="89">
        <v>40724</v>
      </c>
      <c r="T11" s="73"/>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1" t="s">
        <v>43</v>
      </c>
      <c r="T12" s="71"/>
    </row>
    <row r="13" spans="1:20" ht="12.75">
      <c r="A13" s="70"/>
      <c r="B13" s="70"/>
      <c r="C13" s="70"/>
      <c r="D13" s="70"/>
      <c r="E13" s="70"/>
      <c r="F13" s="70"/>
      <c r="G13" s="75"/>
      <c r="H13" s="70"/>
      <c r="I13" s="70"/>
      <c r="J13" s="70"/>
      <c r="K13" s="70"/>
      <c r="L13" s="70"/>
      <c r="M13" s="70"/>
      <c r="N13" s="70"/>
      <c r="O13" s="70"/>
      <c r="P13" s="70"/>
      <c r="Q13" s="70"/>
      <c r="R13" s="70"/>
      <c r="S13" s="27" t="s">
        <v>27</v>
      </c>
      <c r="T13" s="27" t="s">
        <v>28</v>
      </c>
    </row>
    <row r="14" spans="1:20" ht="217.5" customHeight="1">
      <c r="A14" s="78">
        <v>14</v>
      </c>
      <c r="B14" s="78">
        <v>1404100</v>
      </c>
      <c r="C14" s="79" t="s">
        <v>173</v>
      </c>
      <c r="D14" s="79" t="s">
        <v>174</v>
      </c>
      <c r="E14" s="79" t="s">
        <v>175</v>
      </c>
      <c r="F14" s="79" t="s">
        <v>152</v>
      </c>
      <c r="G14" s="79" t="s">
        <v>104</v>
      </c>
      <c r="H14" s="30" t="s">
        <v>176</v>
      </c>
      <c r="I14" s="30" t="s">
        <v>106</v>
      </c>
      <c r="J14" s="39">
        <v>1</v>
      </c>
      <c r="K14" s="34">
        <v>40557</v>
      </c>
      <c r="L14" s="34">
        <v>40573</v>
      </c>
      <c r="M14" s="46">
        <f>(+L14-K14)/7</f>
        <v>2.2857142857142856</v>
      </c>
      <c r="N14" s="47">
        <v>1</v>
      </c>
      <c r="O14" s="48">
        <f>IF(N14/J14&gt;1,1,+N14/J14)</f>
        <v>1</v>
      </c>
      <c r="P14" s="49">
        <f>+M14*O14</f>
        <v>2.2857142857142856</v>
      </c>
      <c r="Q14" s="49">
        <f>IF(L14&lt;=$S$11,P14,0)</f>
        <v>2.2857142857142856</v>
      </c>
      <c r="R14" s="49">
        <f>IF($S$11&gt;=L14,M14,0)</f>
        <v>2.2857142857142856</v>
      </c>
      <c r="S14" s="28"/>
      <c r="T14" s="28"/>
    </row>
    <row r="15" spans="1:20" ht="91.5" customHeight="1">
      <c r="A15" s="78"/>
      <c r="B15" s="78"/>
      <c r="C15" s="79"/>
      <c r="D15" s="79"/>
      <c r="E15" s="79"/>
      <c r="F15" s="79"/>
      <c r="G15" s="79"/>
      <c r="H15" s="30" t="s">
        <v>177</v>
      </c>
      <c r="I15" s="30" t="s">
        <v>154</v>
      </c>
      <c r="J15" s="39">
        <v>10</v>
      </c>
      <c r="K15" s="34">
        <v>40575</v>
      </c>
      <c r="L15" s="34">
        <v>40847</v>
      </c>
      <c r="M15" s="46">
        <f>(+L15-K15)/7</f>
        <v>38.857142857142854</v>
      </c>
      <c r="N15" s="4">
        <v>6</v>
      </c>
      <c r="O15" s="48">
        <f>IF(N15/J15&gt;1,1,+N15/J15)</f>
        <v>0.6</v>
      </c>
      <c r="P15" s="49">
        <f>+M15*O15</f>
        <v>23.314285714285713</v>
      </c>
      <c r="Q15" s="49">
        <f>IF(L15&lt;=$S$11,P15,0)</f>
        <v>0</v>
      </c>
      <c r="R15" s="49">
        <f>IF($S$11&gt;=L15,M15,0)</f>
        <v>0</v>
      </c>
      <c r="S15" s="1"/>
      <c r="T15" s="1"/>
    </row>
    <row r="16" spans="1:20" ht="77.25" customHeight="1">
      <c r="A16" s="78"/>
      <c r="B16" s="78"/>
      <c r="C16" s="79"/>
      <c r="D16" s="79"/>
      <c r="E16" s="79"/>
      <c r="F16" s="79"/>
      <c r="G16" s="79"/>
      <c r="H16" s="30" t="s">
        <v>178</v>
      </c>
      <c r="I16" s="30" t="s">
        <v>156</v>
      </c>
      <c r="J16" s="39">
        <v>12</v>
      </c>
      <c r="K16" s="34">
        <v>40557</v>
      </c>
      <c r="L16" s="34">
        <v>40907</v>
      </c>
      <c r="M16" s="46">
        <f>(+L16-K16)/7</f>
        <v>50</v>
      </c>
      <c r="N16" s="4">
        <v>4</v>
      </c>
      <c r="O16" s="48">
        <f>IF(N16/J16&gt;1,1,+N16/J16)</f>
        <v>0.3333333333333333</v>
      </c>
      <c r="P16" s="49">
        <f>+M16*O16</f>
        <v>16.666666666666664</v>
      </c>
      <c r="Q16" s="49">
        <f>IF(L16&lt;=$S$11,P16,0)</f>
        <v>0</v>
      </c>
      <c r="R16" s="49">
        <f>IF($S$11&gt;=L16,M16,0)</f>
        <v>0</v>
      </c>
      <c r="S16" s="1"/>
      <c r="T16" s="1"/>
    </row>
    <row r="17" spans="1:18" ht="12.75">
      <c r="A17" s="5"/>
      <c r="B17" s="5"/>
      <c r="C17" s="5"/>
      <c r="D17" s="5"/>
      <c r="E17" s="5"/>
      <c r="F17" s="5"/>
      <c r="G17" s="5"/>
      <c r="H17" s="5"/>
      <c r="I17" s="5"/>
      <c r="J17" s="5"/>
      <c r="K17" s="5"/>
      <c r="L17" s="5"/>
      <c r="M17" s="5"/>
      <c r="N17" s="5"/>
      <c r="O17" s="5"/>
      <c r="P17" s="5"/>
      <c r="Q17" s="5"/>
      <c r="R17" s="5"/>
    </row>
    <row r="18" spans="1:18" ht="13.5">
      <c r="A18" s="64" t="s">
        <v>68</v>
      </c>
      <c r="B18" s="64"/>
      <c r="C18" s="120">
        <v>40724</v>
      </c>
      <c r="D18" s="120"/>
      <c r="E18" s="120"/>
      <c r="F18" s="120"/>
      <c r="G18" s="120"/>
      <c r="H18" s="120"/>
      <c r="I18" s="120"/>
      <c r="J18" s="120"/>
      <c r="K18" s="120"/>
      <c r="L18" s="120"/>
      <c r="M18" s="120"/>
      <c r="N18" s="120"/>
      <c r="O18" s="5"/>
      <c r="P18" s="5"/>
      <c r="Q18" s="5"/>
      <c r="R18" s="5"/>
    </row>
    <row r="19" spans="1:18" ht="44.25" customHeight="1">
      <c r="A19" s="79" t="s">
        <v>238</v>
      </c>
      <c r="B19" s="79"/>
      <c r="C19" s="79"/>
      <c r="D19" s="79"/>
      <c r="E19" s="79"/>
      <c r="F19" s="79"/>
      <c r="G19" s="79"/>
      <c r="H19" s="79"/>
      <c r="I19" s="79"/>
      <c r="J19" s="79"/>
      <c r="K19" s="79"/>
      <c r="L19" s="79"/>
      <c r="M19" s="79"/>
      <c r="N19" s="79"/>
      <c r="O19" s="5"/>
      <c r="P19" s="5"/>
      <c r="Q19" s="5"/>
      <c r="R19" s="5"/>
    </row>
    <row r="20" spans="1:18" ht="13.5">
      <c r="A20" s="64" t="s">
        <v>68</v>
      </c>
      <c r="B20" s="64"/>
      <c r="C20" s="120">
        <v>40694</v>
      </c>
      <c r="D20" s="120"/>
      <c r="E20" s="120"/>
      <c r="F20" s="120"/>
      <c r="G20" s="120"/>
      <c r="H20" s="120"/>
      <c r="I20" s="120"/>
      <c r="J20" s="120"/>
      <c r="K20" s="120"/>
      <c r="L20" s="120"/>
      <c r="M20" s="120"/>
      <c r="N20" s="120"/>
      <c r="O20" s="5"/>
      <c r="P20" s="5"/>
      <c r="Q20" s="5"/>
      <c r="R20" s="5"/>
    </row>
    <row r="21" spans="1:18" ht="44.25" customHeight="1">
      <c r="A21" s="79" t="s">
        <v>239</v>
      </c>
      <c r="B21" s="79"/>
      <c r="C21" s="79"/>
      <c r="D21" s="79"/>
      <c r="E21" s="79"/>
      <c r="F21" s="79"/>
      <c r="G21" s="79"/>
      <c r="H21" s="79"/>
      <c r="I21" s="79"/>
      <c r="J21" s="79"/>
      <c r="K21" s="79"/>
      <c r="L21" s="79"/>
      <c r="M21" s="79"/>
      <c r="N21" s="79"/>
      <c r="O21" s="5"/>
      <c r="P21" s="5"/>
      <c r="Q21" s="5"/>
      <c r="R21" s="5"/>
    </row>
    <row r="22" spans="1:18" ht="13.5">
      <c r="A22" s="64" t="s">
        <v>68</v>
      </c>
      <c r="B22" s="64"/>
      <c r="C22" s="120">
        <v>40663</v>
      </c>
      <c r="D22" s="120"/>
      <c r="E22" s="120"/>
      <c r="F22" s="120"/>
      <c r="G22" s="120"/>
      <c r="H22" s="120"/>
      <c r="I22" s="120"/>
      <c r="J22" s="120"/>
      <c r="K22" s="120"/>
      <c r="L22" s="120"/>
      <c r="M22" s="120"/>
      <c r="N22" s="120"/>
      <c r="O22" s="5"/>
      <c r="P22" s="5"/>
      <c r="Q22" s="5"/>
      <c r="R22" s="5"/>
    </row>
    <row r="23" spans="1:18" ht="44.25" customHeight="1">
      <c r="A23" s="135" t="s">
        <v>240</v>
      </c>
      <c r="B23" s="136"/>
      <c r="C23" s="136"/>
      <c r="D23" s="136"/>
      <c r="E23" s="136"/>
      <c r="F23" s="136"/>
      <c r="G23" s="136"/>
      <c r="H23" s="136"/>
      <c r="I23" s="136"/>
      <c r="J23" s="136"/>
      <c r="K23" s="136"/>
      <c r="L23" s="136"/>
      <c r="M23" s="136"/>
      <c r="N23" s="137"/>
      <c r="O23" s="5"/>
      <c r="P23" s="5"/>
      <c r="Q23" s="5"/>
      <c r="R23" s="5"/>
    </row>
    <row r="24" spans="1:18" ht="42" customHeight="1">
      <c r="A24" s="124" t="s">
        <v>241</v>
      </c>
      <c r="B24" s="124"/>
      <c r="C24" s="124"/>
      <c r="D24" s="124"/>
      <c r="E24" s="124"/>
      <c r="F24" s="124"/>
      <c r="G24" s="124"/>
      <c r="H24" s="124"/>
      <c r="I24" s="124"/>
      <c r="J24" s="124"/>
      <c r="K24" s="124"/>
      <c r="L24" s="124"/>
      <c r="M24" s="124"/>
      <c r="N24" s="124"/>
      <c r="O24" s="5"/>
      <c r="P24" s="5"/>
      <c r="Q24" s="5"/>
      <c r="R24" s="5"/>
    </row>
    <row r="25" spans="1:18" ht="13.5">
      <c r="A25" s="64" t="s">
        <v>68</v>
      </c>
      <c r="B25" s="64"/>
      <c r="C25" s="120">
        <v>40633</v>
      </c>
      <c r="D25" s="120"/>
      <c r="E25" s="120"/>
      <c r="F25" s="120"/>
      <c r="G25" s="120"/>
      <c r="H25" s="120"/>
      <c r="I25" s="120"/>
      <c r="J25" s="120"/>
      <c r="K25" s="120"/>
      <c r="L25" s="120"/>
      <c r="M25" s="120"/>
      <c r="N25" s="120"/>
      <c r="O25" s="5"/>
      <c r="P25" s="5"/>
      <c r="Q25" s="5"/>
      <c r="R25" s="5"/>
    </row>
    <row r="26" spans="1:18" ht="45" customHeight="1">
      <c r="A26" s="124" t="s">
        <v>179</v>
      </c>
      <c r="B26" s="124"/>
      <c r="C26" s="124"/>
      <c r="D26" s="124"/>
      <c r="E26" s="124"/>
      <c r="F26" s="124"/>
      <c r="G26" s="124"/>
      <c r="H26" s="124"/>
      <c r="I26" s="124"/>
      <c r="J26" s="124"/>
      <c r="K26" s="124"/>
      <c r="L26" s="124"/>
      <c r="M26" s="124"/>
      <c r="N26" s="124"/>
      <c r="O26" s="5"/>
      <c r="P26" s="5"/>
      <c r="Q26" s="5"/>
      <c r="R26" s="5"/>
    </row>
    <row r="27" spans="1:18" ht="13.5">
      <c r="A27" s="64" t="s">
        <v>68</v>
      </c>
      <c r="B27" s="64"/>
      <c r="C27" s="120">
        <v>40602</v>
      </c>
      <c r="D27" s="120"/>
      <c r="E27" s="120"/>
      <c r="F27" s="120"/>
      <c r="G27" s="120"/>
      <c r="H27" s="120"/>
      <c r="I27" s="120"/>
      <c r="J27" s="120"/>
      <c r="K27" s="120"/>
      <c r="L27" s="120"/>
      <c r="M27" s="120"/>
      <c r="N27" s="120"/>
      <c r="O27" s="5"/>
      <c r="P27" s="5"/>
      <c r="Q27" s="5"/>
      <c r="R27" s="5"/>
    </row>
    <row r="28" spans="1:18" ht="39" customHeight="1">
      <c r="A28" s="79" t="s">
        <v>120</v>
      </c>
      <c r="B28" s="79"/>
      <c r="C28" s="79"/>
      <c r="D28" s="79"/>
      <c r="E28" s="79"/>
      <c r="F28" s="79"/>
      <c r="G28" s="79"/>
      <c r="H28" s="79"/>
      <c r="I28" s="79"/>
      <c r="J28" s="79"/>
      <c r="K28" s="79"/>
      <c r="L28" s="79"/>
      <c r="M28" s="79"/>
      <c r="N28" s="79"/>
      <c r="O28" s="5"/>
      <c r="P28" s="5"/>
      <c r="Q28" s="5"/>
      <c r="R28" s="5"/>
    </row>
    <row r="29" spans="1:18" ht="13.5">
      <c r="A29" s="64" t="s">
        <v>68</v>
      </c>
      <c r="B29" s="64"/>
      <c r="C29" s="120">
        <v>40574</v>
      </c>
      <c r="D29" s="120"/>
      <c r="E29" s="120"/>
      <c r="F29" s="120"/>
      <c r="G29" s="120"/>
      <c r="H29" s="120"/>
      <c r="I29" s="120"/>
      <c r="J29" s="120"/>
      <c r="K29" s="120"/>
      <c r="L29" s="120"/>
      <c r="M29" s="120"/>
      <c r="N29" s="120"/>
      <c r="O29" s="5"/>
      <c r="P29" s="5"/>
      <c r="Q29" s="5"/>
      <c r="R29" s="5"/>
    </row>
    <row r="30" spans="1:18" ht="44.25" customHeight="1">
      <c r="A30" s="131" t="s">
        <v>121</v>
      </c>
      <c r="B30" s="131"/>
      <c r="C30" s="131"/>
      <c r="D30" s="131"/>
      <c r="E30" s="131"/>
      <c r="F30" s="131"/>
      <c r="G30" s="131"/>
      <c r="H30" s="131"/>
      <c r="I30" s="131"/>
      <c r="J30" s="131"/>
      <c r="K30" s="131"/>
      <c r="L30" s="131"/>
      <c r="M30" s="131"/>
      <c r="N30" s="131"/>
      <c r="O30" s="5"/>
      <c r="P30" s="5"/>
      <c r="Q30" s="5"/>
      <c r="R30" s="5"/>
    </row>
    <row r="31" spans="1:18" ht="45" customHeight="1">
      <c r="A31" s="79" t="s">
        <v>122</v>
      </c>
      <c r="B31" s="79"/>
      <c r="C31" s="79"/>
      <c r="D31" s="79"/>
      <c r="E31" s="79"/>
      <c r="F31" s="79"/>
      <c r="G31" s="79"/>
      <c r="H31" s="79"/>
      <c r="I31" s="79"/>
      <c r="J31" s="79"/>
      <c r="K31" s="79"/>
      <c r="L31" s="79"/>
      <c r="M31" s="79"/>
      <c r="N31" s="79"/>
      <c r="O31" s="5"/>
      <c r="P31" s="5"/>
      <c r="Q31" s="5"/>
      <c r="R31" s="5"/>
    </row>
  </sheetData>
  <sheetProtection/>
  <mergeCells count="66">
    <mergeCell ref="A30:N30"/>
    <mergeCell ref="A31:N31"/>
    <mergeCell ref="G14:G16"/>
    <mergeCell ref="A25:B25"/>
    <mergeCell ref="C25:N25"/>
    <mergeCell ref="A26:N26"/>
    <mergeCell ref="A27:B27"/>
    <mergeCell ref="A18:B18"/>
    <mergeCell ref="C18:N18"/>
    <mergeCell ref="A19:N19"/>
    <mergeCell ref="A28:N28"/>
    <mergeCell ref="A29:B29"/>
    <mergeCell ref="C29:N29"/>
    <mergeCell ref="D5:R5"/>
    <mergeCell ref="A6:C6"/>
    <mergeCell ref="D6:R6"/>
    <mergeCell ref="C27:N27"/>
    <mergeCell ref="A14:A16"/>
    <mergeCell ref="B14:B16"/>
    <mergeCell ref="C14:C16"/>
    <mergeCell ref="D14:D16"/>
    <mergeCell ref="E14:E16"/>
    <mergeCell ref="F14:F16"/>
    <mergeCell ref="S10:T10"/>
    <mergeCell ref="S11:T11"/>
    <mergeCell ref="A7:C7"/>
    <mergeCell ref="D7:R7"/>
    <mergeCell ref="A8:C8"/>
    <mergeCell ref="A1:T1"/>
    <mergeCell ref="A2:T2"/>
    <mergeCell ref="A3:T3"/>
    <mergeCell ref="A4:T4"/>
    <mergeCell ref="A5:C5"/>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24:N24"/>
    <mergeCell ref="A20:B20"/>
    <mergeCell ref="C20:N20"/>
    <mergeCell ref="A21:N21"/>
    <mergeCell ref="A22:B22"/>
    <mergeCell ref="C22:N22"/>
    <mergeCell ref="A23:N23"/>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A14:A16 C14:E16 A20 C20 A18"/>
  </dataValidations>
  <printOptions/>
  <pageMargins left="0.7" right="0.7" top="0.75" bottom="0.75" header="0.3" footer="0.3"/>
  <pageSetup fitToHeight="1" fitToWidth="1" horizontalDpi="600" verticalDpi="600" orientation="landscape" scale="42"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U17"/>
  <sheetViews>
    <sheetView zoomScale="80" zoomScaleNormal="80" zoomScalePageLayoutView="0" workbookViewId="0" topLeftCell="A1">
      <selection activeCell="A5" sqref="A5:U17"/>
    </sheetView>
  </sheetViews>
  <sheetFormatPr defaultColWidth="11.421875" defaultRowHeight="12.75"/>
  <cols>
    <col min="1" max="2" width="11.421875" style="0" customWidth="1"/>
    <col min="3" max="3" width="29.7109375" style="0" customWidth="1"/>
    <col min="4" max="4" width="13.28125" style="0" customWidth="1"/>
    <col min="5" max="5" width="15.28125" style="0" customWidth="1"/>
    <col min="6" max="6" width="16.140625" style="0" customWidth="1"/>
    <col min="7" max="7" width="12.7109375" style="0" customWidth="1"/>
    <col min="8" max="8" width="16.5742187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1" ht="15">
      <c r="A5" s="59" t="s">
        <v>243</v>
      </c>
      <c r="B5" s="59"/>
      <c r="C5" s="59"/>
      <c r="D5" s="59" t="s">
        <v>244</v>
      </c>
      <c r="E5" s="59"/>
      <c r="F5" s="59"/>
      <c r="G5" s="59"/>
      <c r="H5" s="59"/>
      <c r="I5" s="59"/>
      <c r="J5" s="59"/>
      <c r="K5" s="59"/>
      <c r="L5" s="59"/>
      <c r="M5" s="59"/>
      <c r="N5" s="59"/>
      <c r="O5" s="59"/>
      <c r="P5" s="59"/>
      <c r="Q5" s="59"/>
      <c r="R5" s="59"/>
      <c r="S5" s="50"/>
      <c r="T5" s="51"/>
      <c r="U5" s="5"/>
    </row>
    <row r="6" spans="1:21" ht="15">
      <c r="A6" s="59" t="s">
        <v>245</v>
      </c>
      <c r="B6" s="59"/>
      <c r="C6" s="59"/>
      <c r="D6" s="59" t="s">
        <v>246</v>
      </c>
      <c r="E6" s="59"/>
      <c r="F6" s="59"/>
      <c r="G6" s="59"/>
      <c r="H6" s="59"/>
      <c r="I6" s="59"/>
      <c r="J6" s="59"/>
      <c r="K6" s="59"/>
      <c r="L6" s="59"/>
      <c r="M6" s="59"/>
      <c r="N6" s="59"/>
      <c r="O6" s="59"/>
      <c r="P6" s="59"/>
      <c r="Q6" s="59"/>
      <c r="R6" s="59"/>
      <c r="S6" s="50"/>
      <c r="T6" s="51"/>
      <c r="U6" s="5"/>
    </row>
    <row r="7" spans="1:21" ht="15">
      <c r="A7" s="59" t="s">
        <v>247</v>
      </c>
      <c r="B7" s="59"/>
      <c r="C7" s="59"/>
      <c r="D7" s="59" t="s">
        <v>248</v>
      </c>
      <c r="E7" s="59"/>
      <c r="F7" s="59"/>
      <c r="G7" s="59"/>
      <c r="H7" s="59"/>
      <c r="I7" s="59"/>
      <c r="J7" s="59"/>
      <c r="K7" s="59"/>
      <c r="L7" s="59"/>
      <c r="M7" s="59"/>
      <c r="N7" s="59"/>
      <c r="O7" s="59"/>
      <c r="P7" s="59"/>
      <c r="Q7" s="59"/>
      <c r="R7" s="59"/>
      <c r="S7" s="50"/>
      <c r="T7" s="51"/>
      <c r="U7" s="5"/>
    </row>
    <row r="8" spans="1:21" ht="15">
      <c r="A8" s="59" t="s">
        <v>20</v>
      </c>
      <c r="B8" s="59"/>
      <c r="C8" s="59"/>
      <c r="D8" s="59" t="s">
        <v>249</v>
      </c>
      <c r="E8" s="59"/>
      <c r="F8" s="59"/>
      <c r="G8" s="59"/>
      <c r="H8" s="59"/>
      <c r="I8" s="59"/>
      <c r="J8" s="59"/>
      <c r="K8" s="59"/>
      <c r="L8" s="59"/>
      <c r="M8" s="59"/>
      <c r="N8" s="59"/>
      <c r="O8" s="59"/>
      <c r="P8" s="59"/>
      <c r="Q8" s="59"/>
      <c r="R8" s="59"/>
      <c r="S8" s="50"/>
      <c r="T8" s="51"/>
      <c r="U8" s="5"/>
    </row>
    <row r="9" spans="1:21" ht="15.75" thickBot="1">
      <c r="A9" s="59" t="s">
        <v>250</v>
      </c>
      <c r="B9" s="59"/>
      <c r="C9" s="59"/>
      <c r="D9" s="59" t="s">
        <v>251</v>
      </c>
      <c r="E9" s="59"/>
      <c r="F9" s="59"/>
      <c r="G9" s="59"/>
      <c r="H9" s="59"/>
      <c r="I9" s="59"/>
      <c r="J9" s="59"/>
      <c r="K9" s="59"/>
      <c r="L9" s="59"/>
      <c r="M9" s="59"/>
      <c r="N9" s="59"/>
      <c r="O9" s="59"/>
      <c r="P9" s="59"/>
      <c r="Q9" s="59"/>
      <c r="R9" s="59"/>
      <c r="S9" s="50"/>
      <c r="T9" s="51"/>
      <c r="U9" s="5"/>
    </row>
    <row r="10" spans="1:21" ht="15.75" thickBot="1">
      <c r="A10" s="59" t="s">
        <v>21</v>
      </c>
      <c r="B10" s="59"/>
      <c r="C10" s="59"/>
      <c r="D10" s="60">
        <v>40609</v>
      </c>
      <c r="E10" s="60"/>
      <c r="F10" s="60"/>
      <c r="G10" s="60"/>
      <c r="H10" s="60"/>
      <c r="I10" s="60"/>
      <c r="J10" s="60"/>
      <c r="K10" s="60"/>
      <c r="L10" s="60"/>
      <c r="M10" s="60"/>
      <c r="N10" s="60"/>
      <c r="O10" s="60"/>
      <c r="P10" s="60"/>
      <c r="Q10" s="60"/>
      <c r="R10" s="60"/>
      <c r="S10" s="98"/>
      <c r="T10" s="99"/>
      <c r="U10" s="5"/>
    </row>
    <row r="11" spans="1:21" ht="15">
      <c r="A11" s="59" t="s">
        <v>29</v>
      </c>
      <c r="B11" s="59"/>
      <c r="C11" s="59"/>
      <c r="D11" s="60">
        <v>40724</v>
      </c>
      <c r="E11" s="59"/>
      <c r="F11" s="59"/>
      <c r="G11" s="59"/>
      <c r="H11" s="59"/>
      <c r="I11" s="59"/>
      <c r="J11" s="59"/>
      <c r="K11" s="59"/>
      <c r="L11" s="59"/>
      <c r="M11" s="59"/>
      <c r="N11" s="59"/>
      <c r="O11" s="59"/>
      <c r="P11" s="59"/>
      <c r="Q11" s="59"/>
      <c r="R11" s="59"/>
      <c r="S11" s="100">
        <v>40724</v>
      </c>
      <c r="T11" s="101"/>
      <c r="U11" s="5"/>
    </row>
    <row r="12" spans="1:21"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0" t="s">
        <v>43</v>
      </c>
      <c r="T12" s="70"/>
      <c r="U12" s="5"/>
    </row>
    <row r="13" spans="1:21" ht="12.75">
      <c r="A13" s="70"/>
      <c r="B13" s="70"/>
      <c r="C13" s="70"/>
      <c r="D13" s="70"/>
      <c r="E13" s="70"/>
      <c r="F13" s="70"/>
      <c r="G13" s="75"/>
      <c r="H13" s="70"/>
      <c r="I13" s="70"/>
      <c r="J13" s="70"/>
      <c r="K13" s="70"/>
      <c r="L13" s="70"/>
      <c r="M13" s="70"/>
      <c r="N13" s="70"/>
      <c r="O13" s="70"/>
      <c r="P13" s="70"/>
      <c r="Q13" s="70"/>
      <c r="R13" s="70"/>
      <c r="S13" s="52" t="s">
        <v>27</v>
      </c>
      <c r="T13" s="52" t="s">
        <v>28</v>
      </c>
      <c r="U13" s="5"/>
    </row>
    <row r="14" spans="1:21" ht="276" customHeight="1">
      <c r="A14" s="30">
        <v>15</v>
      </c>
      <c r="B14" s="30">
        <v>1905001</v>
      </c>
      <c r="C14" s="30" t="s">
        <v>180</v>
      </c>
      <c r="D14" s="30" t="s">
        <v>181</v>
      </c>
      <c r="E14" s="30" t="s">
        <v>182</v>
      </c>
      <c r="F14" s="43" t="s">
        <v>183</v>
      </c>
      <c r="G14" s="43" t="s">
        <v>184</v>
      </c>
      <c r="H14" s="43" t="s">
        <v>185</v>
      </c>
      <c r="I14" s="30" t="s">
        <v>186</v>
      </c>
      <c r="J14" s="39">
        <v>2</v>
      </c>
      <c r="K14" s="34">
        <v>40557</v>
      </c>
      <c r="L14" s="34">
        <v>40633</v>
      </c>
      <c r="M14" s="46">
        <f>(+L14-K14)/7</f>
        <v>10.857142857142858</v>
      </c>
      <c r="N14" s="47">
        <v>2</v>
      </c>
      <c r="O14" s="48">
        <f>IF(N14/J14&gt;1,1,+N14/J14)</f>
        <v>1</v>
      </c>
      <c r="P14" s="49">
        <f>+M14*O14</f>
        <v>10.857142857142858</v>
      </c>
      <c r="Q14" s="49">
        <f>IF(L14&lt;=$S$11,P14,0)</f>
        <v>10.857142857142858</v>
      </c>
      <c r="R14" s="49">
        <f>IF($S$11&gt;=L14,M14,0)</f>
        <v>10.857142857142858</v>
      </c>
      <c r="S14" s="53"/>
      <c r="T14" s="53"/>
      <c r="U14" s="5"/>
    </row>
    <row r="15" spans="1:21" ht="12.75">
      <c r="A15" s="5"/>
      <c r="B15" s="5"/>
      <c r="C15" s="5"/>
      <c r="D15" s="5"/>
      <c r="E15" s="5"/>
      <c r="F15" s="5"/>
      <c r="G15" s="5"/>
      <c r="H15" s="5"/>
      <c r="I15" s="5"/>
      <c r="J15" s="5"/>
      <c r="K15" s="5"/>
      <c r="L15" s="5"/>
      <c r="M15" s="5"/>
      <c r="N15" s="5"/>
      <c r="O15" s="5"/>
      <c r="P15" s="5"/>
      <c r="Q15" s="5"/>
      <c r="R15" s="5"/>
      <c r="S15" s="5"/>
      <c r="T15" s="5"/>
      <c r="U15" s="5"/>
    </row>
    <row r="16" spans="1:21" ht="13.5">
      <c r="A16" s="64" t="s">
        <v>68</v>
      </c>
      <c r="B16" s="64"/>
      <c r="C16" s="120">
        <v>40602</v>
      </c>
      <c r="D16" s="120"/>
      <c r="E16" s="120"/>
      <c r="F16" s="120"/>
      <c r="G16" s="120"/>
      <c r="H16" s="120"/>
      <c r="I16" s="120"/>
      <c r="J16" s="120"/>
      <c r="K16" s="120"/>
      <c r="L16" s="120"/>
      <c r="M16" s="120"/>
      <c r="N16" s="120"/>
      <c r="O16" s="5"/>
      <c r="P16" s="5"/>
      <c r="Q16" s="5"/>
      <c r="R16" s="5"/>
      <c r="S16" s="5"/>
      <c r="T16" s="5"/>
      <c r="U16" s="5"/>
    </row>
    <row r="17" spans="1:21" ht="18" customHeight="1">
      <c r="A17" s="68" t="s">
        <v>187</v>
      </c>
      <c r="B17" s="68"/>
      <c r="C17" s="68"/>
      <c r="D17" s="68"/>
      <c r="E17" s="68"/>
      <c r="F17" s="68"/>
      <c r="G17" s="68"/>
      <c r="H17" s="68"/>
      <c r="I17" s="68"/>
      <c r="J17" s="68"/>
      <c r="K17" s="68"/>
      <c r="L17" s="68"/>
      <c r="M17" s="68"/>
      <c r="N17" s="68"/>
      <c r="O17" s="5"/>
      <c r="P17" s="5"/>
      <c r="Q17" s="5"/>
      <c r="R17" s="5"/>
      <c r="S17" s="5"/>
      <c r="T17" s="5"/>
      <c r="U17" s="5"/>
    </row>
  </sheetData>
  <sheetProtection/>
  <mergeCells count="42">
    <mergeCell ref="A16:B16"/>
    <mergeCell ref="C16:N16"/>
    <mergeCell ref="A17:N17"/>
    <mergeCell ref="A1:T1"/>
    <mergeCell ref="A2:T2"/>
    <mergeCell ref="A3:T3"/>
    <mergeCell ref="A4:T4"/>
    <mergeCell ref="S10:T10"/>
    <mergeCell ref="S11:T11"/>
    <mergeCell ref="A8:C8"/>
    <mergeCell ref="D8:R8"/>
    <mergeCell ref="A9:C9"/>
    <mergeCell ref="D9:R9"/>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10:C10"/>
    <mergeCell ref="D10:R10"/>
    <mergeCell ref="A11:C11"/>
    <mergeCell ref="D11:R11"/>
    <mergeCell ref="A5:C5"/>
    <mergeCell ref="D5:R5"/>
    <mergeCell ref="A6:C6"/>
    <mergeCell ref="D6:R6"/>
    <mergeCell ref="A7:C7"/>
    <mergeCell ref="D7:R7"/>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C16 A16"/>
  </dataValidations>
  <printOptions/>
  <pageMargins left="0.7" right="0.7" top="0.75" bottom="0.75" header="0.3" footer="0.3"/>
  <pageSetup fitToHeight="1" fitToWidth="1" horizontalDpi="600" verticalDpi="600" orientation="landscape" scale="47"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T22"/>
  <sheetViews>
    <sheetView zoomScale="50" zoomScaleNormal="50" zoomScalePageLayoutView="0" workbookViewId="0" topLeftCell="A1">
      <selection activeCell="C24" sqref="C24"/>
    </sheetView>
  </sheetViews>
  <sheetFormatPr defaultColWidth="11.421875" defaultRowHeight="12.75"/>
  <cols>
    <col min="1" max="2" width="11.421875" style="0" customWidth="1"/>
    <col min="3" max="3" width="40.28125" style="0" customWidth="1"/>
    <col min="4" max="4" width="12.28125" style="0" customWidth="1"/>
    <col min="5" max="5" width="16.28125" style="0" customWidth="1"/>
    <col min="6" max="6" width="27.28125" style="0" customWidth="1"/>
    <col min="7" max="7" width="19.28125" style="0" customWidth="1"/>
    <col min="8" max="8" width="14.2812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24"/>
      <c r="T5" s="25"/>
    </row>
    <row r="6" spans="1:20" ht="15">
      <c r="A6" s="59" t="s">
        <v>245</v>
      </c>
      <c r="B6" s="59"/>
      <c r="C6" s="59"/>
      <c r="D6" s="59" t="s">
        <v>246</v>
      </c>
      <c r="E6" s="59"/>
      <c r="F6" s="59"/>
      <c r="G6" s="59"/>
      <c r="H6" s="59"/>
      <c r="I6" s="59"/>
      <c r="J6" s="59"/>
      <c r="K6" s="59"/>
      <c r="L6" s="59"/>
      <c r="M6" s="59"/>
      <c r="N6" s="59"/>
      <c r="O6" s="59"/>
      <c r="P6" s="59"/>
      <c r="Q6" s="59"/>
      <c r="R6" s="59"/>
      <c r="S6" s="24"/>
      <c r="T6" s="25"/>
    </row>
    <row r="7" spans="1:20" ht="15">
      <c r="A7" s="59" t="s">
        <v>247</v>
      </c>
      <c r="B7" s="59"/>
      <c r="C7" s="59"/>
      <c r="D7" s="59" t="s">
        <v>248</v>
      </c>
      <c r="E7" s="59"/>
      <c r="F7" s="59"/>
      <c r="G7" s="59"/>
      <c r="H7" s="59"/>
      <c r="I7" s="59"/>
      <c r="J7" s="59"/>
      <c r="K7" s="59"/>
      <c r="L7" s="59"/>
      <c r="M7" s="59"/>
      <c r="N7" s="59"/>
      <c r="O7" s="59"/>
      <c r="P7" s="59"/>
      <c r="Q7" s="59"/>
      <c r="R7" s="59"/>
      <c r="S7" s="24"/>
      <c r="T7" s="25"/>
    </row>
    <row r="8" spans="1:20" ht="15">
      <c r="A8" s="59" t="s">
        <v>20</v>
      </c>
      <c r="B8" s="59"/>
      <c r="C8" s="59"/>
      <c r="D8" s="59" t="s">
        <v>249</v>
      </c>
      <c r="E8" s="59"/>
      <c r="F8" s="59"/>
      <c r="G8" s="59"/>
      <c r="H8" s="59"/>
      <c r="I8" s="59"/>
      <c r="J8" s="59"/>
      <c r="K8" s="59"/>
      <c r="L8" s="59"/>
      <c r="M8" s="59"/>
      <c r="N8" s="59"/>
      <c r="O8" s="59"/>
      <c r="P8" s="59"/>
      <c r="Q8" s="59"/>
      <c r="R8" s="59"/>
      <c r="S8" s="24"/>
      <c r="T8" s="25"/>
    </row>
    <row r="9" spans="1:20" ht="15.75" thickBot="1">
      <c r="A9" s="59" t="s">
        <v>250</v>
      </c>
      <c r="B9" s="59"/>
      <c r="C9" s="59"/>
      <c r="D9" s="59" t="s">
        <v>251</v>
      </c>
      <c r="E9" s="59"/>
      <c r="F9" s="59"/>
      <c r="G9" s="59"/>
      <c r="H9" s="59"/>
      <c r="I9" s="59"/>
      <c r="J9" s="59"/>
      <c r="K9" s="59"/>
      <c r="L9" s="59"/>
      <c r="M9" s="59"/>
      <c r="N9" s="59"/>
      <c r="O9" s="59"/>
      <c r="P9" s="59"/>
      <c r="Q9" s="59"/>
      <c r="R9" s="59"/>
      <c r="S9" s="24"/>
      <c r="T9" s="25"/>
    </row>
    <row r="10" spans="1:20" ht="15.75" thickBot="1">
      <c r="A10" s="59" t="s">
        <v>21</v>
      </c>
      <c r="B10" s="59"/>
      <c r="C10" s="59"/>
      <c r="D10" s="60">
        <v>40609</v>
      </c>
      <c r="E10" s="60"/>
      <c r="F10" s="60"/>
      <c r="G10" s="60"/>
      <c r="H10" s="60"/>
      <c r="I10" s="60"/>
      <c r="J10" s="60"/>
      <c r="K10" s="60"/>
      <c r="L10" s="60"/>
      <c r="M10" s="60"/>
      <c r="N10" s="60"/>
      <c r="O10" s="60"/>
      <c r="P10" s="60"/>
      <c r="Q10" s="60"/>
      <c r="R10" s="60"/>
      <c r="S10" s="88"/>
      <c r="T10" s="77"/>
    </row>
    <row r="11" spans="1:20" ht="15">
      <c r="A11" s="59" t="s">
        <v>29</v>
      </c>
      <c r="B11" s="59"/>
      <c r="C11" s="59"/>
      <c r="D11" s="60">
        <v>40724</v>
      </c>
      <c r="E11" s="59"/>
      <c r="F11" s="59"/>
      <c r="G11" s="59"/>
      <c r="H11" s="59"/>
      <c r="I11" s="59"/>
      <c r="J11" s="59"/>
      <c r="K11" s="59"/>
      <c r="L11" s="59"/>
      <c r="M11" s="59"/>
      <c r="N11" s="59"/>
      <c r="O11" s="59"/>
      <c r="P11" s="59"/>
      <c r="Q11" s="59"/>
      <c r="R11" s="59"/>
      <c r="S11" s="89">
        <v>40724</v>
      </c>
      <c r="T11" s="73"/>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1" t="s">
        <v>43</v>
      </c>
      <c r="T12" s="71"/>
    </row>
    <row r="13" spans="1:20" ht="12.75">
      <c r="A13" s="70"/>
      <c r="B13" s="70"/>
      <c r="C13" s="70"/>
      <c r="D13" s="70"/>
      <c r="E13" s="70"/>
      <c r="F13" s="70"/>
      <c r="G13" s="75"/>
      <c r="H13" s="70"/>
      <c r="I13" s="70"/>
      <c r="J13" s="70"/>
      <c r="K13" s="70"/>
      <c r="L13" s="70"/>
      <c r="M13" s="70"/>
      <c r="N13" s="70"/>
      <c r="O13" s="70"/>
      <c r="P13" s="70"/>
      <c r="Q13" s="70"/>
      <c r="R13" s="70"/>
      <c r="S13" s="27" t="s">
        <v>27</v>
      </c>
      <c r="T13" s="27" t="s">
        <v>28</v>
      </c>
    </row>
    <row r="14" spans="1:20" ht="154.5" customHeight="1">
      <c r="A14" s="78">
        <v>16</v>
      </c>
      <c r="B14" s="78">
        <v>1801004</v>
      </c>
      <c r="C14" s="79" t="s">
        <v>188</v>
      </c>
      <c r="D14" s="79" t="s">
        <v>189</v>
      </c>
      <c r="E14" s="79" t="s">
        <v>190</v>
      </c>
      <c r="F14" s="30" t="s">
        <v>191</v>
      </c>
      <c r="G14" s="30" t="s">
        <v>192</v>
      </c>
      <c r="H14" s="30" t="s">
        <v>193</v>
      </c>
      <c r="I14" s="30" t="s">
        <v>61</v>
      </c>
      <c r="J14" s="29">
        <v>1</v>
      </c>
      <c r="K14" s="34">
        <v>40575</v>
      </c>
      <c r="L14" s="34">
        <v>40633</v>
      </c>
      <c r="M14" s="46">
        <f>(+L14-K14)/7</f>
        <v>8.285714285714286</v>
      </c>
      <c r="N14" s="47">
        <v>1</v>
      </c>
      <c r="O14" s="48">
        <f>IF(N14/J14&gt;1,1,+N14/J14)</f>
        <v>1</v>
      </c>
      <c r="P14" s="49">
        <f>+M14*O14</f>
        <v>8.285714285714286</v>
      </c>
      <c r="Q14" s="49">
        <f>IF(L14&lt;=$S$11,P14,0)</f>
        <v>8.285714285714286</v>
      </c>
      <c r="R14" s="49">
        <f>IF($S$11&gt;=L14,M14,0)</f>
        <v>8.285714285714286</v>
      </c>
      <c r="S14" s="28"/>
      <c r="T14" s="28"/>
    </row>
    <row r="15" spans="1:20" ht="135.75" customHeight="1">
      <c r="A15" s="78"/>
      <c r="B15" s="78"/>
      <c r="C15" s="79"/>
      <c r="D15" s="79"/>
      <c r="E15" s="79"/>
      <c r="F15" s="30" t="s">
        <v>194</v>
      </c>
      <c r="G15" s="30" t="s">
        <v>195</v>
      </c>
      <c r="H15" s="30" t="s">
        <v>196</v>
      </c>
      <c r="I15" s="30" t="s">
        <v>197</v>
      </c>
      <c r="J15" s="33">
        <v>4</v>
      </c>
      <c r="K15" s="34">
        <v>40575</v>
      </c>
      <c r="L15" s="34">
        <v>40908</v>
      </c>
      <c r="M15" s="46">
        <f>(+L15-K15)/7</f>
        <v>47.57142857142857</v>
      </c>
      <c r="N15" s="4">
        <v>2</v>
      </c>
      <c r="O15" s="48">
        <f>IF(N15/J15&gt;1,1,+N15/J15)</f>
        <v>0.5</v>
      </c>
      <c r="P15" s="49">
        <f>+M15*O15</f>
        <v>23.785714285714285</v>
      </c>
      <c r="Q15" s="49">
        <f>IF(L15&lt;=$S$11,P15,0)</f>
        <v>0</v>
      </c>
      <c r="R15" s="49">
        <f>IF($S$11&gt;=L15,M15,0)</f>
        <v>0</v>
      </c>
      <c r="S15" s="1"/>
      <c r="T15" s="1"/>
    </row>
    <row r="16" spans="1:18" ht="12.75">
      <c r="A16" s="5"/>
      <c r="B16" s="5"/>
      <c r="C16" s="5"/>
      <c r="D16" s="5"/>
      <c r="E16" s="5"/>
      <c r="F16" s="5"/>
      <c r="G16" s="5"/>
      <c r="H16" s="5"/>
      <c r="I16" s="5"/>
      <c r="J16" s="5"/>
      <c r="K16" s="5"/>
      <c r="L16" s="5"/>
      <c r="M16" s="5"/>
      <c r="N16" s="5"/>
      <c r="O16" s="5"/>
      <c r="P16" s="5"/>
      <c r="Q16" s="5"/>
      <c r="R16" s="5"/>
    </row>
    <row r="17" spans="1:18" ht="13.5">
      <c r="A17" s="64" t="s">
        <v>68</v>
      </c>
      <c r="B17" s="64"/>
      <c r="C17" s="120">
        <v>40724</v>
      </c>
      <c r="D17" s="120"/>
      <c r="E17" s="120"/>
      <c r="F17" s="120"/>
      <c r="G17" s="120"/>
      <c r="H17" s="120"/>
      <c r="I17" s="120"/>
      <c r="J17" s="120"/>
      <c r="K17" s="120"/>
      <c r="L17" s="120"/>
      <c r="M17" s="120"/>
      <c r="N17" s="120"/>
      <c r="O17" s="5"/>
      <c r="P17" s="5"/>
      <c r="Q17" s="5"/>
      <c r="R17" s="5"/>
    </row>
    <row r="18" spans="1:18" ht="35.25" customHeight="1">
      <c r="A18" s="68" t="s">
        <v>242</v>
      </c>
      <c r="B18" s="68"/>
      <c r="C18" s="68"/>
      <c r="D18" s="68"/>
      <c r="E18" s="68"/>
      <c r="F18" s="68"/>
      <c r="G18" s="68"/>
      <c r="H18" s="68"/>
      <c r="I18" s="68"/>
      <c r="J18" s="68"/>
      <c r="K18" s="68"/>
      <c r="L18" s="68"/>
      <c r="M18" s="68"/>
      <c r="N18" s="68"/>
      <c r="O18" s="5"/>
      <c r="P18" s="5"/>
      <c r="Q18" s="5"/>
      <c r="R18" s="5"/>
    </row>
    <row r="19" spans="1:18" ht="13.5">
      <c r="A19" s="93" t="s">
        <v>68</v>
      </c>
      <c r="B19" s="94"/>
      <c r="C19" s="65">
        <v>40633</v>
      </c>
      <c r="D19" s="66"/>
      <c r="E19" s="66"/>
      <c r="F19" s="66"/>
      <c r="G19" s="66"/>
      <c r="H19" s="66"/>
      <c r="I19" s="66"/>
      <c r="J19" s="66"/>
      <c r="K19" s="66"/>
      <c r="L19" s="66"/>
      <c r="M19" s="66"/>
      <c r="N19" s="67"/>
      <c r="O19" s="5"/>
      <c r="P19" s="5"/>
      <c r="Q19" s="5"/>
      <c r="R19" s="5"/>
    </row>
    <row r="20" spans="1:18" ht="26.25" customHeight="1">
      <c r="A20" s="95" t="s">
        <v>198</v>
      </c>
      <c r="B20" s="96"/>
      <c r="C20" s="96"/>
      <c r="D20" s="96"/>
      <c r="E20" s="96"/>
      <c r="F20" s="96"/>
      <c r="G20" s="96"/>
      <c r="H20" s="96"/>
      <c r="I20" s="96"/>
      <c r="J20" s="96"/>
      <c r="K20" s="96"/>
      <c r="L20" s="96"/>
      <c r="M20" s="96"/>
      <c r="N20" s="97"/>
      <c r="O20" s="5"/>
      <c r="P20" s="5"/>
      <c r="Q20" s="5"/>
      <c r="R20" s="5"/>
    </row>
    <row r="21" spans="1:18" ht="13.5">
      <c r="A21" s="93" t="s">
        <v>68</v>
      </c>
      <c r="B21" s="94"/>
      <c r="C21" s="65">
        <v>40602</v>
      </c>
      <c r="D21" s="66"/>
      <c r="E21" s="66"/>
      <c r="F21" s="66"/>
      <c r="G21" s="66"/>
      <c r="H21" s="66"/>
      <c r="I21" s="66"/>
      <c r="J21" s="66"/>
      <c r="K21" s="66"/>
      <c r="L21" s="66"/>
      <c r="M21" s="66"/>
      <c r="N21" s="67"/>
      <c r="O21" s="5"/>
      <c r="P21" s="5"/>
      <c r="Q21" s="5"/>
      <c r="R21" s="5"/>
    </row>
    <row r="22" spans="1:18" ht="13.5">
      <c r="A22" s="138" t="s">
        <v>199</v>
      </c>
      <c r="B22" s="139"/>
      <c r="C22" s="139"/>
      <c r="D22" s="139"/>
      <c r="E22" s="139"/>
      <c r="F22" s="139"/>
      <c r="G22" s="139"/>
      <c r="H22" s="139"/>
      <c r="I22" s="139"/>
      <c r="J22" s="139"/>
      <c r="K22" s="139"/>
      <c r="L22" s="139"/>
      <c r="M22" s="139"/>
      <c r="N22" s="140"/>
      <c r="O22" s="5"/>
      <c r="P22" s="5"/>
      <c r="Q22" s="5"/>
      <c r="R22" s="5"/>
    </row>
  </sheetData>
  <sheetProtection/>
  <mergeCells count="53">
    <mergeCell ref="C21:N21"/>
    <mergeCell ref="A22:N22"/>
    <mergeCell ref="A20:N20"/>
    <mergeCell ref="A19:B19"/>
    <mergeCell ref="C19:N19"/>
    <mergeCell ref="A21:B21"/>
    <mergeCell ref="C14:C15"/>
    <mergeCell ref="D14:D15"/>
    <mergeCell ref="E14:E15"/>
    <mergeCell ref="A1:T1"/>
    <mergeCell ref="A2:T2"/>
    <mergeCell ref="A3:T3"/>
    <mergeCell ref="A4:T4"/>
    <mergeCell ref="S10:T10"/>
    <mergeCell ref="S11:T11"/>
    <mergeCell ref="A8:C8"/>
    <mergeCell ref="D8:R8"/>
    <mergeCell ref="A9:C9"/>
    <mergeCell ref="D9:R9"/>
    <mergeCell ref="A12:A13"/>
    <mergeCell ref="B12:B13"/>
    <mergeCell ref="C12:C13"/>
    <mergeCell ref="D12:D13"/>
    <mergeCell ref="E12:E13"/>
    <mergeCell ref="F12:F13"/>
    <mergeCell ref="H12:H13"/>
    <mergeCell ref="S12:T12"/>
    <mergeCell ref="M12:M13"/>
    <mergeCell ref="N12:N13"/>
    <mergeCell ref="O12:O13"/>
    <mergeCell ref="P12:P13"/>
    <mergeCell ref="Q12:Q13"/>
    <mergeCell ref="R12:R13"/>
    <mergeCell ref="A17:B17"/>
    <mergeCell ref="C17:N17"/>
    <mergeCell ref="A18:N18"/>
    <mergeCell ref="I12:I13"/>
    <mergeCell ref="J12:J13"/>
    <mergeCell ref="K12:K13"/>
    <mergeCell ref="L12:L13"/>
    <mergeCell ref="A14:A15"/>
    <mergeCell ref="B14:B15"/>
    <mergeCell ref="G12:G13"/>
    <mergeCell ref="A10:C10"/>
    <mergeCell ref="D10:R10"/>
    <mergeCell ref="A11:C11"/>
    <mergeCell ref="D11:R11"/>
    <mergeCell ref="A5:C5"/>
    <mergeCell ref="D5:R5"/>
    <mergeCell ref="A6:C6"/>
    <mergeCell ref="D6:R6"/>
    <mergeCell ref="A7:C7"/>
    <mergeCell ref="D7:R7"/>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A17"/>
  </dataValidations>
  <printOptions/>
  <pageMargins left="0.7" right="0.7" top="0.75" bottom="0.75" header="0.3" footer="0.3"/>
  <pageSetup fitToHeight="1" fitToWidth="1" horizontalDpi="600" verticalDpi="600" orientation="landscape" scale="43" r:id="rId3"/>
  <legacyDrawing r:id="rId2"/>
</worksheet>
</file>

<file path=xl/worksheets/sheet17.xml><?xml version="1.0" encoding="utf-8"?>
<worksheet xmlns="http://schemas.openxmlformats.org/spreadsheetml/2006/main" xmlns:r="http://schemas.openxmlformats.org/officeDocument/2006/relationships">
  <dimension ref="A1:W67"/>
  <sheetViews>
    <sheetView tabSelected="1" zoomScale="80" zoomScaleNormal="80" zoomScalePageLayoutView="0" workbookViewId="0" topLeftCell="G52">
      <selection activeCell="P71" sqref="P71"/>
    </sheetView>
  </sheetViews>
  <sheetFormatPr defaultColWidth="11.421875" defaultRowHeight="12.75"/>
  <cols>
    <col min="1" max="1" width="12.421875" style="0" customWidth="1"/>
    <col min="2" max="2" width="8.8515625" style="0" customWidth="1"/>
    <col min="3" max="3" width="42.140625" style="0" customWidth="1"/>
    <col min="4" max="4" width="12.57421875" style="0" customWidth="1"/>
    <col min="5" max="5" width="16.140625" style="0" customWidth="1"/>
    <col min="6" max="6" width="33.8515625" style="0" customWidth="1"/>
    <col min="7" max="7" width="24.421875" style="0" customWidth="1"/>
    <col min="8" max="8" width="18.00390625" style="0" customWidth="1"/>
    <col min="9" max="9" width="20.7109375" style="0" customWidth="1"/>
    <col min="10" max="10" width="12.7109375" style="0" customWidth="1"/>
    <col min="11" max="11" width="21.7109375" style="0" customWidth="1"/>
    <col min="12" max="12" width="12.140625" style="0" customWidth="1"/>
    <col min="13" max="13" width="11.7109375" style="0" customWidth="1"/>
    <col min="14" max="14" width="12.421875" style="0" customWidth="1"/>
    <col min="15" max="15" width="12.8515625" style="0" customWidth="1"/>
    <col min="16" max="16" width="11.28125" style="0" customWidth="1"/>
    <col min="17" max="17" width="14.421875" style="0" customWidth="1"/>
    <col min="18" max="18" width="10.140625" style="0" customWidth="1"/>
    <col min="19" max="19" width="10.57421875" style="0" customWidth="1"/>
    <col min="20" max="20" width="9.8515625" style="0" customWidth="1"/>
  </cols>
  <sheetData>
    <row r="1" spans="1:23" ht="15" customHeight="1">
      <c r="A1" s="80" t="s">
        <v>42</v>
      </c>
      <c r="B1" s="81"/>
      <c r="C1" s="81"/>
      <c r="D1" s="81"/>
      <c r="E1" s="81"/>
      <c r="F1" s="81"/>
      <c r="G1" s="81"/>
      <c r="H1" s="81"/>
      <c r="I1" s="81"/>
      <c r="J1" s="81"/>
      <c r="K1" s="81"/>
      <c r="L1" s="81"/>
      <c r="M1" s="81"/>
      <c r="N1" s="81"/>
      <c r="O1" s="81"/>
      <c r="P1" s="81"/>
      <c r="Q1" s="81"/>
      <c r="R1" s="81"/>
      <c r="S1" s="81"/>
      <c r="T1" s="82"/>
      <c r="U1" s="3"/>
      <c r="V1" s="3"/>
      <c r="W1" s="3"/>
    </row>
    <row r="2" spans="1:23" ht="15" customHeight="1">
      <c r="A2" s="83" t="s">
        <v>6</v>
      </c>
      <c r="B2" s="84"/>
      <c r="C2" s="84"/>
      <c r="D2" s="84"/>
      <c r="E2" s="84"/>
      <c r="F2" s="84"/>
      <c r="G2" s="84"/>
      <c r="H2" s="84"/>
      <c r="I2" s="84"/>
      <c r="J2" s="84"/>
      <c r="K2" s="84"/>
      <c r="L2" s="84"/>
      <c r="M2" s="84"/>
      <c r="N2" s="84"/>
      <c r="O2" s="84"/>
      <c r="P2" s="84"/>
      <c r="Q2" s="84"/>
      <c r="R2" s="84"/>
      <c r="S2" s="84"/>
      <c r="T2" s="85"/>
      <c r="U2" s="3"/>
      <c r="V2" s="3"/>
      <c r="W2" s="3"/>
    </row>
    <row r="3" spans="1:23" ht="15" customHeight="1">
      <c r="A3" s="83" t="s">
        <v>4</v>
      </c>
      <c r="B3" s="84"/>
      <c r="C3" s="84"/>
      <c r="D3" s="84"/>
      <c r="E3" s="84"/>
      <c r="F3" s="84"/>
      <c r="G3" s="84"/>
      <c r="H3" s="84"/>
      <c r="I3" s="84"/>
      <c r="J3" s="84"/>
      <c r="K3" s="84"/>
      <c r="L3" s="84"/>
      <c r="M3" s="84"/>
      <c r="N3" s="84"/>
      <c r="O3" s="84"/>
      <c r="P3" s="84"/>
      <c r="Q3" s="84"/>
      <c r="R3" s="84"/>
      <c r="S3" s="84"/>
      <c r="T3" s="85"/>
      <c r="U3" s="3"/>
      <c r="V3" s="3"/>
      <c r="W3" s="3"/>
    </row>
    <row r="4" spans="1:23" ht="15">
      <c r="A4" s="83"/>
      <c r="B4" s="84"/>
      <c r="C4" s="84"/>
      <c r="D4" s="84"/>
      <c r="E4" s="84"/>
      <c r="F4" s="84"/>
      <c r="G4" s="84"/>
      <c r="H4" s="84"/>
      <c r="I4" s="84"/>
      <c r="J4" s="84"/>
      <c r="K4" s="84"/>
      <c r="L4" s="84"/>
      <c r="M4" s="84"/>
      <c r="N4" s="84"/>
      <c r="O4" s="84"/>
      <c r="P4" s="84"/>
      <c r="Q4" s="84"/>
      <c r="R4" s="84"/>
      <c r="S4" s="84"/>
      <c r="T4" s="85"/>
      <c r="U4" s="3"/>
      <c r="V4" s="3"/>
      <c r="W4" s="3"/>
    </row>
    <row r="5" spans="1:23" ht="15">
      <c r="A5" s="59" t="s">
        <v>243</v>
      </c>
      <c r="B5" s="59"/>
      <c r="C5" s="59"/>
      <c r="D5" s="59" t="s">
        <v>244</v>
      </c>
      <c r="E5" s="59"/>
      <c r="F5" s="59"/>
      <c r="G5" s="59"/>
      <c r="H5" s="59"/>
      <c r="I5" s="59"/>
      <c r="J5" s="59"/>
      <c r="K5" s="59"/>
      <c r="L5" s="59"/>
      <c r="M5" s="59"/>
      <c r="N5" s="59"/>
      <c r="O5" s="59"/>
      <c r="P5" s="59"/>
      <c r="Q5" s="59"/>
      <c r="R5" s="59"/>
      <c r="S5" s="24"/>
      <c r="T5" s="25"/>
      <c r="U5" s="3"/>
      <c r="V5" s="3"/>
      <c r="W5" s="3"/>
    </row>
    <row r="6" spans="1:23" ht="15">
      <c r="A6" s="59" t="s">
        <v>245</v>
      </c>
      <c r="B6" s="59"/>
      <c r="C6" s="59"/>
      <c r="D6" s="59" t="s">
        <v>246</v>
      </c>
      <c r="E6" s="59"/>
      <c r="F6" s="59"/>
      <c r="G6" s="59"/>
      <c r="H6" s="59"/>
      <c r="I6" s="59"/>
      <c r="J6" s="59"/>
      <c r="K6" s="59"/>
      <c r="L6" s="59"/>
      <c r="M6" s="59"/>
      <c r="N6" s="59"/>
      <c r="O6" s="59"/>
      <c r="P6" s="59"/>
      <c r="Q6" s="59"/>
      <c r="R6" s="59"/>
      <c r="S6" s="24"/>
      <c r="T6" s="25"/>
      <c r="U6" s="3"/>
      <c r="V6" s="3"/>
      <c r="W6" s="3"/>
    </row>
    <row r="7" spans="1:23" ht="15">
      <c r="A7" s="59" t="s">
        <v>247</v>
      </c>
      <c r="B7" s="59"/>
      <c r="C7" s="59"/>
      <c r="D7" s="59" t="s">
        <v>248</v>
      </c>
      <c r="E7" s="59"/>
      <c r="F7" s="59"/>
      <c r="G7" s="59"/>
      <c r="H7" s="59"/>
      <c r="I7" s="59"/>
      <c r="J7" s="59"/>
      <c r="K7" s="59"/>
      <c r="L7" s="59"/>
      <c r="M7" s="59"/>
      <c r="N7" s="59"/>
      <c r="O7" s="59"/>
      <c r="P7" s="59"/>
      <c r="Q7" s="59"/>
      <c r="R7" s="59"/>
      <c r="S7" s="24"/>
      <c r="T7" s="25"/>
      <c r="U7" s="3"/>
      <c r="V7" s="3"/>
      <c r="W7" s="3"/>
    </row>
    <row r="8" spans="1:23" ht="15">
      <c r="A8" s="59" t="s">
        <v>20</v>
      </c>
      <c r="B8" s="59"/>
      <c r="C8" s="59"/>
      <c r="D8" s="59" t="s">
        <v>249</v>
      </c>
      <c r="E8" s="59"/>
      <c r="F8" s="59"/>
      <c r="G8" s="59"/>
      <c r="H8" s="59"/>
      <c r="I8" s="59"/>
      <c r="J8" s="59"/>
      <c r="K8" s="59"/>
      <c r="L8" s="59"/>
      <c r="M8" s="59"/>
      <c r="N8" s="59"/>
      <c r="O8" s="59"/>
      <c r="P8" s="59"/>
      <c r="Q8" s="59"/>
      <c r="R8" s="59"/>
      <c r="S8" s="24"/>
      <c r="T8" s="25"/>
      <c r="U8" s="3"/>
      <c r="V8" s="3"/>
      <c r="W8" s="3"/>
    </row>
    <row r="9" spans="1:23" ht="15.75" thickBot="1">
      <c r="A9" s="59" t="s">
        <v>250</v>
      </c>
      <c r="B9" s="59"/>
      <c r="C9" s="59"/>
      <c r="D9" s="59" t="s">
        <v>251</v>
      </c>
      <c r="E9" s="59"/>
      <c r="F9" s="59"/>
      <c r="G9" s="59"/>
      <c r="H9" s="59"/>
      <c r="I9" s="59"/>
      <c r="J9" s="59"/>
      <c r="K9" s="59"/>
      <c r="L9" s="59"/>
      <c r="M9" s="59"/>
      <c r="N9" s="59"/>
      <c r="O9" s="59"/>
      <c r="P9" s="59"/>
      <c r="Q9" s="59"/>
      <c r="R9" s="59"/>
      <c r="S9" s="24"/>
      <c r="T9" s="25"/>
      <c r="U9" s="3"/>
      <c r="V9" s="3"/>
      <c r="W9" s="3"/>
    </row>
    <row r="10" spans="1:23" ht="15.75" thickBot="1">
      <c r="A10" s="59" t="s">
        <v>21</v>
      </c>
      <c r="B10" s="59"/>
      <c r="C10" s="59"/>
      <c r="D10" s="60">
        <v>40609</v>
      </c>
      <c r="E10" s="60"/>
      <c r="F10" s="60"/>
      <c r="G10" s="60"/>
      <c r="H10" s="60"/>
      <c r="I10" s="60"/>
      <c r="J10" s="60"/>
      <c r="K10" s="60"/>
      <c r="L10" s="60"/>
      <c r="M10" s="60"/>
      <c r="N10" s="60"/>
      <c r="O10" s="60"/>
      <c r="P10" s="60"/>
      <c r="Q10" s="60"/>
      <c r="R10" s="60"/>
      <c r="S10" s="88"/>
      <c r="T10" s="77"/>
      <c r="U10" s="3"/>
      <c r="V10" s="3"/>
      <c r="W10" s="3"/>
    </row>
    <row r="11" spans="1:23" ht="15.75" thickBot="1">
      <c r="A11" s="59" t="s">
        <v>29</v>
      </c>
      <c r="B11" s="59"/>
      <c r="C11" s="59"/>
      <c r="D11" s="60">
        <v>40724</v>
      </c>
      <c r="E11" s="59"/>
      <c r="F11" s="59"/>
      <c r="G11" s="59"/>
      <c r="H11" s="59"/>
      <c r="I11" s="59"/>
      <c r="J11" s="59"/>
      <c r="K11" s="59"/>
      <c r="L11" s="59"/>
      <c r="M11" s="59"/>
      <c r="N11" s="59"/>
      <c r="O11" s="59"/>
      <c r="P11" s="59"/>
      <c r="Q11" s="59"/>
      <c r="R11" s="59"/>
      <c r="S11" s="163">
        <v>40724</v>
      </c>
      <c r="T11" s="164"/>
      <c r="U11" s="3"/>
      <c r="V11" s="3"/>
      <c r="W11" s="3"/>
    </row>
    <row r="12" spans="1:23" ht="65.25" customHeight="1" thickBot="1">
      <c r="A12" s="206" t="s">
        <v>14</v>
      </c>
      <c r="B12" s="165" t="s">
        <v>0</v>
      </c>
      <c r="C12" s="165" t="s">
        <v>5</v>
      </c>
      <c r="D12" s="203" t="s">
        <v>22</v>
      </c>
      <c r="E12" s="220" t="s">
        <v>23</v>
      </c>
      <c r="F12" s="161" t="s">
        <v>24</v>
      </c>
      <c r="G12" s="222" t="s">
        <v>1</v>
      </c>
      <c r="H12" s="161" t="s">
        <v>7</v>
      </c>
      <c r="I12" s="161" t="s">
        <v>41</v>
      </c>
      <c r="J12" s="161" t="s">
        <v>40</v>
      </c>
      <c r="K12" s="147" t="s">
        <v>2</v>
      </c>
      <c r="L12" s="149" t="s">
        <v>3</v>
      </c>
      <c r="M12" s="145" t="s">
        <v>10</v>
      </c>
      <c r="N12" s="161" t="s">
        <v>9</v>
      </c>
      <c r="O12" s="145" t="s">
        <v>8</v>
      </c>
      <c r="P12" s="145" t="s">
        <v>11</v>
      </c>
      <c r="Q12" s="145" t="s">
        <v>12</v>
      </c>
      <c r="R12" s="145" t="s">
        <v>13</v>
      </c>
      <c r="S12" s="190" t="s">
        <v>43</v>
      </c>
      <c r="T12" s="191"/>
      <c r="U12" s="3"/>
      <c r="V12" s="3"/>
      <c r="W12" s="3"/>
    </row>
    <row r="13" spans="1:23" ht="26.25" customHeight="1" thickBot="1">
      <c r="A13" s="207"/>
      <c r="B13" s="166"/>
      <c r="C13" s="166"/>
      <c r="D13" s="204"/>
      <c r="E13" s="221"/>
      <c r="F13" s="162"/>
      <c r="G13" s="223"/>
      <c r="H13" s="162"/>
      <c r="I13" s="162"/>
      <c r="J13" s="162"/>
      <c r="K13" s="148"/>
      <c r="L13" s="150"/>
      <c r="M13" s="146"/>
      <c r="N13" s="162"/>
      <c r="O13" s="146"/>
      <c r="P13" s="146"/>
      <c r="Q13" s="146"/>
      <c r="R13" s="146"/>
      <c r="S13" s="15" t="s">
        <v>27</v>
      </c>
      <c r="T13" s="16" t="s">
        <v>28</v>
      </c>
      <c r="U13" s="3"/>
      <c r="V13" s="3"/>
      <c r="W13" s="3"/>
    </row>
    <row r="14" spans="1:23" ht="159.75" customHeight="1">
      <c r="A14" s="78">
        <v>1</v>
      </c>
      <c r="B14" s="234">
        <v>1202002</v>
      </c>
      <c r="C14" s="79" t="s">
        <v>48</v>
      </c>
      <c r="D14" s="79" t="s">
        <v>44</v>
      </c>
      <c r="E14" s="79" t="s">
        <v>45</v>
      </c>
      <c r="F14" s="30" t="s">
        <v>46</v>
      </c>
      <c r="G14" s="30" t="s">
        <v>49</v>
      </c>
      <c r="H14" s="30" t="s">
        <v>50</v>
      </c>
      <c r="I14" s="30" t="s">
        <v>51</v>
      </c>
      <c r="J14" s="31">
        <v>3</v>
      </c>
      <c r="K14" s="32">
        <v>40574</v>
      </c>
      <c r="L14" s="32">
        <v>40847</v>
      </c>
      <c r="M14" s="23">
        <f>(+L14-K14)/7</f>
        <v>39</v>
      </c>
      <c r="N14" s="2">
        <v>1</v>
      </c>
      <c r="O14" s="22">
        <f>IF(N14/J14&gt;1,1,+N14/J14)</f>
        <v>0.3333333333333333</v>
      </c>
      <c r="P14" s="6">
        <f>+M14*O14</f>
        <v>13</v>
      </c>
      <c r="Q14" s="6">
        <f>IF(L14&lt;=$S$11,P14,0)</f>
        <v>0</v>
      </c>
      <c r="R14" s="6">
        <f>IF($S$11&gt;=L14,M14,0)</f>
        <v>0</v>
      </c>
      <c r="S14" s="226"/>
      <c r="T14" s="229"/>
      <c r="U14" s="3"/>
      <c r="V14" s="3"/>
      <c r="W14" s="3"/>
    </row>
    <row r="15" spans="1:23" ht="143.25" customHeight="1">
      <c r="A15" s="78"/>
      <c r="B15" s="234"/>
      <c r="C15" s="79"/>
      <c r="D15" s="79"/>
      <c r="E15" s="79"/>
      <c r="F15" s="30" t="s">
        <v>47</v>
      </c>
      <c r="G15" s="30" t="s">
        <v>52</v>
      </c>
      <c r="H15" s="30" t="s">
        <v>53</v>
      </c>
      <c r="I15" s="30" t="s">
        <v>54</v>
      </c>
      <c r="J15" s="31">
        <v>1</v>
      </c>
      <c r="K15" s="32">
        <v>40695</v>
      </c>
      <c r="L15" s="32">
        <v>40724</v>
      </c>
      <c r="M15" s="14">
        <f aca="true" t="shared" si="0" ref="M15:M49">(+L15-K15)/7</f>
        <v>4.142857142857143</v>
      </c>
      <c r="N15" s="1">
        <v>1</v>
      </c>
      <c r="O15" s="17">
        <f aca="true" t="shared" si="1" ref="O15:O49">IF(N15/J15&gt;1,1,+N15/J15)</f>
        <v>1</v>
      </c>
      <c r="P15" s="8">
        <f aca="true" t="shared" si="2" ref="P15:P49">+M15*O15</f>
        <v>4.142857142857143</v>
      </c>
      <c r="Q15" s="8">
        <f aca="true" t="shared" si="3" ref="Q15:Q49">IF(L15&lt;=$S$11,P15,0)</f>
        <v>4.142857142857143</v>
      </c>
      <c r="R15" s="8">
        <f aca="true" t="shared" si="4" ref="R15:R49">IF($S$11&gt;=L15,M15,0)</f>
        <v>4.142857142857143</v>
      </c>
      <c r="S15" s="227"/>
      <c r="T15" s="230"/>
      <c r="U15" s="3"/>
      <c r="V15" s="3"/>
      <c r="W15" s="3"/>
    </row>
    <row r="16" spans="1:23" ht="84" customHeight="1">
      <c r="A16" s="78">
        <v>2</v>
      </c>
      <c r="B16" s="205">
        <v>1202003</v>
      </c>
      <c r="C16" s="79" t="s">
        <v>55</v>
      </c>
      <c r="D16" s="79" t="s">
        <v>56</v>
      </c>
      <c r="E16" s="79" t="s">
        <v>57</v>
      </c>
      <c r="F16" s="30" t="s">
        <v>58</v>
      </c>
      <c r="G16" s="79" t="s">
        <v>59</v>
      </c>
      <c r="H16" s="30" t="s">
        <v>60</v>
      </c>
      <c r="I16" s="30" t="s">
        <v>61</v>
      </c>
      <c r="J16" s="33">
        <v>2</v>
      </c>
      <c r="K16" s="34">
        <v>40612</v>
      </c>
      <c r="L16" s="34">
        <v>40908</v>
      </c>
      <c r="M16" s="14">
        <f t="shared" si="0"/>
        <v>42.285714285714285</v>
      </c>
      <c r="N16" s="1">
        <v>0</v>
      </c>
      <c r="O16" s="17">
        <f t="shared" si="1"/>
        <v>0</v>
      </c>
      <c r="P16" s="8">
        <f t="shared" si="2"/>
        <v>0</v>
      </c>
      <c r="Q16" s="8">
        <f t="shared" si="3"/>
        <v>0</v>
      </c>
      <c r="R16" s="8">
        <f t="shared" si="4"/>
        <v>0</v>
      </c>
      <c r="S16" s="227"/>
      <c r="T16" s="230"/>
      <c r="U16" s="3"/>
      <c r="V16" s="3"/>
      <c r="W16" s="3"/>
    </row>
    <row r="17" spans="1:20" s="5" customFormat="1" ht="165" customHeight="1">
      <c r="A17" s="78"/>
      <c r="B17" s="205"/>
      <c r="C17" s="79"/>
      <c r="D17" s="79"/>
      <c r="E17" s="79"/>
      <c r="F17" s="30" t="s">
        <v>62</v>
      </c>
      <c r="G17" s="79"/>
      <c r="H17" s="30" t="s">
        <v>63</v>
      </c>
      <c r="I17" s="30" t="s">
        <v>61</v>
      </c>
      <c r="J17" s="33">
        <v>2</v>
      </c>
      <c r="K17" s="34">
        <v>40612</v>
      </c>
      <c r="L17" s="34">
        <v>40908</v>
      </c>
      <c r="M17" s="14">
        <f t="shared" si="0"/>
        <v>42.285714285714285</v>
      </c>
      <c r="N17" s="4">
        <v>0</v>
      </c>
      <c r="O17" s="17">
        <f t="shared" si="1"/>
        <v>0</v>
      </c>
      <c r="P17" s="8">
        <f t="shared" si="2"/>
        <v>0</v>
      </c>
      <c r="Q17" s="8">
        <f t="shared" si="3"/>
        <v>0</v>
      </c>
      <c r="R17" s="8">
        <f t="shared" si="4"/>
        <v>0</v>
      </c>
      <c r="S17" s="228"/>
      <c r="T17" s="231"/>
    </row>
    <row r="18" spans="1:20" ht="105" customHeight="1">
      <c r="A18" s="78"/>
      <c r="B18" s="205"/>
      <c r="C18" s="79"/>
      <c r="D18" s="79"/>
      <c r="E18" s="79"/>
      <c r="F18" s="30" t="s">
        <v>64</v>
      </c>
      <c r="G18" s="30" t="s">
        <v>65</v>
      </c>
      <c r="H18" s="30" t="s">
        <v>66</v>
      </c>
      <c r="I18" s="35" t="s">
        <v>67</v>
      </c>
      <c r="J18" s="33">
        <v>1</v>
      </c>
      <c r="K18" s="34">
        <v>40575</v>
      </c>
      <c r="L18" s="36">
        <v>40847</v>
      </c>
      <c r="M18" s="14">
        <f>(+L18-K18)/7</f>
        <v>38.857142857142854</v>
      </c>
      <c r="N18" s="7">
        <v>0</v>
      </c>
      <c r="O18" s="17">
        <f t="shared" si="1"/>
        <v>0</v>
      </c>
      <c r="P18" s="8">
        <f t="shared" si="2"/>
        <v>0</v>
      </c>
      <c r="Q18" s="8">
        <f t="shared" si="3"/>
        <v>0</v>
      </c>
      <c r="R18" s="8">
        <f t="shared" si="4"/>
        <v>0</v>
      </c>
      <c r="S18" s="232"/>
      <c r="T18" s="233"/>
    </row>
    <row r="19" spans="1:20" ht="177" customHeight="1">
      <c r="A19" s="78">
        <v>3</v>
      </c>
      <c r="B19" s="78">
        <v>1202002</v>
      </c>
      <c r="C19" s="102" t="s">
        <v>71</v>
      </c>
      <c r="D19" s="79" t="s">
        <v>72</v>
      </c>
      <c r="E19" s="79" t="s">
        <v>73</v>
      </c>
      <c r="F19" s="30" t="s">
        <v>74</v>
      </c>
      <c r="G19" s="78" t="s">
        <v>75</v>
      </c>
      <c r="H19" s="78" t="s">
        <v>76</v>
      </c>
      <c r="I19" s="78" t="s">
        <v>77</v>
      </c>
      <c r="J19" s="103">
        <v>3</v>
      </c>
      <c r="K19" s="104">
        <v>40574</v>
      </c>
      <c r="L19" s="104">
        <v>40908</v>
      </c>
      <c r="M19" s="208">
        <f t="shared" si="0"/>
        <v>47.714285714285715</v>
      </c>
      <c r="N19" s="211">
        <v>1</v>
      </c>
      <c r="O19" s="214">
        <f t="shared" si="1"/>
        <v>0.3333333333333333</v>
      </c>
      <c r="P19" s="217">
        <f t="shared" si="2"/>
        <v>15.904761904761905</v>
      </c>
      <c r="Q19" s="217">
        <f t="shared" si="3"/>
        <v>0</v>
      </c>
      <c r="R19" s="217">
        <f t="shared" si="4"/>
        <v>0</v>
      </c>
      <c r="S19" s="227"/>
      <c r="T19" s="230"/>
    </row>
    <row r="20" spans="1:20" ht="62.25" customHeight="1">
      <c r="A20" s="78"/>
      <c r="B20" s="78"/>
      <c r="C20" s="102"/>
      <c r="D20" s="79"/>
      <c r="E20" s="79"/>
      <c r="F20" s="224" t="s">
        <v>78</v>
      </c>
      <c r="G20" s="78"/>
      <c r="H20" s="78"/>
      <c r="I20" s="78"/>
      <c r="J20" s="103"/>
      <c r="K20" s="104"/>
      <c r="L20" s="104"/>
      <c r="M20" s="209"/>
      <c r="N20" s="212"/>
      <c r="O20" s="215"/>
      <c r="P20" s="218"/>
      <c r="Q20" s="218"/>
      <c r="R20" s="218"/>
      <c r="S20" s="227"/>
      <c r="T20" s="230"/>
    </row>
    <row r="21" spans="1:20" ht="156" customHeight="1">
      <c r="A21" s="78"/>
      <c r="B21" s="78"/>
      <c r="C21" s="102"/>
      <c r="D21" s="79"/>
      <c r="E21" s="79"/>
      <c r="F21" s="224"/>
      <c r="G21" s="78"/>
      <c r="H21" s="78"/>
      <c r="I21" s="78"/>
      <c r="J21" s="103"/>
      <c r="K21" s="104"/>
      <c r="L21" s="104"/>
      <c r="M21" s="210"/>
      <c r="N21" s="213"/>
      <c r="O21" s="216"/>
      <c r="P21" s="219"/>
      <c r="Q21" s="219"/>
      <c r="R21" s="219"/>
      <c r="S21" s="228"/>
      <c r="T21" s="231"/>
    </row>
    <row r="22" spans="1:20" ht="41.25">
      <c r="A22" s="79">
        <v>4</v>
      </c>
      <c r="B22" s="79">
        <v>1202002</v>
      </c>
      <c r="C22" s="79" t="s">
        <v>79</v>
      </c>
      <c r="D22" s="79" t="s">
        <v>80</v>
      </c>
      <c r="E22" s="79" t="s">
        <v>81</v>
      </c>
      <c r="F22" s="79" t="s">
        <v>82</v>
      </c>
      <c r="G22" s="79" t="s">
        <v>83</v>
      </c>
      <c r="H22" s="30" t="s">
        <v>84</v>
      </c>
      <c r="I22" s="29" t="s">
        <v>61</v>
      </c>
      <c r="J22" s="29">
        <v>1</v>
      </c>
      <c r="K22" s="34">
        <v>40575</v>
      </c>
      <c r="L22" s="34">
        <v>40663</v>
      </c>
      <c r="M22" s="14">
        <f>(+L22-K22)/7</f>
        <v>12.571428571428571</v>
      </c>
      <c r="N22" s="7">
        <v>1</v>
      </c>
      <c r="O22" s="17">
        <f t="shared" si="1"/>
        <v>1</v>
      </c>
      <c r="P22" s="8">
        <f t="shared" si="2"/>
        <v>12.571428571428571</v>
      </c>
      <c r="Q22" s="8">
        <f t="shared" si="3"/>
        <v>12.571428571428571</v>
      </c>
      <c r="R22" s="8">
        <f t="shared" si="4"/>
        <v>12.571428571428571</v>
      </c>
      <c r="S22" s="232"/>
      <c r="T22" s="233"/>
    </row>
    <row r="23" spans="1:20" ht="82.5">
      <c r="A23" s="79"/>
      <c r="B23" s="79"/>
      <c r="C23" s="79"/>
      <c r="D23" s="79"/>
      <c r="E23" s="79"/>
      <c r="F23" s="79"/>
      <c r="G23" s="79"/>
      <c r="H23" s="30" t="s">
        <v>85</v>
      </c>
      <c r="I23" s="29" t="s">
        <v>61</v>
      </c>
      <c r="J23" s="29">
        <v>1</v>
      </c>
      <c r="K23" s="34">
        <v>40664</v>
      </c>
      <c r="L23" s="34">
        <v>40694</v>
      </c>
      <c r="M23" s="14">
        <f t="shared" si="0"/>
        <v>4.285714285714286</v>
      </c>
      <c r="N23" s="1">
        <v>1</v>
      </c>
      <c r="O23" s="17">
        <f t="shared" si="1"/>
        <v>1</v>
      </c>
      <c r="P23" s="8">
        <f t="shared" si="2"/>
        <v>4.285714285714286</v>
      </c>
      <c r="Q23" s="8">
        <f t="shared" si="3"/>
        <v>4.285714285714286</v>
      </c>
      <c r="R23" s="8">
        <f t="shared" si="4"/>
        <v>4.285714285714286</v>
      </c>
      <c r="S23" s="227"/>
      <c r="T23" s="230"/>
    </row>
    <row r="24" spans="1:20" ht="27">
      <c r="A24" s="79"/>
      <c r="B24" s="79"/>
      <c r="C24" s="79"/>
      <c r="D24" s="79"/>
      <c r="E24" s="79"/>
      <c r="F24" s="79"/>
      <c r="G24" s="79"/>
      <c r="H24" s="30" t="s">
        <v>86</v>
      </c>
      <c r="I24" s="33" t="s">
        <v>61</v>
      </c>
      <c r="J24" s="33">
        <v>1</v>
      </c>
      <c r="K24" s="34">
        <v>40575</v>
      </c>
      <c r="L24" s="34">
        <v>40877</v>
      </c>
      <c r="M24" s="14">
        <f t="shared" si="0"/>
        <v>43.142857142857146</v>
      </c>
      <c r="N24" s="1">
        <v>0</v>
      </c>
      <c r="O24" s="17">
        <f t="shared" si="1"/>
        <v>0</v>
      </c>
      <c r="P24" s="8">
        <f t="shared" si="2"/>
        <v>0</v>
      </c>
      <c r="Q24" s="8">
        <f t="shared" si="3"/>
        <v>0</v>
      </c>
      <c r="R24" s="8">
        <f t="shared" si="4"/>
        <v>0</v>
      </c>
      <c r="S24" s="227"/>
      <c r="T24" s="230"/>
    </row>
    <row r="25" spans="1:20" ht="96">
      <c r="A25" s="79"/>
      <c r="B25" s="79"/>
      <c r="C25" s="79"/>
      <c r="D25" s="79"/>
      <c r="E25" s="79"/>
      <c r="F25" s="30" t="s">
        <v>87</v>
      </c>
      <c r="G25" s="30" t="s">
        <v>88</v>
      </c>
      <c r="H25" s="30" t="s">
        <v>89</v>
      </c>
      <c r="I25" s="33" t="s">
        <v>90</v>
      </c>
      <c r="J25" s="33">
        <v>3</v>
      </c>
      <c r="K25" s="32">
        <v>40663</v>
      </c>
      <c r="L25" s="32">
        <v>40846</v>
      </c>
      <c r="M25" s="14">
        <f t="shared" si="0"/>
        <v>26.142857142857142</v>
      </c>
      <c r="N25" s="4">
        <v>1</v>
      </c>
      <c r="O25" s="17">
        <f t="shared" si="1"/>
        <v>0.3333333333333333</v>
      </c>
      <c r="P25" s="8">
        <f t="shared" si="2"/>
        <v>8.714285714285714</v>
      </c>
      <c r="Q25" s="8">
        <f t="shared" si="3"/>
        <v>0</v>
      </c>
      <c r="R25" s="8">
        <f t="shared" si="4"/>
        <v>0</v>
      </c>
      <c r="S25" s="228"/>
      <c r="T25" s="231"/>
    </row>
    <row r="26" spans="1:20" ht="78.75" customHeight="1">
      <c r="A26" s="78">
        <v>5</v>
      </c>
      <c r="B26" s="78">
        <v>1202002</v>
      </c>
      <c r="C26" s="79" t="s">
        <v>91</v>
      </c>
      <c r="D26" s="79" t="s">
        <v>92</v>
      </c>
      <c r="E26" s="79" t="s">
        <v>93</v>
      </c>
      <c r="F26" s="79" t="s">
        <v>94</v>
      </c>
      <c r="G26" s="79" t="s">
        <v>83</v>
      </c>
      <c r="H26" s="30" t="s">
        <v>84</v>
      </c>
      <c r="I26" s="29" t="s">
        <v>61</v>
      </c>
      <c r="J26" s="29">
        <v>1</v>
      </c>
      <c r="K26" s="34">
        <v>40575</v>
      </c>
      <c r="L26" s="34">
        <v>40663</v>
      </c>
      <c r="M26" s="14">
        <f>(+L26-K26)/7</f>
        <v>12.571428571428571</v>
      </c>
      <c r="N26" s="7">
        <v>1</v>
      </c>
      <c r="O26" s="17">
        <f t="shared" si="1"/>
        <v>1</v>
      </c>
      <c r="P26" s="8">
        <f t="shared" si="2"/>
        <v>12.571428571428571</v>
      </c>
      <c r="Q26" s="8">
        <f t="shared" si="3"/>
        <v>12.571428571428571</v>
      </c>
      <c r="R26" s="8">
        <f t="shared" si="4"/>
        <v>12.571428571428571</v>
      </c>
      <c r="S26" s="232"/>
      <c r="T26" s="233"/>
    </row>
    <row r="27" spans="1:20" ht="106.5" customHeight="1">
      <c r="A27" s="78"/>
      <c r="B27" s="78"/>
      <c r="C27" s="79"/>
      <c r="D27" s="79"/>
      <c r="E27" s="79"/>
      <c r="F27" s="79"/>
      <c r="G27" s="79"/>
      <c r="H27" s="30" t="s">
        <v>95</v>
      </c>
      <c r="I27" s="29" t="s">
        <v>61</v>
      </c>
      <c r="J27" s="29">
        <v>1</v>
      </c>
      <c r="K27" s="34">
        <v>40664</v>
      </c>
      <c r="L27" s="34">
        <v>40694</v>
      </c>
      <c r="M27" s="14">
        <f t="shared" si="0"/>
        <v>4.285714285714286</v>
      </c>
      <c r="N27" s="1">
        <v>1</v>
      </c>
      <c r="O27" s="17">
        <f t="shared" si="1"/>
        <v>1</v>
      </c>
      <c r="P27" s="8">
        <f t="shared" si="2"/>
        <v>4.285714285714286</v>
      </c>
      <c r="Q27" s="8">
        <f t="shared" si="3"/>
        <v>4.285714285714286</v>
      </c>
      <c r="R27" s="8">
        <f t="shared" si="4"/>
        <v>4.285714285714286</v>
      </c>
      <c r="S27" s="227"/>
      <c r="T27" s="230"/>
    </row>
    <row r="28" spans="1:20" ht="93" customHeight="1">
      <c r="A28" s="78"/>
      <c r="B28" s="78"/>
      <c r="C28" s="79"/>
      <c r="D28" s="79"/>
      <c r="E28" s="79"/>
      <c r="F28" s="79"/>
      <c r="G28" s="79"/>
      <c r="H28" s="30" t="s">
        <v>86</v>
      </c>
      <c r="I28" s="33" t="s">
        <v>61</v>
      </c>
      <c r="J28" s="33">
        <v>1</v>
      </c>
      <c r="K28" s="34">
        <v>40575</v>
      </c>
      <c r="L28" s="34">
        <v>40877</v>
      </c>
      <c r="M28" s="14">
        <f t="shared" si="0"/>
        <v>43.142857142857146</v>
      </c>
      <c r="N28" s="1">
        <v>0</v>
      </c>
      <c r="O28" s="17">
        <f t="shared" si="1"/>
        <v>0</v>
      </c>
      <c r="P28" s="8">
        <f t="shared" si="2"/>
        <v>0</v>
      </c>
      <c r="Q28" s="8">
        <f t="shared" si="3"/>
        <v>0</v>
      </c>
      <c r="R28" s="8">
        <f t="shared" si="4"/>
        <v>0</v>
      </c>
      <c r="S28" s="227"/>
      <c r="T28" s="230"/>
    </row>
    <row r="29" spans="1:20" ht="113.25" customHeight="1">
      <c r="A29" s="78">
        <v>6</v>
      </c>
      <c r="B29" s="78">
        <v>1404100</v>
      </c>
      <c r="C29" s="79" t="s">
        <v>96</v>
      </c>
      <c r="D29" s="79" t="s">
        <v>97</v>
      </c>
      <c r="E29" s="79" t="s">
        <v>98</v>
      </c>
      <c r="F29" s="37" t="s">
        <v>99</v>
      </c>
      <c r="G29" s="30" t="s">
        <v>100</v>
      </c>
      <c r="H29" s="37" t="s">
        <v>101</v>
      </c>
      <c r="I29" s="30" t="s">
        <v>102</v>
      </c>
      <c r="J29" s="29">
        <v>3</v>
      </c>
      <c r="K29" s="32">
        <v>40602</v>
      </c>
      <c r="L29" s="32">
        <v>40724</v>
      </c>
      <c r="M29" s="14">
        <f t="shared" si="0"/>
        <v>17.428571428571427</v>
      </c>
      <c r="N29" s="4">
        <v>3</v>
      </c>
      <c r="O29" s="17">
        <f t="shared" si="1"/>
        <v>1</v>
      </c>
      <c r="P29" s="8">
        <f t="shared" si="2"/>
        <v>17.428571428571427</v>
      </c>
      <c r="Q29" s="8">
        <f t="shared" si="3"/>
        <v>17.428571428571427</v>
      </c>
      <c r="R29" s="8">
        <f t="shared" si="4"/>
        <v>17.428571428571427</v>
      </c>
      <c r="S29" s="228"/>
      <c r="T29" s="231"/>
    </row>
    <row r="30" spans="1:20" ht="131.25" customHeight="1">
      <c r="A30" s="78"/>
      <c r="B30" s="78"/>
      <c r="C30" s="79"/>
      <c r="D30" s="79"/>
      <c r="E30" s="79"/>
      <c r="F30" s="79" t="s">
        <v>103</v>
      </c>
      <c r="G30" s="79" t="s">
        <v>104</v>
      </c>
      <c r="H30" s="38" t="s">
        <v>105</v>
      </c>
      <c r="I30" s="30" t="s">
        <v>106</v>
      </c>
      <c r="J30" s="39">
        <v>1</v>
      </c>
      <c r="K30" s="34">
        <v>40557</v>
      </c>
      <c r="L30" s="34">
        <v>40573</v>
      </c>
      <c r="M30" s="14">
        <f>(+L30-K30)/7</f>
        <v>2.2857142857142856</v>
      </c>
      <c r="N30" s="7">
        <v>1</v>
      </c>
      <c r="O30" s="17">
        <f t="shared" si="1"/>
        <v>1</v>
      </c>
      <c r="P30" s="8">
        <f t="shared" si="2"/>
        <v>2.2857142857142856</v>
      </c>
      <c r="Q30" s="8">
        <f t="shared" si="3"/>
        <v>2.2857142857142856</v>
      </c>
      <c r="R30" s="8">
        <f t="shared" si="4"/>
        <v>2.2857142857142856</v>
      </c>
      <c r="S30" s="232"/>
      <c r="T30" s="233"/>
    </row>
    <row r="31" spans="1:20" ht="82.5">
      <c r="A31" s="78"/>
      <c r="B31" s="78"/>
      <c r="C31" s="79"/>
      <c r="D31" s="79"/>
      <c r="E31" s="79"/>
      <c r="F31" s="79"/>
      <c r="G31" s="79"/>
      <c r="H31" s="30" t="s">
        <v>107</v>
      </c>
      <c r="I31" s="30" t="s">
        <v>108</v>
      </c>
      <c r="J31" s="39">
        <v>6</v>
      </c>
      <c r="K31" s="34">
        <v>40575</v>
      </c>
      <c r="L31" s="34">
        <v>40756</v>
      </c>
      <c r="M31" s="14">
        <f t="shared" si="0"/>
        <v>25.857142857142858</v>
      </c>
      <c r="N31" s="1">
        <v>6</v>
      </c>
      <c r="O31" s="17">
        <f t="shared" si="1"/>
        <v>1</v>
      </c>
      <c r="P31" s="8">
        <f t="shared" si="2"/>
        <v>25.857142857142858</v>
      </c>
      <c r="Q31" s="8">
        <f t="shared" si="3"/>
        <v>0</v>
      </c>
      <c r="R31" s="8">
        <f t="shared" si="4"/>
        <v>0</v>
      </c>
      <c r="S31" s="227"/>
      <c r="T31" s="230"/>
    </row>
    <row r="32" spans="1:20" ht="171" customHeight="1">
      <c r="A32" s="78">
        <v>7</v>
      </c>
      <c r="B32" s="205">
        <v>1404100</v>
      </c>
      <c r="C32" s="79" t="s">
        <v>113</v>
      </c>
      <c r="D32" s="79" t="s">
        <v>114</v>
      </c>
      <c r="E32" s="79" t="s">
        <v>115</v>
      </c>
      <c r="F32" s="79" t="s">
        <v>116</v>
      </c>
      <c r="G32" s="79" t="s">
        <v>104</v>
      </c>
      <c r="H32" s="30" t="s">
        <v>117</v>
      </c>
      <c r="I32" s="30" t="s">
        <v>106</v>
      </c>
      <c r="J32" s="39">
        <v>1</v>
      </c>
      <c r="K32" s="34">
        <v>40557</v>
      </c>
      <c r="L32" s="34">
        <v>40573</v>
      </c>
      <c r="M32" s="14">
        <f t="shared" si="0"/>
        <v>2.2857142857142856</v>
      </c>
      <c r="N32" s="1">
        <v>1</v>
      </c>
      <c r="O32" s="17">
        <f t="shared" si="1"/>
        <v>1</v>
      </c>
      <c r="P32" s="8">
        <f t="shared" si="2"/>
        <v>2.2857142857142856</v>
      </c>
      <c r="Q32" s="8">
        <f t="shared" si="3"/>
        <v>2.2857142857142856</v>
      </c>
      <c r="R32" s="8">
        <f t="shared" si="4"/>
        <v>2.2857142857142856</v>
      </c>
      <c r="S32" s="227"/>
      <c r="T32" s="230"/>
    </row>
    <row r="33" spans="1:20" ht="138.75" customHeight="1">
      <c r="A33" s="78"/>
      <c r="B33" s="205"/>
      <c r="C33" s="79"/>
      <c r="D33" s="79"/>
      <c r="E33" s="79"/>
      <c r="F33" s="79"/>
      <c r="G33" s="79"/>
      <c r="H33" s="30" t="s">
        <v>107</v>
      </c>
      <c r="I33" s="30" t="s">
        <v>118</v>
      </c>
      <c r="J33" s="39">
        <v>10</v>
      </c>
      <c r="K33" s="34">
        <v>40575</v>
      </c>
      <c r="L33" s="34">
        <v>40847</v>
      </c>
      <c r="M33" s="14">
        <f t="shared" si="0"/>
        <v>38.857142857142854</v>
      </c>
      <c r="N33" s="4">
        <v>6</v>
      </c>
      <c r="O33" s="17">
        <f t="shared" si="1"/>
        <v>0.6</v>
      </c>
      <c r="P33" s="8">
        <f t="shared" si="2"/>
        <v>23.314285714285713</v>
      </c>
      <c r="Q33" s="8">
        <f t="shared" si="3"/>
        <v>0</v>
      </c>
      <c r="R33" s="8">
        <f t="shared" si="4"/>
        <v>0</v>
      </c>
      <c r="S33" s="228"/>
      <c r="T33" s="231"/>
    </row>
    <row r="34" spans="1:20" ht="141" customHeight="1">
      <c r="A34" s="29">
        <v>8</v>
      </c>
      <c r="B34" s="40">
        <v>1905001</v>
      </c>
      <c r="C34" s="30" t="s">
        <v>123</v>
      </c>
      <c r="D34" s="30" t="s">
        <v>124</v>
      </c>
      <c r="E34" s="30" t="s">
        <v>125</v>
      </c>
      <c r="F34" s="30" t="s">
        <v>126</v>
      </c>
      <c r="G34" s="30" t="s">
        <v>127</v>
      </c>
      <c r="H34" s="29" t="s">
        <v>128</v>
      </c>
      <c r="I34" s="29" t="s">
        <v>61</v>
      </c>
      <c r="J34" s="41">
        <v>8</v>
      </c>
      <c r="K34" s="34">
        <v>40575</v>
      </c>
      <c r="L34" s="36">
        <v>40817</v>
      </c>
      <c r="M34" s="14">
        <f>(+L34-K34)/7</f>
        <v>34.57142857142857</v>
      </c>
      <c r="N34" s="4">
        <v>5</v>
      </c>
      <c r="O34" s="17">
        <f t="shared" si="1"/>
        <v>0.625</v>
      </c>
      <c r="P34" s="8">
        <f>+M34*O34</f>
        <v>21.607142857142854</v>
      </c>
      <c r="Q34" s="8">
        <f t="shared" si="3"/>
        <v>0</v>
      </c>
      <c r="R34" s="8">
        <f t="shared" si="4"/>
        <v>0</v>
      </c>
      <c r="S34" s="232"/>
      <c r="T34" s="233"/>
    </row>
    <row r="35" spans="1:20" ht="168" customHeight="1">
      <c r="A35" s="29">
        <v>9</v>
      </c>
      <c r="B35" s="29">
        <v>1202003</v>
      </c>
      <c r="C35" s="30" t="s">
        <v>131</v>
      </c>
      <c r="D35" s="30" t="s">
        <v>132</v>
      </c>
      <c r="E35" s="30" t="s">
        <v>133</v>
      </c>
      <c r="F35" s="30" t="s">
        <v>134</v>
      </c>
      <c r="G35" s="30" t="s">
        <v>135</v>
      </c>
      <c r="H35" s="30" t="s">
        <v>63</v>
      </c>
      <c r="I35" s="42" t="s">
        <v>61</v>
      </c>
      <c r="J35" s="33">
        <v>2</v>
      </c>
      <c r="K35" s="34">
        <v>40612</v>
      </c>
      <c r="L35" s="34">
        <v>40887</v>
      </c>
      <c r="M35" s="14">
        <f>(+L35-K35)/7</f>
        <v>39.285714285714285</v>
      </c>
      <c r="N35" s="4">
        <v>0</v>
      </c>
      <c r="O35" s="17">
        <f t="shared" si="1"/>
        <v>0</v>
      </c>
      <c r="P35" s="8">
        <f>+M35*O35</f>
        <v>0</v>
      </c>
      <c r="Q35" s="8">
        <f t="shared" si="3"/>
        <v>0</v>
      </c>
      <c r="R35" s="8">
        <f t="shared" si="4"/>
        <v>0</v>
      </c>
      <c r="S35" s="227"/>
      <c r="T35" s="230"/>
    </row>
    <row r="36" spans="1:20" ht="69">
      <c r="A36" s="78">
        <v>10</v>
      </c>
      <c r="B36" s="205">
        <v>1905001</v>
      </c>
      <c r="C36" s="134" t="s">
        <v>136</v>
      </c>
      <c r="D36" s="79" t="s">
        <v>137</v>
      </c>
      <c r="E36" s="79" t="s">
        <v>138</v>
      </c>
      <c r="F36" s="30" t="s">
        <v>139</v>
      </c>
      <c r="G36" s="30" t="s">
        <v>140</v>
      </c>
      <c r="H36" s="30" t="s">
        <v>128</v>
      </c>
      <c r="I36" s="30" t="s">
        <v>61</v>
      </c>
      <c r="J36" s="29">
        <v>3</v>
      </c>
      <c r="K36" s="34">
        <v>40575</v>
      </c>
      <c r="L36" s="34">
        <v>40634</v>
      </c>
      <c r="M36" s="14">
        <f t="shared" si="0"/>
        <v>8.428571428571429</v>
      </c>
      <c r="N36" s="7">
        <v>3</v>
      </c>
      <c r="O36" s="17">
        <f t="shared" si="1"/>
        <v>1</v>
      </c>
      <c r="P36" s="8">
        <f t="shared" si="2"/>
        <v>8.428571428571429</v>
      </c>
      <c r="Q36" s="8">
        <f t="shared" si="3"/>
        <v>8.428571428571429</v>
      </c>
      <c r="R36" s="8">
        <f t="shared" si="4"/>
        <v>8.428571428571429</v>
      </c>
      <c r="S36" s="227"/>
      <c r="T36" s="230"/>
    </row>
    <row r="37" spans="1:20" ht="96">
      <c r="A37" s="78"/>
      <c r="B37" s="205"/>
      <c r="C37" s="134"/>
      <c r="D37" s="79"/>
      <c r="E37" s="79"/>
      <c r="F37" s="30" t="s">
        <v>141</v>
      </c>
      <c r="G37" s="30" t="s">
        <v>142</v>
      </c>
      <c r="H37" s="30" t="s">
        <v>128</v>
      </c>
      <c r="I37" s="35" t="s">
        <v>61</v>
      </c>
      <c r="J37" s="29">
        <v>4</v>
      </c>
      <c r="K37" s="34">
        <v>40664</v>
      </c>
      <c r="L37" s="36">
        <v>40756</v>
      </c>
      <c r="M37" s="14">
        <f t="shared" si="0"/>
        <v>13.142857142857142</v>
      </c>
      <c r="N37" s="7">
        <v>2</v>
      </c>
      <c r="O37" s="17">
        <f t="shared" si="1"/>
        <v>0.5</v>
      </c>
      <c r="P37" s="8">
        <f t="shared" si="2"/>
        <v>6.571428571428571</v>
      </c>
      <c r="Q37" s="8">
        <f t="shared" si="3"/>
        <v>0</v>
      </c>
      <c r="R37" s="8">
        <f t="shared" si="4"/>
        <v>0</v>
      </c>
      <c r="S37" s="227"/>
      <c r="T37" s="230"/>
    </row>
    <row r="38" spans="1:20" ht="82.5">
      <c r="A38" s="78"/>
      <c r="B38" s="205"/>
      <c r="C38" s="134"/>
      <c r="D38" s="79"/>
      <c r="E38" s="79"/>
      <c r="F38" s="30" t="s">
        <v>143</v>
      </c>
      <c r="G38" s="30" t="s">
        <v>100</v>
      </c>
      <c r="H38" s="30" t="s">
        <v>144</v>
      </c>
      <c r="I38" s="30" t="s">
        <v>145</v>
      </c>
      <c r="J38" s="29">
        <v>5</v>
      </c>
      <c r="K38" s="32">
        <v>40602</v>
      </c>
      <c r="L38" s="32">
        <v>40724</v>
      </c>
      <c r="M38" s="14">
        <f t="shared" si="0"/>
        <v>17.428571428571427</v>
      </c>
      <c r="N38" s="7">
        <v>5</v>
      </c>
      <c r="O38" s="17">
        <f t="shared" si="1"/>
        <v>1</v>
      </c>
      <c r="P38" s="8">
        <f t="shared" si="2"/>
        <v>17.428571428571427</v>
      </c>
      <c r="Q38" s="8">
        <f t="shared" si="3"/>
        <v>17.428571428571427</v>
      </c>
      <c r="R38" s="8">
        <f t="shared" si="4"/>
        <v>17.428571428571427</v>
      </c>
      <c r="S38" s="227"/>
      <c r="T38" s="230"/>
    </row>
    <row r="39" spans="1:20" ht="223.5" customHeight="1">
      <c r="A39" s="78">
        <v>11</v>
      </c>
      <c r="B39" s="205">
        <v>1402008</v>
      </c>
      <c r="C39" s="79" t="s">
        <v>149</v>
      </c>
      <c r="D39" s="79" t="s">
        <v>150</v>
      </c>
      <c r="E39" s="79" t="s">
        <v>151</v>
      </c>
      <c r="F39" s="30" t="s">
        <v>152</v>
      </c>
      <c r="G39" s="79" t="s">
        <v>104</v>
      </c>
      <c r="H39" s="30" t="s">
        <v>153</v>
      </c>
      <c r="I39" s="30" t="s">
        <v>106</v>
      </c>
      <c r="J39" s="39">
        <v>1</v>
      </c>
      <c r="K39" s="34">
        <v>40557</v>
      </c>
      <c r="L39" s="34">
        <v>40573</v>
      </c>
      <c r="M39" s="14">
        <f t="shared" si="0"/>
        <v>2.2857142857142856</v>
      </c>
      <c r="N39" s="7">
        <v>1</v>
      </c>
      <c r="O39" s="17">
        <f t="shared" si="1"/>
        <v>1</v>
      </c>
      <c r="P39" s="8">
        <f t="shared" si="2"/>
        <v>2.2857142857142856</v>
      </c>
      <c r="Q39" s="8">
        <f t="shared" si="3"/>
        <v>2.2857142857142856</v>
      </c>
      <c r="R39" s="8">
        <f t="shared" si="4"/>
        <v>2.2857142857142856</v>
      </c>
      <c r="S39" s="227"/>
      <c r="T39" s="230"/>
    </row>
    <row r="40" spans="1:20" ht="82.5">
      <c r="A40" s="78"/>
      <c r="B40" s="205"/>
      <c r="C40" s="79"/>
      <c r="D40" s="79"/>
      <c r="E40" s="79"/>
      <c r="F40" s="30" t="s">
        <v>107</v>
      </c>
      <c r="G40" s="79"/>
      <c r="H40" s="30" t="s">
        <v>107</v>
      </c>
      <c r="I40" s="30" t="s">
        <v>154</v>
      </c>
      <c r="J40" s="39">
        <v>10</v>
      </c>
      <c r="K40" s="34">
        <v>40575</v>
      </c>
      <c r="L40" s="34">
        <v>40847</v>
      </c>
      <c r="M40" s="14">
        <f t="shared" si="0"/>
        <v>38.857142857142854</v>
      </c>
      <c r="N40" s="7">
        <v>6</v>
      </c>
      <c r="O40" s="17">
        <f t="shared" si="1"/>
        <v>0.6</v>
      </c>
      <c r="P40" s="8">
        <f t="shared" si="2"/>
        <v>23.314285714285713</v>
      </c>
      <c r="Q40" s="8">
        <f t="shared" si="3"/>
        <v>0</v>
      </c>
      <c r="R40" s="8">
        <f t="shared" si="4"/>
        <v>0</v>
      </c>
      <c r="S40" s="227"/>
      <c r="T40" s="230"/>
    </row>
    <row r="41" spans="1:20" ht="69.75" customHeight="1">
      <c r="A41" s="78"/>
      <c r="B41" s="205"/>
      <c r="C41" s="79"/>
      <c r="D41" s="79"/>
      <c r="E41" s="79"/>
      <c r="F41" s="30" t="s">
        <v>155</v>
      </c>
      <c r="G41" s="79"/>
      <c r="H41" s="30" t="s">
        <v>155</v>
      </c>
      <c r="I41" s="30" t="s">
        <v>156</v>
      </c>
      <c r="J41" s="39">
        <v>12</v>
      </c>
      <c r="K41" s="34">
        <v>40557</v>
      </c>
      <c r="L41" s="34">
        <v>40907</v>
      </c>
      <c r="M41" s="14">
        <f t="shared" si="0"/>
        <v>50</v>
      </c>
      <c r="N41" s="7">
        <v>4</v>
      </c>
      <c r="O41" s="17">
        <f t="shared" si="1"/>
        <v>0.3333333333333333</v>
      </c>
      <c r="P41" s="8">
        <f t="shared" si="2"/>
        <v>16.666666666666664</v>
      </c>
      <c r="Q41" s="8">
        <f t="shared" si="3"/>
        <v>0</v>
      </c>
      <c r="R41" s="8">
        <f t="shared" si="4"/>
        <v>0</v>
      </c>
      <c r="S41" s="227"/>
      <c r="T41" s="230"/>
    </row>
    <row r="42" spans="1:20" ht="204" customHeight="1">
      <c r="A42" s="29">
        <v>12</v>
      </c>
      <c r="B42" s="40">
        <v>1404003</v>
      </c>
      <c r="C42" s="30" t="s">
        <v>158</v>
      </c>
      <c r="D42" s="30" t="s">
        <v>159</v>
      </c>
      <c r="E42" s="30" t="s">
        <v>160</v>
      </c>
      <c r="F42" s="30" t="s">
        <v>161</v>
      </c>
      <c r="G42" s="30" t="s">
        <v>162</v>
      </c>
      <c r="H42" s="37" t="s">
        <v>163</v>
      </c>
      <c r="I42" s="37" t="s">
        <v>164</v>
      </c>
      <c r="J42" s="29">
        <v>3</v>
      </c>
      <c r="K42" s="32">
        <v>40632</v>
      </c>
      <c r="L42" s="32">
        <v>40816</v>
      </c>
      <c r="M42" s="14">
        <f t="shared" si="0"/>
        <v>26.285714285714285</v>
      </c>
      <c r="N42" s="7">
        <v>1</v>
      </c>
      <c r="O42" s="17">
        <f t="shared" si="1"/>
        <v>0.3333333333333333</v>
      </c>
      <c r="P42" s="8">
        <f t="shared" si="2"/>
        <v>8.761904761904761</v>
      </c>
      <c r="Q42" s="8">
        <f t="shared" si="3"/>
        <v>0</v>
      </c>
      <c r="R42" s="8">
        <f t="shared" si="4"/>
        <v>0</v>
      </c>
      <c r="S42" s="227"/>
      <c r="T42" s="230"/>
    </row>
    <row r="43" spans="1:20" ht="207.75" customHeight="1">
      <c r="A43" s="29">
        <v>13</v>
      </c>
      <c r="B43" s="29">
        <v>1905001</v>
      </c>
      <c r="C43" s="30" t="s">
        <v>166</v>
      </c>
      <c r="D43" s="30" t="s">
        <v>167</v>
      </c>
      <c r="E43" s="30" t="s">
        <v>168</v>
      </c>
      <c r="F43" s="30" t="s">
        <v>169</v>
      </c>
      <c r="G43" s="30" t="s">
        <v>170</v>
      </c>
      <c r="H43" s="29" t="s">
        <v>63</v>
      </c>
      <c r="I43" s="29" t="s">
        <v>171</v>
      </c>
      <c r="J43" s="39">
        <v>1</v>
      </c>
      <c r="K43" s="34">
        <v>40603</v>
      </c>
      <c r="L43" s="34">
        <v>40787</v>
      </c>
      <c r="M43" s="14">
        <f t="shared" si="0"/>
        <v>26.285714285714285</v>
      </c>
      <c r="N43" s="7">
        <v>0</v>
      </c>
      <c r="O43" s="17">
        <f t="shared" si="1"/>
        <v>0</v>
      </c>
      <c r="P43" s="8">
        <f t="shared" si="2"/>
        <v>0</v>
      </c>
      <c r="Q43" s="8">
        <f t="shared" si="3"/>
        <v>0</v>
      </c>
      <c r="R43" s="8">
        <f t="shared" si="4"/>
        <v>0</v>
      </c>
      <c r="S43" s="227"/>
      <c r="T43" s="230"/>
    </row>
    <row r="44" spans="1:20" ht="189" customHeight="1">
      <c r="A44" s="78">
        <v>14</v>
      </c>
      <c r="B44" s="205">
        <v>1404100</v>
      </c>
      <c r="C44" s="79" t="s">
        <v>173</v>
      </c>
      <c r="D44" s="79" t="s">
        <v>174</v>
      </c>
      <c r="E44" s="79" t="s">
        <v>175</v>
      </c>
      <c r="F44" s="79" t="s">
        <v>152</v>
      </c>
      <c r="G44" s="79" t="s">
        <v>104</v>
      </c>
      <c r="H44" s="30" t="s">
        <v>176</v>
      </c>
      <c r="I44" s="30" t="s">
        <v>106</v>
      </c>
      <c r="J44" s="39">
        <v>1</v>
      </c>
      <c r="K44" s="34">
        <v>40557</v>
      </c>
      <c r="L44" s="34">
        <v>40573</v>
      </c>
      <c r="M44" s="14">
        <f t="shared" si="0"/>
        <v>2.2857142857142856</v>
      </c>
      <c r="N44" s="1">
        <v>1</v>
      </c>
      <c r="O44" s="17">
        <f t="shared" si="1"/>
        <v>1</v>
      </c>
      <c r="P44" s="8">
        <f t="shared" si="2"/>
        <v>2.2857142857142856</v>
      </c>
      <c r="Q44" s="8">
        <f t="shared" si="3"/>
        <v>2.2857142857142856</v>
      </c>
      <c r="R44" s="8">
        <f t="shared" si="4"/>
        <v>2.2857142857142856</v>
      </c>
      <c r="S44" s="227"/>
      <c r="T44" s="230"/>
    </row>
    <row r="45" spans="1:20" ht="100.5" customHeight="1">
      <c r="A45" s="78"/>
      <c r="B45" s="205"/>
      <c r="C45" s="79"/>
      <c r="D45" s="79"/>
      <c r="E45" s="79"/>
      <c r="F45" s="79"/>
      <c r="G45" s="79"/>
      <c r="H45" s="30" t="s">
        <v>177</v>
      </c>
      <c r="I45" s="30" t="s">
        <v>154</v>
      </c>
      <c r="J45" s="39">
        <v>10</v>
      </c>
      <c r="K45" s="34">
        <v>40575</v>
      </c>
      <c r="L45" s="34">
        <v>40847</v>
      </c>
      <c r="M45" s="14">
        <f t="shared" si="0"/>
        <v>38.857142857142854</v>
      </c>
      <c r="N45" s="44">
        <v>6</v>
      </c>
      <c r="O45" s="17">
        <f t="shared" si="1"/>
        <v>0.6</v>
      </c>
      <c r="P45" s="8">
        <f t="shared" si="2"/>
        <v>23.314285714285713</v>
      </c>
      <c r="Q45" s="8">
        <f t="shared" si="3"/>
        <v>0</v>
      </c>
      <c r="R45" s="8">
        <f t="shared" si="4"/>
        <v>0</v>
      </c>
      <c r="S45" s="227"/>
      <c r="T45" s="230"/>
    </row>
    <row r="46" spans="1:20" ht="68.25" customHeight="1">
      <c r="A46" s="78"/>
      <c r="B46" s="205"/>
      <c r="C46" s="79"/>
      <c r="D46" s="79"/>
      <c r="E46" s="79"/>
      <c r="F46" s="79"/>
      <c r="G46" s="79"/>
      <c r="H46" s="30" t="s">
        <v>178</v>
      </c>
      <c r="I46" s="30" t="s">
        <v>156</v>
      </c>
      <c r="J46" s="39">
        <v>12</v>
      </c>
      <c r="K46" s="34">
        <v>40557</v>
      </c>
      <c r="L46" s="34">
        <v>40907</v>
      </c>
      <c r="M46" s="14">
        <f t="shared" si="0"/>
        <v>50</v>
      </c>
      <c r="N46" s="44">
        <v>4</v>
      </c>
      <c r="O46" s="17">
        <f t="shared" si="1"/>
        <v>0.3333333333333333</v>
      </c>
      <c r="P46" s="8">
        <f t="shared" si="2"/>
        <v>16.666666666666664</v>
      </c>
      <c r="Q46" s="8">
        <f t="shared" si="3"/>
        <v>0</v>
      </c>
      <c r="R46" s="8">
        <f t="shared" si="4"/>
        <v>0</v>
      </c>
      <c r="S46" s="227"/>
      <c r="T46" s="230"/>
    </row>
    <row r="47" spans="1:20" ht="210" customHeight="1">
      <c r="A47" s="30">
        <v>15</v>
      </c>
      <c r="B47" s="30">
        <v>1905001</v>
      </c>
      <c r="C47" s="30" t="s">
        <v>180</v>
      </c>
      <c r="D47" s="30" t="s">
        <v>181</v>
      </c>
      <c r="E47" s="30" t="s">
        <v>182</v>
      </c>
      <c r="F47" s="43" t="s">
        <v>183</v>
      </c>
      <c r="G47" s="43" t="s">
        <v>184</v>
      </c>
      <c r="H47" s="43" t="s">
        <v>185</v>
      </c>
      <c r="I47" s="30" t="s">
        <v>186</v>
      </c>
      <c r="J47" s="39">
        <v>2</v>
      </c>
      <c r="K47" s="34">
        <v>40557</v>
      </c>
      <c r="L47" s="34">
        <v>40633</v>
      </c>
      <c r="M47" s="14">
        <f t="shared" si="0"/>
        <v>10.857142857142858</v>
      </c>
      <c r="N47" s="44">
        <v>2</v>
      </c>
      <c r="O47" s="17">
        <f t="shared" si="1"/>
        <v>1</v>
      </c>
      <c r="P47" s="8">
        <f t="shared" si="2"/>
        <v>10.857142857142858</v>
      </c>
      <c r="Q47" s="8">
        <f t="shared" si="3"/>
        <v>10.857142857142858</v>
      </c>
      <c r="R47" s="8">
        <f t="shared" si="4"/>
        <v>10.857142857142858</v>
      </c>
      <c r="S47" s="227"/>
      <c r="T47" s="230"/>
    </row>
    <row r="48" spans="1:20" ht="105" customHeight="1">
      <c r="A48" s="78">
        <v>16</v>
      </c>
      <c r="B48" s="205">
        <v>1801004</v>
      </c>
      <c r="C48" s="79" t="s">
        <v>188</v>
      </c>
      <c r="D48" s="79" t="s">
        <v>189</v>
      </c>
      <c r="E48" s="79" t="s">
        <v>190</v>
      </c>
      <c r="F48" s="30" t="s">
        <v>191</v>
      </c>
      <c r="G48" s="30" t="s">
        <v>192</v>
      </c>
      <c r="H48" s="30" t="s">
        <v>193</v>
      </c>
      <c r="I48" s="30" t="s">
        <v>61</v>
      </c>
      <c r="J48" s="29">
        <v>1</v>
      </c>
      <c r="K48" s="34">
        <v>40575</v>
      </c>
      <c r="L48" s="34">
        <v>40633</v>
      </c>
      <c r="M48" s="14">
        <f t="shared" si="0"/>
        <v>8.285714285714286</v>
      </c>
      <c r="N48" s="44">
        <v>1</v>
      </c>
      <c r="O48" s="17">
        <f t="shared" si="1"/>
        <v>1</v>
      </c>
      <c r="P48" s="8">
        <f t="shared" si="2"/>
        <v>8.285714285714286</v>
      </c>
      <c r="Q48" s="8">
        <f t="shared" si="3"/>
        <v>8.285714285714286</v>
      </c>
      <c r="R48" s="8">
        <f t="shared" si="4"/>
        <v>8.285714285714286</v>
      </c>
      <c r="S48" s="227"/>
      <c r="T48" s="230"/>
    </row>
    <row r="49" spans="1:20" ht="234" customHeight="1">
      <c r="A49" s="78"/>
      <c r="B49" s="205"/>
      <c r="C49" s="79"/>
      <c r="D49" s="79"/>
      <c r="E49" s="79"/>
      <c r="F49" s="30" t="s">
        <v>194</v>
      </c>
      <c r="G49" s="30" t="s">
        <v>195</v>
      </c>
      <c r="H49" s="30" t="s">
        <v>196</v>
      </c>
      <c r="I49" s="30" t="s">
        <v>197</v>
      </c>
      <c r="J49" s="33">
        <v>4</v>
      </c>
      <c r="K49" s="34">
        <v>40575</v>
      </c>
      <c r="L49" s="34">
        <v>40908</v>
      </c>
      <c r="M49" s="14">
        <f t="shared" si="0"/>
        <v>47.57142857142857</v>
      </c>
      <c r="N49" s="1">
        <v>2</v>
      </c>
      <c r="O49" s="17">
        <f t="shared" si="1"/>
        <v>0.5</v>
      </c>
      <c r="P49" s="8">
        <f t="shared" si="2"/>
        <v>23.785714285714285</v>
      </c>
      <c r="Q49" s="8">
        <f t="shared" si="3"/>
        <v>0</v>
      </c>
      <c r="R49" s="8">
        <f t="shared" si="4"/>
        <v>0</v>
      </c>
      <c r="S49" s="227"/>
      <c r="T49" s="230"/>
    </row>
    <row r="50" spans="1:20" ht="13.5" thickBot="1">
      <c r="A50" s="201" t="s">
        <v>26</v>
      </c>
      <c r="B50" s="202"/>
      <c r="C50" s="202"/>
      <c r="D50" s="202"/>
      <c r="E50" s="202"/>
      <c r="F50" s="202"/>
      <c r="G50" s="202"/>
      <c r="H50" s="202"/>
      <c r="I50" s="202"/>
      <c r="J50" s="202"/>
      <c r="K50" s="202"/>
      <c r="L50" s="202"/>
      <c r="M50" s="202"/>
      <c r="N50" s="202"/>
      <c r="O50" s="202"/>
      <c r="P50" s="18">
        <f>SUM(P14:P49)</f>
        <v>336.9071428571428</v>
      </c>
      <c r="Q50" s="18">
        <f>SUM(Q14:Q49)</f>
        <v>109.42857142857144</v>
      </c>
      <c r="R50" s="19">
        <f>SUM(R14:R49)</f>
        <v>109.42857142857144</v>
      </c>
      <c r="S50" s="20"/>
      <c r="T50" s="21"/>
    </row>
    <row r="51" spans="1:20" ht="12.75" customHeight="1">
      <c r="A51" s="172" t="s">
        <v>25</v>
      </c>
      <c r="B51" s="173"/>
      <c r="C51" s="173"/>
      <c r="D51" s="173"/>
      <c r="E51" s="173"/>
      <c r="F51" s="173"/>
      <c r="G51" s="173"/>
      <c r="H51" s="173"/>
      <c r="I51" s="173"/>
      <c r="J51" s="173"/>
      <c r="K51" s="173"/>
      <c r="L51" s="173"/>
      <c r="M51" s="173"/>
      <c r="N51" s="173"/>
      <c r="O51" s="173"/>
      <c r="P51" s="173"/>
      <c r="Q51" s="173"/>
      <c r="R51" s="173"/>
      <c r="S51" s="173"/>
      <c r="T51" s="174"/>
    </row>
    <row r="52" spans="1:20" ht="13.5" thickBot="1">
      <c r="A52" s="175"/>
      <c r="B52" s="176"/>
      <c r="C52" s="176"/>
      <c r="D52" s="176"/>
      <c r="E52" s="176"/>
      <c r="F52" s="176"/>
      <c r="G52" s="176"/>
      <c r="H52" s="176"/>
      <c r="I52" s="176"/>
      <c r="J52" s="176"/>
      <c r="K52" s="176"/>
      <c r="L52" s="176"/>
      <c r="M52" s="176"/>
      <c r="N52" s="176"/>
      <c r="O52" s="176"/>
      <c r="P52" s="176"/>
      <c r="Q52" s="176"/>
      <c r="R52" s="176"/>
      <c r="S52" s="176"/>
      <c r="T52" s="177"/>
    </row>
    <row r="53" spans="1:20" ht="12.75">
      <c r="A53" s="26"/>
      <c r="B53" s="26"/>
      <c r="C53" s="26"/>
      <c r="D53" s="26"/>
      <c r="E53" s="26"/>
      <c r="F53" s="26"/>
      <c r="G53" s="26"/>
      <c r="H53" s="26"/>
      <c r="I53" s="26"/>
      <c r="J53" s="26"/>
      <c r="K53" s="26"/>
      <c r="L53" s="26"/>
      <c r="M53" s="26"/>
      <c r="N53" s="26"/>
      <c r="O53" s="26"/>
      <c r="P53" s="26"/>
      <c r="Q53" s="26"/>
      <c r="R53" s="26"/>
      <c r="S53" s="26"/>
      <c r="T53" s="26"/>
    </row>
    <row r="54" spans="1:20" ht="13.5" thickBot="1">
      <c r="A54" s="26"/>
      <c r="B54" s="26"/>
      <c r="C54" s="26"/>
      <c r="D54" s="26"/>
      <c r="E54" s="26"/>
      <c r="F54" s="26"/>
      <c r="G54" s="26"/>
      <c r="H54" s="26"/>
      <c r="I54" s="26"/>
      <c r="J54" s="26"/>
      <c r="K54" s="26"/>
      <c r="L54" s="26"/>
      <c r="M54" s="26"/>
      <c r="N54" s="26"/>
      <c r="O54" s="26"/>
      <c r="P54" s="26"/>
      <c r="Q54" s="26"/>
      <c r="R54" s="26"/>
      <c r="S54" s="26"/>
      <c r="T54" s="26"/>
    </row>
    <row r="55" spans="1:20" ht="13.5" thickBot="1">
      <c r="A55" s="196" t="s">
        <v>18</v>
      </c>
      <c r="B55" s="197"/>
      <c r="C55" s="197"/>
      <c r="D55" s="197"/>
      <c r="E55" s="198"/>
      <c r="F55" s="26"/>
      <c r="G55" s="178" t="s">
        <v>254</v>
      </c>
      <c r="H55" s="179"/>
      <c r="I55" s="179"/>
      <c r="J55" s="179"/>
      <c r="K55" s="179"/>
      <c r="L55" s="179"/>
      <c r="M55" s="179"/>
      <c r="N55" s="179"/>
      <c r="O55" s="179"/>
      <c r="P55" s="179"/>
      <c r="Q55" s="179"/>
      <c r="R55" s="179"/>
      <c r="S55" s="179"/>
      <c r="T55" s="180"/>
    </row>
    <row r="56" spans="1:20" ht="13.5" thickBot="1">
      <c r="A56" s="141"/>
      <c r="B56" s="141"/>
      <c r="C56" s="141"/>
      <c r="D56" s="141"/>
      <c r="E56" s="141"/>
      <c r="F56" s="26"/>
      <c r="G56" s="181" t="s">
        <v>31</v>
      </c>
      <c r="H56" s="182"/>
      <c r="I56" s="182"/>
      <c r="J56" s="182"/>
      <c r="K56" s="182"/>
      <c r="L56" s="182"/>
      <c r="M56" s="182"/>
      <c r="N56" s="182"/>
      <c r="O56" s="182"/>
      <c r="P56" s="182"/>
      <c r="Q56" s="182"/>
      <c r="R56" s="182"/>
      <c r="S56" s="182"/>
      <c r="T56" s="183"/>
    </row>
    <row r="57" spans="1:20" ht="27" customHeight="1" thickBot="1">
      <c r="A57" s="199"/>
      <c r="B57" s="200"/>
      <c r="C57" s="169" t="s">
        <v>15</v>
      </c>
      <c r="D57" s="170"/>
      <c r="E57" s="171"/>
      <c r="F57" s="26"/>
      <c r="G57" s="184" t="s">
        <v>32</v>
      </c>
      <c r="H57" s="185"/>
      <c r="I57" s="185"/>
      <c r="J57" s="185"/>
      <c r="K57" s="185"/>
      <c r="L57" s="185"/>
      <c r="M57" s="185"/>
      <c r="N57" s="185"/>
      <c r="O57" s="185"/>
      <c r="P57" s="185"/>
      <c r="Q57" s="186"/>
      <c r="R57" s="154" t="s">
        <v>36</v>
      </c>
      <c r="S57" s="155"/>
      <c r="T57" s="10">
        <f>+R50</f>
        <v>109.42857142857144</v>
      </c>
    </row>
    <row r="58" spans="1:20" ht="28.5" customHeight="1" thickBot="1">
      <c r="A58" s="192"/>
      <c r="B58" s="193"/>
      <c r="C58" s="169" t="s">
        <v>16</v>
      </c>
      <c r="D58" s="170"/>
      <c r="E58" s="171"/>
      <c r="F58" s="26"/>
      <c r="G58" s="187" t="s">
        <v>33</v>
      </c>
      <c r="H58" s="188"/>
      <c r="I58" s="188"/>
      <c r="J58" s="188"/>
      <c r="K58" s="188"/>
      <c r="L58" s="188"/>
      <c r="M58" s="188"/>
      <c r="N58" s="188"/>
      <c r="O58" s="188"/>
      <c r="P58" s="188"/>
      <c r="Q58" s="189"/>
      <c r="R58" s="156" t="s">
        <v>37</v>
      </c>
      <c r="S58" s="157"/>
      <c r="T58" s="11">
        <f>SUM(M14:M49)</f>
        <v>861.5714285714289</v>
      </c>
    </row>
    <row r="59" spans="1:20" ht="31.5" customHeight="1" thickBot="1">
      <c r="A59" s="194"/>
      <c r="B59" s="195"/>
      <c r="C59" s="169" t="s">
        <v>17</v>
      </c>
      <c r="D59" s="170"/>
      <c r="E59" s="171"/>
      <c r="F59" s="26"/>
      <c r="G59" s="142" t="s">
        <v>34</v>
      </c>
      <c r="H59" s="143"/>
      <c r="I59" s="143"/>
      <c r="J59" s="143"/>
      <c r="K59" s="143"/>
      <c r="L59" s="143"/>
      <c r="M59" s="143"/>
      <c r="N59" s="143"/>
      <c r="O59" s="143"/>
      <c r="P59" s="143"/>
      <c r="Q59" s="144"/>
      <c r="R59" s="154" t="s">
        <v>39</v>
      </c>
      <c r="S59" s="158"/>
      <c r="T59" s="12">
        <f>IF(Q50=0,0,+Q50/T57)</f>
        <v>1</v>
      </c>
    </row>
    <row r="60" spans="1:20" ht="24.75" customHeight="1" thickBot="1">
      <c r="A60" s="167"/>
      <c r="B60" s="168"/>
      <c r="C60" s="169" t="s">
        <v>30</v>
      </c>
      <c r="D60" s="170"/>
      <c r="E60" s="171"/>
      <c r="F60" s="26"/>
      <c r="G60" s="151" t="s">
        <v>35</v>
      </c>
      <c r="H60" s="152"/>
      <c r="I60" s="152"/>
      <c r="J60" s="152"/>
      <c r="K60" s="152"/>
      <c r="L60" s="152"/>
      <c r="M60" s="152"/>
      <c r="N60" s="152"/>
      <c r="O60" s="152"/>
      <c r="P60" s="152"/>
      <c r="Q60" s="153"/>
      <c r="R60" s="159" t="s">
        <v>38</v>
      </c>
      <c r="S60" s="160"/>
      <c r="T60" s="13">
        <f>IF(P50=0,0,+P50/T58)</f>
        <v>0.391037970485823</v>
      </c>
    </row>
    <row r="61" spans="1:20" ht="24.75" customHeight="1">
      <c r="A61" s="54"/>
      <c r="B61" s="54"/>
      <c r="C61" s="55"/>
      <c r="D61" s="55"/>
      <c r="E61" s="55"/>
      <c r="F61" s="26"/>
      <c r="G61" s="56"/>
      <c r="H61" s="56"/>
      <c r="I61" s="56"/>
      <c r="J61" s="56"/>
      <c r="K61" s="56"/>
      <c r="L61" s="56"/>
      <c r="M61" s="56"/>
      <c r="N61" s="56"/>
      <c r="O61" s="56"/>
      <c r="P61" s="56"/>
      <c r="Q61" s="56"/>
      <c r="R61" s="57"/>
      <c r="S61" s="57"/>
      <c r="T61" s="58"/>
    </row>
    <row r="62" spans="1:20" ht="24.75" customHeight="1">
      <c r="A62" s="54"/>
      <c r="B62" s="54"/>
      <c r="C62" s="55"/>
      <c r="D62" s="55"/>
      <c r="E62" s="55"/>
      <c r="F62" s="26"/>
      <c r="G62" s="56"/>
      <c r="H62" s="56"/>
      <c r="I62" s="56"/>
      <c r="J62" s="56"/>
      <c r="K62" s="56"/>
      <c r="L62" s="56"/>
      <c r="M62" s="56"/>
      <c r="N62" s="56"/>
      <c r="O62" s="56"/>
      <c r="P62" s="56"/>
      <c r="Q62" s="56"/>
      <c r="R62" s="57"/>
      <c r="S62" s="57"/>
      <c r="T62" s="58"/>
    </row>
    <row r="63" spans="1:20" ht="24.75" customHeight="1" thickBot="1">
      <c r="A63" s="54"/>
      <c r="B63" s="54"/>
      <c r="C63" s="55"/>
      <c r="D63" s="55"/>
      <c r="E63" s="55"/>
      <c r="F63" s="26"/>
      <c r="G63" s="56"/>
      <c r="H63" s="56"/>
      <c r="I63" s="56"/>
      <c r="J63" s="56"/>
      <c r="K63" s="56"/>
      <c r="L63" s="56"/>
      <c r="M63" s="56"/>
      <c r="N63" s="56"/>
      <c r="O63" s="56"/>
      <c r="P63" s="56"/>
      <c r="Q63" s="56"/>
      <c r="R63" s="57"/>
      <c r="S63" s="57"/>
      <c r="T63" s="58"/>
    </row>
    <row r="64" spans="1:20" ht="12.75">
      <c r="A64" s="26"/>
      <c r="B64" s="26"/>
      <c r="C64" s="26"/>
      <c r="D64" s="26"/>
      <c r="E64" s="26"/>
      <c r="F64" s="26"/>
      <c r="G64" s="225" t="s">
        <v>252</v>
      </c>
      <c r="H64" s="225"/>
      <c r="I64" s="225"/>
      <c r="J64" s="225"/>
      <c r="K64" s="225"/>
      <c r="L64" s="225"/>
      <c r="M64" s="225"/>
      <c r="N64" s="225"/>
      <c r="O64" s="225"/>
      <c r="P64" s="225"/>
      <c r="Q64" s="225"/>
      <c r="R64" s="225"/>
      <c r="S64" s="225"/>
      <c r="T64" s="225"/>
    </row>
    <row r="65" spans="1:20" ht="12.75">
      <c r="A65" s="45"/>
      <c r="B65" s="45"/>
      <c r="C65" s="45"/>
      <c r="D65" s="45"/>
      <c r="E65" s="45"/>
      <c r="F65" s="45"/>
      <c r="G65" s="141" t="s">
        <v>253</v>
      </c>
      <c r="H65" s="141"/>
      <c r="I65" s="141"/>
      <c r="J65" s="141"/>
      <c r="K65" s="141"/>
      <c r="L65" s="141"/>
      <c r="M65" s="141"/>
      <c r="N65" s="141"/>
      <c r="O65" s="141"/>
      <c r="P65" s="141"/>
      <c r="Q65" s="141"/>
      <c r="R65" s="141"/>
      <c r="S65" s="141"/>
      <c r="T65" s="141"/>
    </row>
    <row r="67" ht="12.75">
      <c r="R67" s="9"/>
    </row>
  </sheetData>
  <sheetProtection/>
  <mergeCells count="155">
    <mergeCell ref="G44:G46"/>
    <mergeCell ref="A48:A49"/>
    <mergeCell ref="B48:B49"/>
    <mergeCell ref="C48:C49"/>
    <mergeCell ref="D48:D49"/>
    <mergeCell ref="E48:E49"/>
    <mergeCell ref="A44:A46"/>
    <mergeCell ref="B44:B46"/>
    <mergeCell ref="C44:C46"/>
    <mergeCell ref="D44:D46"/>
    <mergeCell ref="E44:E46"/>
    <mergeCell ref="F44:F46"/>
    <mergeCell ref="A39:A41"/>
    <mergeCell ref="B39:B41"/>
    <mergeCell ref="C39:C41"/>
    <mergeCell ref="D39:D41"/>
    <mergeCell ref="E39:E41"/>
    <mergeCell ref="G39:G41"/>
    <mergeCell ref="E32:E33"/>
    <mergeCell ref="F32:F33"/>
    <mergeCell ref="G32:G33"/>
    <mergeCell ref="A36:A38"/>
    <mergeCell ref="B36:B38"/>
    <mergeCell ref="C36:C38"/>
    <mergeCell ref="D36:D38"/>
    <mergeCell ref="E36:E38"/>
    <mergeCell ref="D32:D33"/>
    <mergeCell ref="A14:A15"/>
    <mergeCell ref="B14:B15"/>
    <mergeCell ref="C14:C15"/>
    <mergeCell ref="D14:D15"/>
    <mergeCell ref="E14:E15"/>
    <mergeCell ref="A16:A18"/>
    <mergeCell ref="B16:B18"/>
    <mergeCell ref="C16:C18"/>
    <mergeCell ref="D16:D18"/>
    <mergeCell ref="E16:E18"/>
    <mergeCell ref="G16:G17"/>
    <mergeCell ref="A19:A21"/>
    <mergeCell ref="B19:B21"/>
    <mergeCell ref="C19:C21"/>
    <mergeCell ref="D19:D21"/>
    <mergeCell ref="E19:E21"/>
    <mergeCell ref="G19:G21"/>
    <mergeCell ref="B26:B28"/>
    <mergeCell ref="C26:C28"/>
    <mergeCell ref="D26:D28"/>
    <mergeCell ref="T22:T25"/>
    <mergeCell ref="S22:S25"/>
    <mergeCell ref="S26:S29"/>
    <mergeCell ref="I19:I21"/>
    <mergeCell ref="J19:J21"/>
    <mergeCell ref="K19:K21"/>
    <mergeCell ref="L19:L21"/>
    <mergeCell ref="S30:S33"/>
    <mergeCell ref="T34:T49"/>
    <mergeCell ref="T30:T33"/>
    <mergeCell ref="T26:T29"/>
    <mergeCell ref="S34:S49"/>
    <mergeCell ref="F20:F21"/>
    <mergeCell ref="A1:T1"/>
    <mergeCell ref="A2:T2"/>
    <mergeCell ref="A3:T3"/>
    <mergeCell ref="A4:T4"/>
    <mergeCell ref="G64:T64"/>
    <mergeCell ref="S14:S17"/>
    <mergeCell ref="T14:T17"/>
    <mergeCell ref="S18:S21"/>
    <mergeCell ref="T18:T21"/>
    <mergeCell ref="S10:T10"/>
    <mergeCell ref="A12:A13"/>
    <mergeCell ref="M19:M21"/>
    <mergeCell ref="N19:N21"/>
    <mergeCell ref="O19:O21"/>
    <mergeCell ref="P19:P21"/>
    <mergeCell ref="Q19:Q21"/>
    <mergeCell ref="R19:R21"/>
    <mergeCell ref="E12:E13"/>
    <mergeCell ref="G12:G13"/>
    <mergeCell ref="D29:D31"/>
    <mergeCell ref="E29:E31"/>
    <mergeCell ref="F30:F31"/>
    <mergeCell ref="A22:A25"/>
    <mergeCell ref="B22:B25"/>
    <mergeCell ref="C22:C25"/>
    <mergeCell ref="D22:D25"/>
    <mergeCell ref="E22:E25"/>
    <mergeCell ref="F22:F24"/>
    <mergeCell ref="A26:A28"/>
    <mergeCell ref="F12:F13"/>
    <mergeCell ref="C12:C13"/>
    <mergeCell ref="D12:D13"/>
    <mergeCell ref="H12:H13"/>
    <mergeCell ref="A32:A33"/>
    <mergeCell ref="B32:B33"/>
    <mergeCell ref="C32:C33"/>
    <mergeCell ref="G22:G24"/>
    <mergeCell ref="E26:E28"/>
    <mergeCell ref="F26:F28"/>
    <mergeCell ref="C59:E59"/>
    <mergeCell ref="A55:E55"/>
    <mergeCell ref="A56:E56"/>
    <mergeCell ref="A57:B57"/>
    <mergeCell ref="C57:E57"/>
    <mergeCell ref="G30:G31"/>
    <mergeCell ref="A50:O50"/>
    <mergeCell ref="A29:A31"/>
    <mergeCell ref="B29:B31"/>
    <mergeCell ref="C29:C31"/>
    <mergeCell ref="A60:B60"/>
    <mergeCell ref="C60:E60"/>
    <mergeCell ref="A51:T52"/>
    <mergeCell ref="G55:T55"/>
    <mergeCell ref="G56:T56"/>
    <mergeCell ref="G57:Q57"/>
    <mergeCell ref="G58:Q58"/>
    <mergeCell ref="A58:B58"/>
    <mergeCell ref="C58:E58"/>
    <mergeCell ref="A59:B59"/>
    <mergeCell ref="S11:T11"/>
    <mergeCell ref="N12:N13"/>
    <mergeCell ref="O12:O13"/>
    <mergeCell ref="P12:P13"/>
    <mergeCell ref="J12:J13"/>
    <mergeCell ref="B12:B13"/>
    <mergeCell ref="A11:C11"/>
    <mergeCell ref="D11:R11"/>
    <mergeCell ref="R12:R13"/>
    <mergeCell ref="S12:T12"/>
    <mergeCell ref="L12:L13"/>
    <mergeCell ref="G60:Q60"/>
    <mergeCell ref="R57:S57"/>
    <mergeCell ref="R58:S58"/>
    <mergeCell ref="R59:S59"/>
    <mergeCell ref="R60:S60"/>
    <mergeCell ref="I12:I13"/>
    <mergeCell ref="M12:M13"/>
    <mergeCell ref="G26:G28"/>
    <mergeCell ref="H19:H21"/>
    <mergeCell ref="A5:C5"/>
    <mergeCell ref="D5:R5"/>
    <mergeCell ref="A6:C6"/>
    <mergeCell ref="D6:R6"/>
    <mergeCell ref="A7:C7"/>
    <mergeCell ref="D7:R7"/>
    <mergeCell ref="G65:T65"/>
    <mergeCell ref="A8:C8"/>
    <mergeCell ref="D8:R8"/>
    <mergeCell ref="A9:C9"/>
    <mergeCell ref="D9:R9"/>
    <mergeCell ref="A10:C10"/>
    <mergeCell ref="D10:R10"/>
    <mergeCell ref="G59:Q59"/>
    <mergeCell ref="Q12:Q13"/>
    <mergeCell ref="K12:K13"/>
  </mergeCells>
  <dataValidations count="4">
    <dataValidation type="decimal" operator="greaterThan" allowBlank="1" showInputMessage="1" showErrorMessage="1" sqref="N12">
      <formula1>0</formula1>
    </dataValidation>
    <dataValidation type="whole" operator="greaterThanOrEqual" allowBlank="1" showInputMessage="1" showErrorMessage="1" sqref="J14 J16 J19">
      <formula1>1</formula1>
    </dataValidation>
    <dataValidation type="whole" operator="greaterThanOrEqual" allowBlank="1" showInputMessage="1" showErrorMessage="1" sqref="N14:N19 N22:N49">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22:E22 A22 C26:E26 A26 C29 D29:E33 A29:A36 C32 C34:E35 D36:E36 A39:A47 C39:E47"/>
  </dataValidations>
  <printOptions horizontalCentered="1" verticalCentered="1"/>
  <pageMargins left="0.9448818897637796" right="0.8661417322834646" top="0.984251968503937" bottom="0.31496062992125984" header="0" footer="0"/>
  <pageSetup horizontalDpi="600" verticalDpi="600" orientation="landscape" paperSize="5" scale="6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27"/>
  <sheetViews>
    <sheetView zoomScale="50" zoomScaleNormal="50" zoomScalePageLayoutView="0" workbookViewId="0" topLeftCell="A1">
      <selection activeCell="U14" sqref="U14"/>
    </sheetView>
  </sheetViews>
  <sheetFormatPr defaultColWidth="11.421875" defaultRowHeight="12.75"/>
  <cols>
    <col min="1" max="2" width="11.421875" style="0" customWidth="1"/>
    <col min="3" max="3" width="43.140625" style="0" customWidth="1"/>
    <col min="4" max="5" width="11.421875" style="0" customWidth="1"/>
    <col min="6" max="6" width="27.57421875" style="0" customWidth="1"/>
    <col min="7" max="7" width="23.710937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24"/>
      <c r="T5" s="25"/>
    </row>
    <row r="6" spans="1:20" ht="15">
      <c r="A6" s="59" t="s">
        <v>245</v>
      </c>
      <c r="B6" s="59"/>
      <c r="C6" s="59"/>
      <c r="D6" s="59" t="s">
        <v>246</v>
      </c>
      <c r="E6" s="59"/>
      <c r="F6" s="59"/>
      <c r="G6" s="59"/>
      <c r="H6" s="59"/>
      <c r="I6" s="59"/>
      <c r="J6" s="59"/>
      <c r="K6" s="59"/>
      <c r="L6" s="59"/>
      <c r="M6" s="59"/>
      <c r="N6" s="59"/>
      <c r="O6" s="59"/>
      <c r="P6" s="59"/>
      <c r="Q6" s="59"/>
      <c r="R6" s="59"/>
      <c r="S6" s="24"/>
      <c r="T6" s="25"/>
    </row>
    <row r="7" spans="1:20" ht="15">
      <c r="A7" s="59" t="s">
        <v>247</v>
      </c>
      <c r="B7" s="59"/>
      <c r="C7" s="59"/>
      <c r="D7" s="59" t="s">
        <v>248</v>
      </c>
      <c r="E7" s="59"/>
      <c r="F7" s="59"/>
      <c r="G7" s="59"/>
      <c r="H7" s="59"/>
      <c r="I7" s="59"/>
      <c r="J7" s="59"/>
      <c r="K7" s="59"/>
      <c r="L7" s="59"/>
      <c r="M7" s="59"/>
      <c r="N7" s="59"/>
      <c r="O7" s="59"/>
      <c r="P7" s="59"/>
      <c r="Q7" s="59"/>
      <c r="R7" s="59"/>
      <c r="S7" s="24"/>
      <c r="T7" s="25"/>
    </row>
    <row r="8" spans="1:20" ht="15">
      <c r="A8" s="59" t="s">
        <v>20</v>
      </c>
      <c r="B8" s="59"/>
      <c r="C8" s="59"/>
      <c r="D8" s="59" t="s">
        <v>249</v>
      </c>
      <c r="E8" s="59"/>
      <c r="F8" s="59"/>
      <c r="G8" s="59"/>
      <c r="H8" s="59"/>
      <c r="I8" s="59"/>
      <c r="J8" s="59"/>
      <c r="K8" s="59"/>
      <c r="L8" s="59"/>
      <c r="M8" s="59"/>
      <c r="N8" s="59"/>
      <c r="O8" s="59"/>
      <c r="P8" s="59"/>
      <c r="Q8" s="59"/>
      <c r="R8" s="59"/>
      <c r="S8" s="24"/>
      <c r="T8" s="25"/>
    </row>
    <row r="9" spans="1:20" ht="15.75" thickBot="1">
      <c r="A9" s="59" t="s">
        <v>250</v>
      </c>
      <c r="B9" s="59"/>
      <c r="C9" s="59"/>
      <c r="D9" s="59" t="s">
        <v>251</v>
      </c>
      <c r="E9" s="59"/>
      <c r="F9" s="59"/>
      <c r="G9" s="59"/>
      <c r="H9" s="59"/>
      <c r="I9" s="59"/>
      <c r="J9" s="59"/>
      <c r="K9" s="59"/>
      <c r="L9" s="59"/>
      <c r="M9" s="59"/>
      <c r="N9" s="59"/>
      <c r="O9" s="59"/>
      <c r="P9" s="59"/>
      <c r="Q9" s="59"/>
      <c r="R9" s="59"/>
      <c r="S9" s="24"/>
      <c r="T9" s="25"/>
    </row>
    <row r="10" spans="1:20" ht="15.75" thickBot="1">
      <c r="A10" s="59" t="s">
        <v>21</v>
      </c>
      <c r="B10" s="59"/>
      <c r="C10" s="59"/>
      <c r="D10" s="60">
        <v>40609</v>
      </c>
      <c r="E10" s="60"/>
      <c r="F10" s="60"/>
      <c r="G10" s="60"/>
      <c r="H10" s="60"/>
      <c r="I10" s="60"/>
      <c r="J10" s="60"/>
      <c r="K10" s="60"/>
      <c r="L10" s="60"/>
      <c r="M10" s="60"/>
      <c r="N10" s="60"/>
      <c r="O10" s="60"/>
      <c r="P10" s="60"/>
      <c r="Q10" s="60"/>
      <c r="R10" s="60"/>
      <c r="S10" s="88"/>
      <c r="T10" s="77"/>
    </row>
    <row r="11" spans="1:20" ht="15">
      <c r="A11" s="59" t="s">
        <v>29</v>
      </c>
      <c r="B11" s="59"/>
      <c r="C11" s="59"/>
      <c r="D11" s="60">
        <v>40724</v>
      </c>
      <c r="E11" s="59"/>
      <c r="F11" s="59"/>
      <c r="G11" s="59"/>
      <c r="H11" s="59"/>
      <c r="I11" s="59"/>
      <c r="J11" s="59"/>
      <c r="K11" s="59"/>
      <c r="L11" s="59"/>
      <c r="M11" s="59"/>
      <c r="N11" s="59"/>
      <c r="O11" s="59"/>
      <c r="P11" s="59"/>
      <c r="Q11" s="59"/>
      <c r="R11" s="59"/>
      <c r="S11" s="89">
        <v>40724</v>
      </c>
      <c r="T11" s="73"/>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1" t="s">
        <v>43</v>
      </c>
      <c r="T12" s="71"/>
    </row>
    <row r="13" spans="1:20" ht="12.75">
      <c r="A13" s="70"/>
      <c r="B13" s="70"/>
      <c r="C13" s="70"/>
      <c r="D13" s="70"/>
      <c r="E13" s="70"/>
      <c r="F13" s="70"/>
      <c r="G13" s="75"/>
      <c r="H13" s="70"/>
      <c r="I13" s="70"/>
      <c r="J13" s="70"/>
      <c r="K13" s="70"/>
      <c r="L13" s="70"/>
      <c r="M13" s="70"/>
      <c r="N13" s="70"/>
      <c r="O13" s="70"/>
      <c r="P13" s="70"/>
      <c r="Q13" s="70"/>
      <c r="R13" s="70"/>
      <c r="S13" s="27" t="s">
        <v>27</v>
      </c>
      <c r="T13" s="27" t="s">
        <v>28</v>
      </c>
    </row>
    <row r="14" spans="1:20" ht="144.75" customHeight="1">
      <c r="A14" s="78">
        <v>2</v>
      </c>
      <c r="B14" s="78">
        <v>1202003</v>
      </c>
      <c r="C14" s="79" t="s">
        <v>55</v>
      </c>
      <c r="D14" s="79" t="s">
        <v>56</v>
      </c>
      <c r="E14" s="79" t="s">
        <v>57</v>
      </c>
      <c r="F14" s="30" t="s">
        <v>58</v>
      </c>
      <c r="G14" s="79" t="s">
        <v>59</v>
      </c>
      <c r="H14" s="30" t="s">
        <v>60</v>
      </c>
      <c r="I14" s="30" t="s">
        <v>61</v>
      </c>
      <c r="J14" s="33">
        <v>2</v>
      </c>
      <c r="K14" s="34">
        <v>40612</v>
      </c>
      <c r="L14" s="34">
        <v>40908</v>
      </c>
      <c r="M14" s="46">
        <f>(+L14-K14)/7</f>
        <v>42.285714285714285</v>
      </c>
      <c r="N14" s="47">
        <v>0</v>
      </c>
      <c r="O14" s="48">
        <f>IF(N14/J14&gt;1,1,+N14/J14)</f>
        <v>0</v>
      </c>
      <c r="P14" s="49">
        <f>+M14*O14</f>
        <v>0</v>
      </c>
      <c r="Q14" s="49">
        <f>IF(L14&lt;=$S$11,P14,0)</f>
        <v>0</v>
      </c>
      <c r="R14" s="49">
        <f>IF($S$11&gt;=L14,M14,0)</f>
        <v>0</v>
      </c>
      <c r="S14" s="28"/>
      <c r="T14" s="28"/>
    </row>
    <row r="15" spans="1:20" ht="121.5" customHeight="1">
      <c r="A15" s="78"/>
      <c r="B15" s="78"/>
      <c r="C15" s="79"/>
      <c r="D15" s="79"/>
      <c r="E15" s="79"/>
      <c r="F15" s="30" t="s">
        <v>62</v>
      </c>
      <c r="G15" s="79"/>
      <c r="H15" s="30" t="s">
        <v>63</v>
      </c>
      <c r="I15" s="30" t="s">
        <v>61</v>
      </c>
      <c r="J15" s="33">
        <v>2</v>
      </c>
      <c r="K15" s="34">
        <v>40612</v>
      </c>
      <c r="L15" s="34">
        <v>40908</v>
      </c>
      <c r="M15" s="46">
        <f>(+L15-K15)/7</f>
        <v>42.285714285714285</v>
      </c>
      <c r="N15" s="4">
        <v>0</v>
      </c>
      <c r="O15" s="48">
        <f>IF(N15/J15&gt;1,1,+N15/J15)</f>
        <v>0</v>
      </c>
      <c r="P15" s="49">
        <f>+M15*O15</f>
        <v>0</v>
      </c>
      <c r="Q15" s="49">
        <f>IF(L15&lt;=$S$11,P15,0)</f>
        <v>0</v>
      </c>
      <c r="R15" s="49">
        <f>IF($S$11&gt;=L15,M15,0)</f>
        <v>0</v>
      </c>
      <c r="S15" s="1"/>
      <c r="T15" s="1"/>
    </row>
    <row r="16" spans="1:20" ht="147.75" customHeight="1">
      <c r="A16" s="78"/>
      <c r="B16" s="78"/>
      <c r="C16" s="79"/>
      <c r="D16" s="79"/>
      <c r="E16" s="79"/>
      <c r="F16" s="30" t="s">
        <v>64</v>
      </c>
      <c r="G16" s="30" t="s">
        <v>65</v>
      </c>
      <c r="H16" s="30" t="s">
        <v>66</v>
      </c>
      <c r="I16" s="30" t="s">
        <v>67</v>
      </c>
      <c r="J16" s="33">
        <v>1</v>
      </c>
      <c r="K16" s="34">
        <v>40575</v>
      </c>
      <c r="L16" s="34">
        <v>40847</v>
      </c>
      <c r="M16" s="46">
        <f>(+L16-K16)/7</f>
        <v>38.857142857142854</v>
      </c>
      <c r="N16" s="4">
        <v>0</v>
      </c>
      <c r="O16" s="48">
        <f>IF(N16/J16&gt;1,1,+N16/J16)</f>
        <v>0</v>
      </c>
      <c r="P16" s="49">
        <f>+M16*O16</f>
        <v>0</v>
      </c>
      <c r="Q16" s="49">
        <f>IF(L16&lt;=$S$11,P16,0)</f>
        <v>0</v>
      </c>
      <c r="R16" s="49">
        <f>IF($S$11&gt;=L16,M16,0)</f>
        <v>0</v>
      </c>
      <c r="S16" s="1"/>
      <c r="T16" s="1"/>
    </row>
    <row r="17" spans="1:18" ht="12.75">
      <c r="A17" s="5"/>
      <c r="B17" s="5"/>
      <c r="C17" s="5"/>
      <c r="D17" s="5"/>
      <c r="E17" s="5"/>
      <c r="F17" s="5"/>
      <c r="G17" s="5"/>
      <c r="H17" s="5"/>
      <c r="I17" s="5"/>
      <c r="J17" s="5"/>
      <c r="K17" s="5"/>
      <c r="L17" s="5"/>
      <c r="M17" s="5"/>
      <c r="N17" s="5"/>
      <c r="O17" s="5"/>
      <c r="P17" s="5"/>
      <c r="Q17" s="5"/>
      <c r="R17" s="5"/>
    </row>
    <row r="18" spans="1:18" ht="13.5">
      <c r="A18" s="64" t="s">
        <v>68</v>
      </c>
      <c r="B18" s="64"/>
      <c r="C18" s="65">
        <v>40724</v>
      </c>
      <c r="D18" s="66"/>
      <c r="E18" s="66"/>
      <c r="F18" s="66"/>
      <c r="G18" s="66"/>
      <c r="H18" s="66"/>
      <c r="I18" s="66"/>
      <c r="J18" s="66"/>
      <c r="K18" s="66"/>
      <c r="L18" s="66"/>
      <c r="M18" s="66"/>
      <c r="N18" s="67"/>
      <c r="O18" s="5"/>
      <c r="P18" s="5"/>
      <c r="Q18" s="5"/>
      <c r="R18" s="5"/>
    </row>
    <row r="19" spans="1:18" ht="71.25" customHeight="1">
      <c r="A19" s="87" t="s">
        <v>203</v>
      </c>
      <c r="B19" s="87"/>
      <c r="C19" s="87"/>
      <c r="D19" s="87"/>
      <c r="E19" s="87"/>
      <c r="F19" s="87"/>
      <c r="G19" s="87"/>
      <c r="H19" s="87"/>
      <c r="I19" s="87"/>
      <c r="J19" s="87"/>
      <c r="K19" s="87"/>
      <c r="L19" s="87"/>
      <c r="M19" s="87"/>
      <c r="N19" s="87"/>
      <c r="O19" s="5"/>
      <c r="P19" s="5"/>
      <c r="Q19" s="5"/>
      <c r="R19" s="5"/>
    </row>
    <row r="20" spans="1:18" ht="13.5">
      <c r="A20" s="86" t="s">
        <v>68</v>
      </c>
      <c r="B20" s="86"/>
      <c r="C20" s="65">
        <v>40694</v>
      </c>
      <c r="D20" s="66"/>
      <c r="E20" s="66"/>
      <c r="F20" s="66"/>
      <c r="G20" s="66"/>
      <c r="H20" s="66"/>
      <c r="I20" s="66"/>
      <c r="J20" s="66"/>
      <c r="K20" s="66"/>
      <c r="L20" s="66"/>
      <c r="M20" s="66"/>
      <c r="N20" s="67"/>
      <c r="O20" s="5"/>
      <c r="P20" s="5"/>
      <c r="Q20" s="5"/>
      <c r="R20" s="5"/>
    </row>
    <row r="21" spans="1:18" ht="87" customHeight="1">
      <c r="A21" s="87" t="s">
        <v>204</v>
      </c>
      <c r="B21" s="87"/>
      <c r="C21" s="87"/>
      <c r="D21" s="87"/>
      <c r="E21" s="87"/>
      <c r="F21" s="87"/>
      <c r="G21" s="87"/>
      <c r="H21" s="87"/>
      <c r="I21" s="87"/>
      <c r="J21" s="87"/>
      <c r="K21" s="87"/>
      <c r="L21" s="87"/>
      <c r="M21" s="87"/>
      <c r="N21" s="87"/>
      <c r="O21" s="5"/>
      <c r="P21" s="5"/>
      <c r="Q21" s="5"/>
      <c r="R21" s="5"/>
    </row>
    <row r="22" spans="1:18" ht="13.5">
      <c r="A22" s="86" t="s">
        <v>68</v>
      </c>
      <c r="B22" s="86"/>
      <c r="C22" s="65">
        <v>40663</v>
      </c>
      <c r="D22" s="66"/>
      <c r="E22" s="66"/>
      <c r="F22" s="66"/>
      <c r="G22" s="66"/>
      <c r="H22" s="66"/>
      <c r="I22" s="66"/>
      <c r="J22" s="66"/>
      <c r="K22" s="66"/>
      <c r="L22" s="66"/>
      <c r="M22" s="66"/>
      <c r="N22" s="67"/>
      <c r="O22" s="5"/>
      <c r="P22" s="5"/>
      <c r="Q22" s="5"/>
      <c r="R22" s="5"/>
    </row>
    <row r="23" spans="1:18" ht="48" customHeight="1">
      <c r="A23" s="87" t="s">
        <v>205</v>
      </c>
      <c r="B23" s="87"/>
      <c r="C23" s="87"/>
      <c r="D23" s="87"/>
      <c r="E23" s="87"/>
      <c r="F23" s="87"/>
      <c r="G23" s="87"/>
      <c r="H23" s="87"/>
      <c r="I23" s="87"/>
      <c r="J23" s="87"/>
      <c r="K23" s="87"/>
      <c r="L23" s="87"/>
      <c r="M23" s="87"/>
      <c r="N23" s="87"/>
      <c r="O23" s="5"/>
      <c r="P23" s="5"/>
      <c r="Q23" s="5"/>
      <c r="R23" s="5"/>
    </row>
    <row r="24" spans="1:18" ht="13.5">
      <c r="A24" s="86" t="s">
        <v>68</v>
      </c>
      <c r="B24" s="86"/>
      <c r="C24" s="65">
        <v>40633</v>
      </c>
      <c r="D24" s="66"/>
      <c r="E24" s="66"/>
      <c r="F24" s="66"/>
      <c r="G24" s="66"/>
      <c r="H24" s="66"/>
      <c r="I24" s="66"/>
      <c r="J24" s="66"/>
      <c r="K24" s="66"/>
      <c r="L24" s="66"/>
      <c r="M24" s="66"/>
      <c r="N24" s="67"/>
      <c r="O24" s="5"/>
      <c r="P24" s="5"/>
      <c r="Q24" s="5"/>
      <c r="R24" s="5"/>
    </row>
    <row r="25" spans="1:18" ht="30" customHeight="1">
      <c r="A25" s="87" t="s">
        <v>69</v>
      </c>
      <c r="B25" s="87"/>
      <c r="C25" s="87"/>
      <c r="D25" s="87"/>
      <c r="E25" s="87"/>
      <c r="F25" s="87"/>
      <c r="G25" s="87"/>
      <c r="H25" s="87"/>
      <c r="I25" s="87"/>
      <c r="J25" s="87"/>
      <c r="K25" s="87"/>
      <c r="L25" s="87"/>
      <c r="M25" s="87"/>
      <c r="N25" s="87"/>
      <c r="O25" s="5"/>
      <c r="P25" s="5"/>
      <c r="Q25" s="5"/>
      <c r="R25" s="5"/>
    </row>
    <row r="26" spans="1:18" ht="13.5">
      <c r="A26" s="86" t="s">
        <v>68</v>
      </c>
      <c r="B26" s="86"/>
      <c r="C26" s="65">
        <v>40602</v>
      </c>
      <c r="D26" s="66"/>
      <c r="E26" s="66"/>
      <c r="F26" s="66"/>
      <c r="G26" s="66"/>
      <c r="H26" s="66"/>
      <c r="I26" s="66"/>
      <c r="J26" s="66"/>
      <c r="K26" s="66"/>
      <c r="L26" s="66"/>
      <c r="M26" s="66"/>
      <c r="N26" s="67"/>
      <c r="O26" s="5"/>
      <c r="P26" s="5"/>
      <c r="Q26" s="5"/>
      <c r="R26" s="5"/>
    </row>
    <row r="27" spans="1:18" ht="30" customHeight="1">
      <c r="A27" s="90" t="s">
        <v>70</v>
      </c>
      <c r="B27" s="91"/>
      <c r="C27" s="91"/>
      <c r="D27" s="91"/>
      <c r="E27" s="91"/>
      <c r="F27" s="91"/>
      <c r="G27" s="91"/>
      <c r="H27" s="91"/>
      <c r="I27" s="91"/>
      <c r="J27" s="91"/>
      <c r="K27" s="91"/>
      <c r="L27" s="91"/>
      <c r="M27" s="91"/>
      <c r="N27" s="92"/>
      <c r="O27" s="5"/>
      <c r="P27" s="5"/>
      <c r="Q27" s="5"/>
      <c r="R27" s="5"/>
    </row>
  </sheetData>
  <sheetProtection/>
  <mergeCells count="60">
    <mergeCell ref="A24:B24"/>
    <mergeCell ref="C24:N24"/>
    <mergeCell ref="A25:N25"/>
    <mergeCell ref="A26:B26"/>
    <mergeCell ref="C26:N26"/>
    <mergeCell ref="A27:N27"/>
    <mergeCell ref="D5:R5"/>
    <mergeCell ref="A6:C6"/>
    <mergeCell ref="D6:R6"/>
    <mergeCell ref="A14:A16"/>
    <mergeCell ref="B14:B16"/>
    <mergeCell ref="C14:C16"/>
    <mergeCell ref="D14:D16"/>
    <mergeCell ref="E14:E16"/>
    <mergeCell ref="G14:G15"/>
    <mergeCell ref="S10:T10"/>
    <mergeCell ref="S11:T11"/>
    <mergeCell ref="A7:C7"/>
    <mergeCell ref="D7:R7"/>
    <mergeCell ref="A8:C8"/>
    <mergeCell ref="A1:T1"/>
    <mergeCell ref="A2:T2"/>
    <mergeCell ref="A3:T3"/>
    <mergeCell ref="A4:T4"/>
    <mergeCell ref="A5:C5"/>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22:B22"/>
    <mergeCell ref="C22:N22"/>
    <mergeCell ref="A23:N23"/>
    <mergeCell ref="A18:B18"/>
    <mergeCell ref="C18:N18"/>
    <mergeCell ref="A19:N19"/>
    <mergeCell ref="A20:B20"/>
    <mergeCell ref="C20:N20"/>
    <mergeCell ref="A21:N21"/>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J14">
      <formula1>1</formula1>
    </dataValidation>
    <dataValidation type="whole" operator="greaterThanOrEqual" allowBlank="1" showInputMessage="1" showErrorMessage="1" sqref="N14">
      <formula1>0</formula1>
    </dataValidation>
  </dataValidations>
  <printOptions/>
  <pageMargins left="0.7" right="0.7" top="0.75" bottom="0.75" header="0.3" footer="0.3"/>
  <pageSetup fitToHeight="1" fitToWidth="1" horizontalDpi="600" verticalDpi="600" orientation="landscape"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19"/>
  <sheetViews>
    <sheetView zoomScale="60" zoomScaleNormal="60" zoomScalePageLayoutView="0" workbookViewId="0" topLeftCell="A1">
      <selection activeCell="A19" sqref="A19:N19"/>
    </sheetView>
  </sheetViews>
  <sheetFormatPr defaultColWidth="11.421875" defaultRowHeight="12.75"/>
  <cols>
    <col min="1" max="2" width="11.421875" style="0" customWidth="1"/>
    <col min="3" max="3" width="55.140625" style="0" customWidth="1"/>
    <col min="4" max="4" width="17.7109375" style="0" customWidth="1"/>
    <col min="5" max="5" width="15.28125" style="0" customWidth="1"/>
    <col min="6" max="6" width="24.28125" style="0" customWidth="1"/>
    <col min="7" max="7" width="18.00390625" style="0" customWidth="1"/>
    <col min="8" max="8" width="14.8515625" style="0" customWidth="1"/>
    <col min="9" max="9" width="13.0039062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50"/>
      <c r="T5" s="51"/>
    </row>
    <row r="6" spans="1:20" ht="15">
      <c r="A6" s="59" t="s">
        <v>245</v>
      </c>
      <c r="B6" s="59"/>
      <c r="C6" s="59"/>
      <c r="D6" s="59" t="s">
        <v>246</v>
      </c>
      <c r="E6" s="59"/>
      <c r="F6" s="59"/>
      <c r="G6" s="59"/>
      <c r="H6" s="59"/>
      <c r="I6" s="59"/>
      <c r="J6" s="59"/>
      <c r="K6" s="59"/>
      <c r="L6" s="59"/>
      <c r="M6" s="59"/>
      <c r="N6" s="59"/>
      <c r="O6" s="59"/>
      <c r="P6" s="59"/>
      <c r="Q6" s="59"/>
      <c r="R6" s="59"/>
      <c r="S6" s="50"/>
      <c r="T6" s="51"/>
    </row>
    <row r="7" spans="1:20" ht="15">
      <c r="A7" s="59" t="s">
        <v>247</v>
      </c>
      <c r="B7" s="59"/>
      <c r="C7" s="59"/>
      <c r="D7" s="59" t="s">
        <v>248</v>
      </c>
      <c r="E7" s="59"/>
      <c r="F7" s="59"/>
      <c r="G7" s="59"/>
      <c r="H7" s="59"/>
      <c r="I7" s="59"/>
      <c r="J7" s="59"/>
      <c r="K7" s="59"/>
      <c r="L7" s="59"/>
      <c r="M7" s="59"/>
      <c r="N7" s="59"/>
      <c r="O7" s="59"/>
      <c r="P7" s="59"/>
      <c r="Q7" s="59"/>
      <c r="R7" s="59"/>
      <c r="S7" s="50"/>
      <c r="T7" s="51"/>
    </row>
    <row r="8" spans="1:20" ht="15">
      <c r="A8" s="59" t="s">
        <v>20</v>
      </c>
      <c r="B8" s="59"/>
      <c r="C8" s="59"/>
      <c r="D8" s="59" t="s">
        <v>249</v>
      </c>
      <c r="E8" s="59"/>
      <c r="F8" s="59"/>
      <c r="G8" s="59"/>
      <c r="H8" s="59"/>
      <c r="I8" s="59"/>
      <c r="J8" s="59"/>
      <c r="K8" s="59"/>
      <c r="L8" s="59"/>
      <c r="M8" s="59"/>
      <c r="N8" s="59"/>
      <c r="O8" s="59"/>
      <c r="P8" s="59"/>
      <c r="Q8" s="59"/>
      <c r="R8" s="59"/>
      <c r="S8" s="50"/>
      <c r="T8" s="51"/>
    </row>
    <row r="9" spans="1:20" ht="15.75" thickBot="1">
      <c r="A9" s="59" t="s">
        <v>250</v>
      </c>
      <c r="B9" s="59"/>
      <c r="C9" s="59"/>
      <c r="D9" s="59" t="s">
        <v>251</v>
      </c>
      <c r="E9" s="59"/>
      <c r="F9" s="59"/>
      <c r="G9" s="59"/>
      <c r="H9" s="59"/>
      <c r="I9" s="59"/>
      <c r="J9" s="59"/>
      <c r="K9" s="59"/>
      <c r="L9" s="59"/>
      <c r="M9" s="59"/>
      <c r="N9" s="59"/>
      <c r="O9" s="59"/>
      <c r="P9" s="59"/>
      <c r="Q9" s="59"/>
      <c r="R9" s="59"/>
      <c r="S9" s="50"/>
      <c r="T9" s="51"/>
    </row>
    <row r="10" spans="1:20" ht="15.75" thickBot="1">
      <c r="A10" s="59" t="s">
        <v>21</v>
      </c>
      <c r="B10" s="59"/>
      <c r="C10" s="59"/>
      <c r="D10" s="60">
        <v>40609</v>
      </c>
      <c r="E10" s="60"/>
      <c r="F10" s="60"/>
      <c r="G10" s="60"/>
      <c r="H10" s="60"/>
      <c r="I10" s="60"/>
      <c r="J10" s="60"/>
      <c r="K10" s="60"/>
      <c r="L10" s="60"/>
      <c r="M10" s="60"/>
      <c r="N10" s="60"/>
      <c r="O10" s="60"/>
      <c r="P10" s="60"/>
      <c r="Q10" s="60"/>
      <c r="R10" s="60"/>
      <c r="S10" s="98"/>
      <c r="T10" s="99"/>
    </row>
    <row r="11" spans="1:20" ht="15">
      <c r="A11" s="59" t="s">
        <v>29</v>
      </c>
      <c r="B11" s="59"/>
      <c r="C11" s="59"/>
      <c r="D11" s="60">
        <v>40724</v>
      </c>
      <c r="E11" s="59"/>
      <c r="F11" s="59"/>
      <c r="G11" s="59"/>
      <c r="H11" s="59"/>
      <c r="I11" s="59"/>
      <c r="J11" s="59"/>
      <c r="K11" s="59"/>
      <c r="L11" s="59"/>
      <c r="M11" s="59"/>
      <c r="N11" s="59"/>
      <c r="O11" s="59"/>
      <c r="P11" s="59"/>
      <c r="Q11" s="59"/>
      <c r="R11" s="59"/>
      <c r="S11" s="100">
        <v>40724</v>
      </c>
      <c r="T11" s="101"/>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0" t="s">
        <v>43</v>
      </c>
      <c r="T12" s="70"/>
    </row>
    <row r="13" spans="1:20" ht="12.75">
      <c r="A13" s="70"/>
      <c r="B13" s="70"/>
      <c r="C13" s="70"/>
      <c r="D13" s="70"/>
      <c r="E13" s="70"/>
      <c r="F13" s="70"/>
      <c r="G13" s="75"/>
      <c r="H13" s="70"/>
      <c r="I13" s="70"/>
      <c r="J13" s="70"/>
      <c r="K13" s="70"/>
      <c r="L13" s="70"/>
      <c r="M13" s="70"/>
      <c r="N13" s="70"/>
      <c r="O13" s="70"/>
      <c r="P13" s="70"/>
      <c r="Q13" s="70"/>
      <c r="R13" s="70"/>
      <c r="S13" s="52" t="s">
        <v>27</v>
      </c>
      <c r="T13" s="52" t="s">
        <v>28</v>
      </c>
    </row>
    <row r="14" spans="1:20" ht="287.25" customHeight="1">
      <c r="A14" s="78">
        <v>3</v>
      </c>
      <c r="B14" s="78">
        <v>1202002</v>
      </c>
      <c r="C14" s="102" t="s">
        <v>71</v>
      </c>
      <c r="D14" s="79" t="s">
        <v>72</v>
      </c>
      <c r="E14" s="79" t="s">
        <v>73</v>
      </c>
      <c r="F14" s="30" t="s">
        <v>74</v>
      </c>
      <c r="G14" s="78" t="s">
        <v>75</v>
      </c>
      <c r="H14" s="78" t="s">
        <v>76</v>
      </c>
      <c r="I14" s="78" t="s">
        <v>77</v>
      </c>
      <c r="J14" s="103">
        <v>3</v>
      </c>
      <c r="K14" s="104">
        <v>40574</v>
      </c>
      <c r="L14" s="104">
        <v>40908</v>
      </c>
      <c r="M14" s="108">
        <f>(+L14-K14)/7</f>
        <v>47.714285714285715</v>
      </c>
      <c r="N14" s="111">
        <v>1</v>
      </c>
      <c r="O14" s="114">
        <f>IF(N14/J14&gt;1,1,+N14/J14)</f>
        <v>0.3333333333333333</v>
      </c>
      <c r="P14" s="117">
        <f>+M14*O14</f>
        <v>15.904761904761905</v>
      </c>
      <c r="Q14" s="117">
        <f>IF(L14&lt;=$S$11,P14,0)</f>
        <v>0</v>
      </c>
      <c r="R14" s="117">
        <f>IF($S$11&gt;=L14,M14,0)</f>
        <v>0</v>
      </c>
      <c r="S14" s="105"/>
      <c r="T14" s="105"/>
    </row>
    <row r="15" spans="1:20" ht="53.25" customHeight="1">
      <c r="A15" s="78"/>
      <c r="B15" s="78"/>
      <c r="C15" s="102"/>
      <c r="D15" s="79"/>
      <c r="E15" s="79"/>
      <c r="F15" s="87" t="s">
        <v>78</v>
      </c>
      <c r="G15" s="78"/>
      <c r="H15" s="78"/>
      <c r="I15" s="78"/>
      <c r="J15" s="103"/>
      <c r="K15" s="104"/>
      <c r="L15" s="104"/>
      <c r="M15" s="109"/>
      <c r="N15" s="112"/>
      <c r="O15" s="115"/>
      <c r="P15" s="118"/>
      <c r="Q15" s="118"/>
      <c r="R15" s="118"/>
      <c r="S15" s="106"/>
      <c r="T15" s="106"/>
    </row>
    <row r="16" spans="1:20" ht="36" customHeight="1">
      <c r="A16" s="78"/>
      <c r="B16" s="78"/>
      <c r="C16" s="102"/>
      <c r="D16" s="79"/>
      <c r="E16" s="79"/>
      <c r="F16" s="87"/>
      <c r="G16" s="78"/>
      <c r="H16" s="78"/>
      <c r="I16" s="78"/>
      <c r="J16" s="103"/>
      <c r="K16" s="104"/>
      <c r="L16" s="104"/>
      <c r="M16" s="110"/>
      <c r="N16" s="113"/>
      <c r="O16" s="116"/>
      <c r="P16" s="119"/>
      <c r="Q16" s="119"/>
      <c r="R16" s="119"/>
      <c r="S16" s="107"/>
      <c r="T16" s="107"/>
    </row>
    <row r="17" spans="1:20" ht="12.75">
      <c r="A17" s="5"/>
      <c r="B17" s="5"/>
      <c r="C17" s="5"/>
      <c r="D17" s="5"/>
      <c r="E17" s="5"/>
      <c r="F17" s="5"/>
      <c r="G17" s="5"/>
      <c r="H17" s="5"/>
      <c r="I17" s="5"/>
      <c r="J17" s="5"/>
      <c r="K17" s="5"/>
      <c r="L17" s="5"/>
      <c r="M17" s="5"/>
      <c r="N17" s="5"/>
      <c r="O17" s="5"/>
      <c r="P17" s="5"/>
      <c r="Q17" s="5"/>
      <c r="R17" s="5"/>
      <c r="S17" s="5"/>
      <c r="T17" s="5"/>
    </row>
    <row r="18" spans="1:20" ht="13.5">
      <c r="A18" s="93" t="s">
        <v>68</v>
      </c>
      <c r="B18" s="94"/>
      <c r="C18" s="65">
        <v>40663</v>
      </c>
      <c r="D18" s="66"/>
      <c r="E18" s="66"/>
      <c r="F18" s="66"/>
      <c r="G18" s="66"/>
      <c r="H18" s="66"/>
      <c r="I18" s="66"/>
      <c r="J18" s="66"/>
      <c r="K18" s="66"/>
      <c r="L18" s="66"/>
      <c r="M18" s="66"/>
      <c r="N18" s="67"/>
      <c r="Q18" s="5"/>
      <c r="R18" s="5"/>
      <c r="S18" s="5"/>
      <c r="T18" s="5"/>
    </row>
    <row r="19" spans="1:20" ht="46.5" customHeight="1">
      <c r="A19" s="95" t="s">
        <v>202</v>
      </c>
      <c r="B19" s="96"/>
      <c r="C19" s="96"/>
      <c r="D19" s="96"/>
      <c r="E19" s="96"/>
      <c r="F19" s="96"/>
      <c r="G19" s="96"/>
      <c r="H19" s="96"/>
      <c r="I19" s="96"/>
      <c r="J19" s="96"/>
      <c r="K19" s="96"/>
      <c r="L19" s="96"/>
      <c r="M19" s="96"/>
      <c r="N19" s="97"/>
      <c r="Q19" s="5"/>
      <c r="R19" s="5"/>
      <c r="S19" s="5"/>
      <c r="T19" s="5"/>
    </row>
  </sheetData>
  <sheetProtection/>
  <mergeCells count="62">
    <mergeCell ref="T14:T16"/>
    <mergeCell ref="M14:M16"/>
    <mergeCell ref="N14:N16"/>
    <mergeCell ref="O14:O16"/>
    <mergeCell ref="P14:P16"/>
    <mergeCell ref="Q14:Q16"/>
    <mergeCell ref="R14:R16"/>
    <mergeCell ref="I14:I16"/>
    <mergeCell ref="J14:J16"/>
    <mergeCell ref="K14:K16"/>
    <mergeCell ref="L14:L16"/>
    <mergeCell ref="F15:F16"/>
    <mergeCell ref="S14:S16"/>
    <mergeCell ref="D5:R5"/>
    <mergeCell ref="A6:C6"/>
    <mergeCell ref="D6:R6"/>
    <mergeCell ref="A14:A16"/>
    <mergeCell ref="B14:B16"/>
    <mergeCell ref="C14:C16"/>
    <mergeCell ref="D14:D16"/>
    <mergeCell ref="E14:E16"/>
    <mergeCell ref="G14:G16"/>
    <mergeCell ref="H14:H16"/>
    <mergeCell ref="S10:T10"/>
    <mergeCell ref="S11:T11"/>
    <mergeCell ref="A7:C7"/>
    <mergeCell ref="D7:R7"/>
    <mergeCell ref="A8:C8"/>
    <mergeCell ref="A1:T1"/>
    <mergeCell ref="A2:T2"/>
    <mergeCell ref="A3:T3"/>
    <mergeCell ref="A4:T4"/>
    <mergeCell ref="A5:C5"/>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18:B18"/>
    <mergeCell ref="C18:N18"/>
    <mergeCell ref="A19:N19"/>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J14">
      <formula1>1</formula1>
    </dataValidation>
    <dataValidation type="whole" operator="greaterThanOrEqual" allowBlank="1" showInputMessage="1" showErrorMessage="1" sqref="N14">
      <formula1>0</formula1>
    </dataValidation>
  </dataValidations>
  <printOptions/>
  <pageMargins left="0.7" right="0.7" top="0.75" bottom="0.75" header="0.3" footer="0.3"/>
  <pageSetup fitToHeight="1" fitToWidth="1" horizontalDpi="600" verticalDpi="600" orientation="landscape" scale="4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25"/>
  <sheetViews>
    <sheetView zoomScale="60" zoomScaleNormal="60" zoomScalePageLayoutView="0" workbookViewId="0" topLeftCell="A7">
      <selection activeCell="A25" sqref="A25:N25"/>
    </sheetView>
  </sheetViews>
  <sheetFormatPr defaultColWidth="11.421875" defaultRowHeight="12.75"/>
  <cols>
    <col min="1" max="2" width="11.421875" style="0" customWidth="1"/>
    <col min="3" max="3" width="25.7109375" style="0" customWidth="1"/>
    <col min="4" max="5" width="11.421875" style="0" customWidth="1"/>
    <col min="6" max="7" width="22.28125" style="0" customWidth="1"/>
    <col min="8" max="8" width="20.0039062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24"/>
      <c r="T5" s="25"/>
    </row>
    <row r="6" spans="1:20" ht="15">
      <c r="A6" s="59" t="s">
        <v>245</v>
      </c>
      <c r="B6" s="59"/>
      <c r="C6" s="59"/>
      <c r="D6" s="59" t="s">
        <v>246</v>
      </c>
      <c r="E6" s="59"/>
      <c r="F6" s="59"/>
      <c r="G6" s="59"/>
      <c r="H6" s="59"/>
      <c r="I6" s="59"/>
      <c r="J6" s="59"/>
      <c r="K6" s="59"/>
      <c r="L6" s="59"/>
      <c r="M6" s="59"/>
      <c r="N6" s="59"/>
      <c r="O6" s="59"/>
      <c r="P6" s="59"/>
      <c r="Q6" s="59"/>
      <c r="R6" s="59"/>
      <c r="S6" s="24"/>
      <c r="T6" s="25"/>
    </row>
    <row r="7" spans="1:20" ht="15">
      <c r="A7" s="59" t="s">
        <v>247</v>
      </c>
      <c r="B7" s="59"/>
      <c r="C7" s="59"/>
      <c r="D7" s="59" t="s">
        <v>248</v>
      </c>
      <c r="E7" s="59"/>
      <c r="F7" s="59"/>
      <c r="G7" s="59"/>
      <c r="H7" s="59"/>
      <c r="I7" s="59"/>
      <c r="J7" s="59"/>
      <c r="K7" s="59"/>
      <c r="L7" s="59"/>
      <c r="M7" s="59"/>
      <c r="N7" s="59"/>
      <c r="O7" s="59"/>
      <c r="P7" s="59"/>
      <c r="Q7" s="59"/>
      <c r="R7" s="59"/>
      <c r="S7" s="24"/>
      <c r="T7" s="25"/>
    </row>
    <row r="8" spans="1:20" ht="15">
      <c r="A8" s="59" t="s">
        <v>20</v>
      </c>
      <c r="B8" s="59"/>
      <c r="C8" s="59"/>
      <c r="D8" s="59" t="s">
        <v>249</v>
      </c>
      <c r="E8" s="59"/>
      <c r="F8" s="59"/>
      <c r="G8" s="59"/>
      <c r="H8" s="59"/>
      <c r="I8" s="59"/>
      <c r="J8" s="59"/>
      <c r="K8" s="59"/>
      <c r="L8" s="59"/>
      <c r="M8" s="59"/>
      <c r="N8" s="59"/>
      <c r="O8" s="59"/>
      <c r="P8" s="59"/>
      <c r="Q8" s="59"/>
      <c r="R8" s="59"/>
      <c r="S8" s="24"/>
      <c r="T8" s="25"/>
    </row>
    <row r="9" spans="1:20" ht="15.75" thickBot="1">
      <c r="A9" s="59" t="s">
        <v>250</v>
      </c>
      <c r="B9" s="59"/>
      <c r="C9" s="59"/>
      <c r="D9" s="59" t="s">
        <v>251</v>
      </c>
      <c r="E9" s="59"/>
      <c r="F9" s="59"/>
      <c r="G9" s="59"/>
      <c r="H9" s="59"/>
      <c r="I9" s="59"/>
      <c r="J9" s="59"/>
      <c r="K9" s="59"/>
      <c r="L9" s="59"/>
      <c r="M9" s="59"/>
      <c r="N9" s="59"/>
      <c r="O9" s="59"/>
      <c r="P9" s="59"/>
      <c r="Q9" s="59"/>
      <c r="R9" s="59"/>
      <c r="S9" s="24"/>
      <c r="T9" s="25"/>
    </row>
    <row r="10" spans="1:20" ht="15.75" thickBot="1">
      <c r="A10" s="59" t="s">
        <v>21</v>
      </c>
      <c r="B10" s="59"/>
      <c r="C10" s="59"/>
      <c r="D10" s="60">
        <v>40609</v>
      </c>
      <c r="E10" s="60"/>
      <c r="F10" s="60"/>
      <c r="G10" s="60"/>
      <c r="H10" s="60"/>
      <c r="I10" s="60"/>
      <c r="J10" s="60"/>
      <c r="K10" s="60"/>
      <c r="L10" s="60"/>
      <c r="M10" s="60"/>
      <c r="N10" s="60"/>
      <c r="O10" s="60"/>
      <c r="P10" s="60"/>
      <c r="Q10" s="60"/>
      <c r="R10" s="60"/>
      <c r="S10" s="88"/>
      <c r="T10" s="77"/>
    </row>
    <row r="11" spans="1:20" ht="15">
      <c r="A11" s="59" t="s">
        <v>29</v>
      </c>
      <c r="B11" s="59"/>
      <c r="C11" s="59"/>
      <c r="D11" s="60">
        <v>40724</v>
      </c>
      <c r="E11" s="59"/>
      <c r="F11" s="59"/>
      <c r="G11" s="59"/>
      <c r="H11" s="59"/>
      <c r="I11" s="59"/>
      <c r="J11" s="59"/>
      <c r="K11" s="59"/>
      <c r="L11" s="59"/>
      <c r="M11" s="59"/>
      <c r="N11" s="59"/>
      <c r="O11" s="59"/>
      <c r="P11" s="59"/>
      <c r="Q11" s="59"/>
      <c r="R11" s="59"/>
      <c r="S11" s="89">
        <v>40724</v>
      </c>
      <c r="T11" s="73"/>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1" t="s">
        <v>43</v>
      </c>
      <c r="T12" s="71"/>
    </row>
    <row r="13" spans="1:20" ht="12.75">
      <c r="A13" s="70"/>
      <c r="B13" s="70"/>
      <c r="C13" s="70"/>
      <c r="D13" s="70"/>
      <c r="E13" s="70"/>
      <c r="F13" s="70"/>
      <c r="G13" s="75"/>
      <c r="H13" s="70"/>
      <c r="I13" s="70"/>
      <c r="J13" s="70"/>
      <c r="K13" s="70"/>
      <c r="L13" s="70"/>
      <c r="M13" s="70"/>
      <c r="N13" s="70"/>
      <c r="O13" s="70"/>
      <c r="P13" s="70"/>
      <c r="Q13" s="70"/>
      <c r="R13" s="70"/>
      <c r="S13" s="27" t="s">
        <v>27</v>
      </c>
      <c r="T13" s="27" t="s">
        <v>28</v>
      </c>
    </row>
    <row r="14" spans="1:20" ht="57" customHeight="1">
      <c r="A14" s="79">
        <v>4</v>
      </c>
      <c r="B14" s="79">
        <v>1202002</v>
      </c>
      <c r="C14" s="79" t="s">
        <v>79</v>
      </c>
      <c r="D14" s="79" t="s">
        <v>80</v>
      </c>
      <c r="E14" s="79" t="s">
        <v>81</v>
      </c>
      <c r="F14" s="79" t="s">
        <v>82</v>
      </c>
      <c r="G14" s="79" t="s">
        <v>83</v>
      </c>
      <c r="H14" s="30" t="s">
        <v>84</v>
      </c>
      <c r="I14" s="29" t="s">
        <v>61</v>
      </c>
      <c r="J14" s="29">
        <v>1</v>
      </c>
      <c r="K14" s="34">
        <v>40575</v>
      </c>
      <c r="L14" s="34">
        <v>40663</v>
      </c>
      <c r="M14" s="46">
        <f>(+L14-K14)/7</f>
        <v>12.571428571428571</v>
      </c>
      <c r="N14" s="47">
        <v>1</v>
      </c>
      <c r="O14" s="48">
        <f>IF(N14/J14&gt;1,1,+N14/J14)</f>
        <v>1</v>
      </c>
      <c r="P14" s="49">
        <f>+M14*O14</f>
        <v>12.571428571428571</v>
      </c>
      <c r="Q14" s="49">
        <f>IF(L14&lt;=$S$11,P14,0)</f>
        <v>12.571428571428571</v>
      </c>
      <c r="R14" s="49">
        <f>IF($S$11&gt;=L14,M14,0)</f>
        <v>12.571428571428571</v>
      </c>
      <c r="S14" s="28"/>
      <c r="T14" s="28"/>
    </row>
    <row r="15" spans="1:20" ht="90" customHeight="1">
      <c r="A15" s="79"/>
      <c r="B15" s="79"/>
      <c r="C15" s="79"/>
      <c r="D15" s="79"/>
      <c r="E15" s="79"/>
      <c r="F15" s="79"/>
      <c r="G15" s="79"/>
      <c r="H15" s="30" t="s">
        <v>85</v>
      </c>
      <c r="I15" s="29" t="s">
        <v>61</v>
      </c>
      <c r="J15" s="29">
        <v>1</v>
      </c>
      <c r="K15" s="34">
        <v>40664</v>
      </c>
      <c r="L15" s="34">
        <v>40694</v>
      </c>
      <c r="M15" s="46">
        <f>(+L15-K15)/7</f>
        <v>4.285714285714286</v>
      </c>
      <c r="N15" s="4">
        <v>1</v>
      </c>
      <c r="O15" s="48">
        <f>IF(N15/J15&gt;1,1,+N15/J15)</f>
        <v>1</v>
      </c>
      <c r="P15" s="49">
        <f>+M15*O15</f>
        <v>4.285714285714286</v>
      </c>
      <c r="Q15" s="49">
        <f>IF(L15&lt;=$S$11,P15,0)</f>
        <v>4.285714285714286</v>
      </c>
      <c r="R15" s="49">
        <f>IF($S$11&gt;=L15,M15,0)</f>
        <v>4.285714285714286</v>
      </c>
      <c r="S15" s="1"/>
      <c r="T15" s="1"/>
    </row>
    <row r="16" spans="1:20" ht="42.75" customHeight="1">
      <c r="A16" s="79"/>
      <c r="B16" s="79"/>
      <c r="C16" s="79"/>
      <c r="D16" s="79"/>
      <c r="E16" s="79"/>
      <c r="F16" s="79"/>
      <c r="G16" s="79"/>
      <c r="H16" s="30" t="s">
        <v>86</v>
      </c>
      <c r="I16" s="33" t="s">
        <v>61</v>
      </c>
      <c r="J16" s="33">
        <v>1</v>
      </c>
      <c r="K16" s="34">
        <v>40575</v>
      </c>
      <c r="L16" s="34">
        <v>40877</v>
      </c>
      <c r="M16" s="46">
        <f>(+L16-K16)/7</f>
        <v>43.142857142857146</v>
      </c>
      <c r="N16" s="4">
        <v>0</v>
      </c>
      <c r="O16" s="48">
        <f>IF(N16/J16&gt;1,1,+N16/J16)</f>
        <v>0</v>
      </c>
      <c r="P16" s="49">
        <f>+M16*O16</f>
        <v>0</v>
      </c>
      <c r="Q16" s="49">
        <f>IF(L16&lt;=$S$11,P16,0)</f>
        <v>0</v>
      </c>
      <c r="R16" s="49">
        <f>IF($S$11&gt;=L16,M16,0)</f>
        <v>0</v>
      </c>
      <c r="S16" s="1"/>
      <c r="T16" s="1"/>
    </row>
    <row r="17" spans="1:20" ht="110.25" customHeight="1">
      <c r="A17" s="79"/>
      <c r="B17" s="79"/>
      <c r="C17" s="79"/>
      <c r="D17" s="79"/>
      <c r="E17" s="79"/>
      <c r="F17" s="30" t="s">
        <v>87</v>
      </c>
      <c r="G17" s="30" t="s">
        <v>88</v>
      </c>
      <c r="H17" s="30" t="s">
        <v>89</v>
      </c>
      <c r="I17" s="33" t="s">
        <v>90</v>
      </c>
      <c r="J17" s="33">
        <v>3</v>
      </c>
      <c r="K17" s="32">
        <v>40663</v>
      </c>
      <c r="L17" s="32">
        <v>40846</v>
      </c>
      <c r="M17" s="46">
        <f>(+L17-K17)/7</f>
        <v>26.142857142857142</v>
      </c>
      <c r="N17" s="4">
        <v>1</v>
      </c>
      <c r="O17" s="48">
        <f>IF(N17/J17&gt;1,1,+N17/J17)</f>
        <v>0.3333333333333333</v>
      </c>
      <c r="P17" s="49">
        <f>+M17*O17</f>
        <v>8.714285714285714</v>
      </c>
      <c r="Q17" s="49">
        <f>IF(L17&lt;=$S$11,P17,0)</f>
        <v>0</v>
      </c>
      <c r="R17" s="49">
        <f>IF($S$11&gt;=L17,M17,0)</f>
        <v>0</v>
      </c>
      <c r="S17" s="1"/>
      <c r="T17" s="1"/>
    </row>
    <row r="18" spans="1:18" ht="12.75">
      <c r="A18" s="5"/>
      <c r="B18" s="5"/>
      <c r="C18" s="5"/>
      <c r="D18" s="5"/>
      <c r="E18" s="5"/>
      <c r="F18" s="5"/>
      <c r="G18" s="5"/>
      <c r="H18" s="5"/>
      <c r="I18" s="5"/>
      <c r="J18" s="5"/>
      <c r="K18" s="5"/>
      <c r="L18" s="5"/>
      <c r="M18" s="5"/>
      <c r="N18" s="5"/>
      <c r="O18" s="5"/>
      <c r="P18" s="5"/>
      <c r="Q18" s="5"/>
      <c r="R18" s="5"/>
    </row>
    <row r="19" spans="1:18" ht="13.5">
      <c r="A19" s="64" t="s">
        <v>68</v>
      </c>
      <c r="B19" s="64"/>
      <c r="C19" s="120">
        <v>40724</v>
      </c>
      <c r="D19" s="120"/>
      <c r="E19" s="120"/>
      <c r="F19" s="120"/>
      <c r="G19" s="120"/>
      <c r="H19" s="120"/>
      <c r="I19" s="120"/>
      <c r="J19" s="120"/>
      <c r="K19" s="120"/>
      <c r="L19" s="120"/>
      <c r="M19" s="120"/>
      <c r="N19" s="120"/>
      <c r="O19" s="5"/>
      <c r="P19" s="5"/>
      <c r="Q19" s="5"/>
      <c r="R19" s="5"/>
    </row>
    <row r="20" spans="1:18" ht="63" customHeight="1">
      <c r="A20" s="79" t="s">
        <v>206</v>
      </c>
      <c r="B20" s="79"/>
      <c r="C20" s="79"/>
      <c r="D20" s="79"/>
      <c r="E20" s="79"/>
      <c r="F20" s="79"/>
      <c r="G20" s="79"/>
      <c r="H20" s="79"/>
      <c r="I20" s="79"/>
      <c r="J20" s="79"/>
      <c r="K20" s="79"/>
      <c r="L20" s="79"/>
      <c r="M20" s="79"/>
      <c r="N20" s="79"/>
      <c r="O20" s="5"/>
      <c r="P20" s="5"/>
      <c r="Q20" s="5"/>
      <c r="R20" s="5"/>
    </row>
    <row r="21" spans="1:18" ht="13.5">
      <c r="A21" s="121" t="s">
        <v>68</v>
      </c>
      <c r="B21" s="122"/>
      <c r="C21" s="120">
        <v>40694</v>
      </c>
      <c r="D21" s="120"/>
      <c r="E21" s="120"/>
      <c r="F21" s="120"/>
      <c r="G21" s="120"/>
      <c r="H21" s="120"/>
      <c r="I21" s="120"/>
      <c r="J21" s="120"/>
      <c r="K21" s="120"/>
      <c r="L21" s="120"/>
      <c r="M21" s="120"/>
      <c r="N21" s="120"/>
      <c r="O21" s="5"/>
      <c r="P21" s="5"/>
      <c r="Q21" s="5"/>
      <c r="R21" s="5"/>
    </row>
    <row r="22" spans="1:18" ht="66" customHeight="1">
      <c r="A22" s="79" t="s">
        <v>207</v>
      </c>
      <c r="B22" s="79"/>
      <c r="C22" s="79"/>
      <c r="D22" s="79"/>
      <c r="E22" s="79"/>
      <c r="F22" s="79"/>
      <c r="G22" s="79"/>
      <c r="H22" s="79"/>
      <c r="I22" s="79"/>
      <c r="J22" s="79"/>
      <c r="K22" s="79"/>
      <c r="L22" s="79"/>
      <c r="M22" s="79"/>
      <c r="N22" s="79"/>
      <c r="O22" s="5"/>
      <c r="P22" s="5"/>
      <c r="Q22" s="5"/>
      <c r="R22" s="5"/>
    </row>
    <row r="23" spans="1:18" ht="13.5">
      <c r="A23" s="64" t="s">
        <v>68</v>
      </c>
      <c r="B23" s="64"/>
      <c r="C23" s="120">
        <v>40663</v>
      </c>
      <c r="D23" s="120"/>
      <c r="E23" s="120"/>
      <c r="F23" s="120"/>
      <c r="G23" s="120"/>
      <c r="H23" s="120"/>
      <c r="I23" s="120"/>
      <c r="J23" s="120"/>
      <c r="K23" s="120"/>
      <c r="L23" s="120"/>
      <c r="M23" s="120"/>
      <c r="N23" s="120"/>
      <c r="O23" s="5"/>
      <c r="P23" s="5"/>
      <c r="Q23" s="5"/>
      <c r="R23" s="5"/>
    </row>
    <row r="24" spans="1:18" ht="39.75" customHeight="1">
      <c r="A24" s="79" t="s">
        <v>208</v>
      </c>
      <c r="B24" s="79"/>
      <c r="C24" s="79"/>
      <c r="D24" s="79"/>
      <c r="E24" s="79"/>
      <c r="F24" s="79"/>
      <c r="G24" s="79"/>
      <c r="H24" s="79"/>
      <c r="I24" s="79"/>
      <c r="J24" s="79"/>
      <c r="K24" s="79"/>
      <c r="L24" s="79"/>
      <c r="M24" s="79"/>
      <c r="N24" s="79"/>
      <c r="O24" s="5"/>
      <c r="P24" s="5"/>
      <c r="Q24" s="5"/>
      <c r="R24" s="5"/>
    </row>
    <row r="25" spans="1:18" ht="63" customHeight="1">
      <c r="A25" s="61" t="s">
        <v>209</v>
      </c>
      <c r="B25" s="62"/>
      <c r="C25" s="62"/>
      <c r="D25" s="62"/>
      <c r="E25" s="62"/>
      <c r="F25" s="62"/>
      <c r="G25" s="62"/>
      <c r="H25" s="62"/>
      <c r="I25" s="62"/>
      <c r="J25" s="62"/>
      <c r="K25" s="62"/>
      <c r="L25" s="62"/>
      <c r="M25" s="62"/>
      <c r="N25" s="63"/>
      <c r="O25" s="5"/>
      <c r="P25" s="5"/>
      <c r="Q25" s="5"/>
      <c r="R25" s="5"/>
    </row>
  </sheetData>
  <sheetProtection/>
  <mergeCells count="56">
    <mergeCell ref="D5:R5"/>
    <mergeCell ref="A6:C6"/>
    <mergeCell ref="D6:R6"/>
    <mergeCell ref="G14:G16"/>
    <mergeCell ref="A14:A17"/>
    <mergeCell ref="B14:B17"/>
    <mergeCell ref="C14:C17"/>
    <mergeCell ref="D14:D17"/>
    <mergeCell ref="E14:E17"/>
    <mergeCell ref="F14:F16"/>
    <mergeCell ref="S10:T10"/>
    <mergeCell ref="S11:T11"/>
    <mergeCell ref="A7:C7"/>
    <mergeCell ref="D7:R7"/>
    <mergeCell ref="A8:C8"/>
    <mergeCell ref="A1:T1"/>
    <mergeCell ref="A2:T2"/>
    <mergeCell ref="A3:T3"/>
    <mergeCell ref="A4:T4"/>
    <mergeCell ref="A5:C5"/>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23:B23"/>
    <mergeCell ref="C23:N23"/>
    <mergeCell ref="A24:N24"/>
    <mergeCell ref="A25:N25"/>
    <mergeCell ref="A19:B19"/>
    <mergeCell ref="C19:N19"/>
    <mergeCell ref="A20:N20"/>
    <mergeCell ref="A21:B21"/>
    <mergeCell ref="C21:N21"/>
    <mergeCell ref="A22:N22"/>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A23 C23 A21 C21"/>
  </dataValidations>
  <printOptions/>
  <pageMargins left="0.7" right="0.7" top="0.75" bottom="0.75" header="0.3" footer="0.3"/>
  <pageSetup fitToHeight="1" fitToWidth="1" horizontalDpi="600" verticalDpi="600" orientation="landscape" scale="4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T23"/>
  <sheetViews>
    <sheetView zoomScale="60" zoomScaleNormal="60" zoomScalePageLayoutView="0" workbookViewId="0" topLeftCell="A1">
      <selection activeCell="C20" sqref="C20:N20"/>
    </sheetView>
  </sheetViews>
  <sheetFormatPr defaultColWidth="11.421875" defaultRowHeight="12.75"/>
  <cols>
    <col min="1" max="2" width="11.421875" style="0" customWidth="1"/>
    <col min="3" max="3" width="33.8515625" style="0" customWidth="1"/>
    <col min="4" max="4" width="14.57421875" style="0" customWidth="1"/>
    <col min="5" max="5" width="21.57421875" style="0" customWidth="1"/>
    <col min="6" max="6" width="17.57421875" style="0" customWidth="1"/>
    <col min="7" max="7" width="14.28125" style="0" customWidth="1"/>
    <col min="8" max="8" width="16.710937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24"/>
      <c r="T5" s="25"/>
    </row>
    <row r="6" spans="1:20" ht="15">
      <c r="A6" s="59" t="s">
        <v>245</v>
      </c>
      <c r="B6" s="59"/>
      <c r="C6" s="59"/>
      <c r="D6" s="59" t="s">
        <v>246</v>
      </c>
      <c r="E6" s="59"/>
      <c r="F6" s="59"/>
      <c r="G6" s="59"/>
      <c r="H6" s="59"/>
      <c r="I6" s="59"/>
      <c r="J6" s="59"/>
      <c r="K6" s="59"/>
      <c r="L6" s="59"/>
      <c r="M6" s="59"/>
      <c r="N6" s="59"/>
      <c r="O6" s="59"/>
      <c r="P6" s="59"/>
      <c r="Q6" s="59"/>
      <c r="R6" s="59"/>
      <c r="S6" s="24"/>
      <c r="T6" s="25"/>
    </row>
    <row r="7" spans="1:20" ht="15">
      <c r="A7" s="59" t="s">
        <v>247</v>
      </c>
      <c r="B7" s="59"/>
      <c r="C7" s="59"/>
      <c r="D7" s="59" t="s">
        <v>248</v>
      </c>
      <c r="E7" s="59"/>
      <c r="F7" s="59"/>
      <c r="G7" s="59"/>
      <c r="H7" s="59"/>
      <c r="I7" s="59"/>
      <c r="J7" s="59"/>
      <c r="K7" s="59"/>
      <c r="L7" s="59"/>
      <c r="M7" s="59"/>
      <c r="N7" s="59"/>
      <c r="O7" s="59"/>
      <c r="P7" s="59"/>
      <c r="Q7" s="59"/>
      <c r="R7" s="59"/>
      <c r="S7" s="24"/>
      <c r="T7" s="25"/>
    </row>
    <row r="8" spans="1:20" ht="15">
      <c r="A8" s="59" t="s">
        <v>20</v>
      </c>
      <c r="B8" s="59"/>
      <c r="C8" s="59"/>
      <c r="D8" s="59" t="s">
        <v>249</v>
      </c>
      <c r="E8" s="59"/>
      <c r="F8" s="59"/>
      <c r="G8" s="59"/>
      <c r="H8" s="59"/>
      <c r="I8" s="59"/>
      <c r="J8" s="59"/>
      <c r="K8" s="59"/>
      <c r="L8" s="59"/>
      <c r="M8" s="59"/>
      <c r="N8" s="59"/>
      <c r="O8" s="59"/>
      <c r="P8" s="59"/>
      <c r="Q8" s="59"/>
      <c r="R8" s="59"/>
      <c r="S8" s="24"/>
      <c r="T8" s="25"/>
    </row>
    <row r="9" spans="1:20" ht="15.75" thickBot="1">
      <c r="A9" s="59" t="s">
        <v>250</v>
      </c>
      <c r="B9" s="59"/>
      <c r="C9" s="59"/>
      <c r="D9" s="59" t="s">
        <v>251</v>
      </c>
      <c r="E9" s="59"/>
      <c r="F9" s="59"/>
      <c r="G9" s="59"/>
      <c r="H9" s="59"/>
      <c r="I9" s="59"/>
      <c r="J9" s="59"/>
      <c r="K9" s="59"/>
      <c r="L9" s="59"/>
      <c r="M9" s="59"/>
      <c r="N9" s="59"/>
      <c r="O9" s="59"/>
      <c r="P9" s="59"/>
      <c r="Q9" s="59"/>
      <c r="R9" s="59"/>
      <c r="S9" s="24"/>
      <c r="T9" s="25"/>
    </row>
    <row r="10" spans="1:20" ht="15.75" thickBot="1">
      <c r="A10" s="59" t="s">
        <v>21</v>
      </c>
      <c r="B10" s="59"/>
      <c r="C10" s="59"/>
      <c r="D10" s="60">
        <v>40609</v>
      </c>
      <c r="E10" s="60"/>
      <c r="F10" s="60"/>
      <c r="G10" s="60"/>
      <c r="H10" s="60"/>
      <c r="I10" s="60"/>
      <c r="J10" s="60"/>
      <c r="K10" s="60"/>
      <c r="L10" s="60"/>
      <c r="M10" s="60"/>
      <c r="N10" s="60"/>
      <c r="O10" s="60"/>
      <c r="P10" s="60"/>
      <c r="Q10" s="60"/>
      <c r="R10" s="60"/>
      <c r="S10" s="88"/>
      <c r="T10" s="77"/>
    </row>
    <row r="11" spans="1:20" ht="15">
      <c r="A11" s="59" t="s">
        <v>29</v>
      </c>
      <c r="B11" s="59"/>
      <c r="C11" s="59"/>
      <c r="D11" s="60">
        <v>40724</v>
      </c>
      <c r="E11" s="59"/>
      <c r="F11" s="59"/>
      <c r="G11" s="59"/>
      <c r="H11" s="59"/>
      <c r="I11" s="59"/>
      <c r="J11" s="59"/>
      <c r="K11" s="59"/>
      <c r="L11" s="59"/>
      <c r="M11" s="59"/>
      <c r="N11" s="59"/>
      <c r="O11" s="59"/>
      <c r="P11" s="59"/>
      <c r="Q11" s="59"/>
      <c r="R11" s="59"/>
      <c r="S11" s="89">
        <v>40724</v>
      </c>
      <c r="T11" s="73"/>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1" t="s">
        <v>43</v>
      </c>
      <c r="T12" s="71"/>
    </row>
    <row r="13" spans="1:20" ht="12.75">
      <c r="A13" s="70"/>
      <c r="B13" s="70"/>
      <c r="C13" s="70"/>
      <c r="D13" s="70"/>
      <c r="E13" s="70"/>
      <c r="F13" s="70"/>
      <c r="G13" s="75"/>
      <c r="H13" s="70"/>
      <c r="I13" s="70"/>
      <c r="J13" s="70"/>
      <c r="K13" s="70"/>
      <c r="L13" s="70"/>
      <c r="M13" s="70"/>
      <c r="N13" s="70"/>
      <c r="O13" s="70"/>
      <c r="P13" s="70"/>
      <c r="Q13" s="70"/>
      <c r="R13" s="70"/>
      <c r="S13" s="27" t="s">
        <v>27</v>
      </c>
      <c r="T13" s="27" t="s">
        <v>28</v>
      </c>
    </row>
    <row r="14" spans="1:20" ht="90" customHeight="1">
      <c r="A14" s="78">
        <v>5</v>
      </c>
      <c r="B14" s="78">
        <v>1202002</v>
      </c>
      <c r="C14" s="79" t="s">
        <v>91</v>
      </c>
      <c r="D14" s="79" t="s">
        <v>92</v>
      </c>
      <c r="E14" s="79" t="s">
        <v>93</v>
      </c>
      <c r="F14" s="79" t="s">
        <v>94</v>
      </c>
      <c r="G14" s="79" t="s">
        <v>83</v>
      </c>
      <c r="H14" s="30" t="s">
        <v>84</v>
      </c>
      <c r="I14" s="29" t="s">
        <v>61</v>
      </c>
      <c r="J14" s="29">
        <v>1</v>
      </c>
      <c r="K14" s="34">
        <v>40575</v>
      </c>
      <c r="L14" s="34">
        <v>40663</v>
      </c>
      <c r="M14" s="46">
        <f>(+L14-K14)/7</f>
        <v>12.571428571428571</v>
      </c>
      <c r="N14" s="47">
        <v>1</v>
      </c>
      <c r="O14" s="48">
        <f>IF(N14/J14&gt;1,1,+N14/J14)</f>
        <v>1</v>
      </c>
      <c r="P14" s="49">
        <f>+M14*O14</f>
        <v>12.571428571428571</v>
      </c>
      <c r="Q14" s="49">
        <f>IF(L14&lt;=$S$11,P14,0)</f>
        <v>12.571428571428571</v>
      </c>
      <c r="R14" s="49">
        <f>IF($S$11&gt;=L14,M14,0)</f>
        <v>12.571428571428571</v>
      </c>
      <c r="S14" s="28"/>
      <c r="T14" s="28"/>
    </row>
    <row r="15" spans="1:20" ht="120" customHeight="1">
      <c r="A15" s="78"/>
      <c r="B15" s="78"/>
      <c r="C15" s="79"/>
      <c r="D15" s="79"/>
      <c r="E15" s="79"/>
      <c r="F15" s="79"/>
      <c r="G15" s="79"/>
      <c r="H15" s="30" t="s">
        <v>95</v>
      </c>
      <c r="I15" s="29" t="s">
        <v>61</v>
      </c>
      <c r="J15" s="29">
        <v>1</v>
      </c>
      <c r="K15" s="34">
        <v>40664</v>
      </c>
      <c r="L15" s="34">
        <v>40694</v>
      </c>
      <c r="M15" s="46">
        <f>(+L15-K15)/7</f>
        <v>4.285714285714286</v>
      </c>
      <c r="N15" s="4">
        <v>1</v>
      </c>
      <c r="O15" s="48">
        <f>IF(N15/J15&gt;1,1,+N15/J15)</f>
        <v>1</v>
      </c>
      <c r="P15" s="49">
        <f>+M15*O15</f>
        <v>4.285714285714286</v>
      </c>
      <c r="Q15" s="49">
        <f>IF(L15&lt;=$S$11,P15,0)</f>
        <v>4.285714285714286</v>
      </c>
      <c r="R15" s="49">
        <f>IF($S$11&gt;=L15,M15,0)</f>
        <v>4.285714285714286</v>
      </c>
      <c r="S15" s="1"/>
      <c r="T15" s="1"/>
    </row>
    <row r="16" spans="1:20" ht="76.5" customHeight="1">
      <c r="A16" s="78"/>
      <c r="B16" s="78"/>
      <c r="C16" s="79"/>
      <c r="D16" s="79"/>
      <c r="E16" s="79"/>
      <c r="F16" s="79"/>
      <c r="G16" s="79"/>
      <c r="H16" s="30" t="s">
        <v>86</v>
      </c>
      <c r="I16" s="33" t="s">
        <v>61</v>
      </c>
      <c r="J16" s="33">
        <v>1</v>
      </c>
      <c r="K16" s="34">
        <v>40575</v>
      </c>
      <c r="L16" s="34">
        <v>40877</v>
      </c>
      <c r="M16" s="46">
        <f>(+L16-K16)/7</f>
        <v>43.142857142857146</v>
      </c>
      <c r="N16" s="4">
        <v>0</v>
      </c>
      <c r="O16" s="48">
        <f>IF(N16/J16&gt;1,1,+N16/J16)</f>
        <v>0</v>
      </c>
      <c r="P16" s="49">
        <f>+M16*O16</f>
        <v>0</v>
      </c>
      <c r="Q16" s="49">
        <f>IF(L16&lt;=$S$11,P16,0)</f>
        <v>0</v>
      </c>
      <c r="R16" s="49">
        <f>IF($S$11&gt;=L16,M16,0)</f>
        <v>0</v>
      </c>
      <c r="S16" s="1"/>
      <c r="T16" s="1"/>
    </row>
    <row r="17" spans="1:18" ht="12.75">
      <c r="A17" s="5"/>
      <c r="B17" s="5"/>
      <c r="C17" s="5"/>
      <c r="D17" s="5"/>
      <c r="E17" s="5"/>
      <c r="F17" s="5"/>
      <c r="G17" s="5"/>
      <c r="H17" s="5"/>
      <c r="I17" s="5"/>
      <c r="J17" s="5"/>
      <c r="K17" s="5"/>
      <c r="L17" s="5"/>
      <c r="M17" s="5"/>
      <c r="N17" s="5"/>
      <c r="O17" s="5"/>
      <c r="P17" s="5"/>
      <c r="Q17" s="5"/>
      <c r="R17" s="5"/>
    </row>
    <row r="18" spans="1:18" ht="13.5">
      <c r="A18" s="64" t="s">
        <v>68</v>
      </c>
      <c r="B18" s="64"/>
      <c r="C18" s="120">
        <v>40724</v>
      </c>
      <c r="D18" s="120"/>
      <c r="E18" s="120"/>
      <c r="F18" s="120"/>
      <c r="G18" s="120"/>
      <c r="H18" s="120"/>
      <c r="I18" s="120"/>
      <c r="J18" s="120"/>
      <c r="K18" s="120"/>
      <c r="L18" s="120"/>
      <c r="M18" s="120"/>
      <c r="N18" s="120"/>
      <c r="O18" s="5"/>
      <c r="P18" s="5"/>
      <c r="Q18" s="5"/>
      <c r="R18" s="5"/>
    </row>
    <row r="19" spans="1:18" ht="72" customHeight="1">
      <c r="A19" s="79" t="s">
        <v>206</v>
      </c>
      <c r="B19" s="79"/>
      <c r="C19" s="79"/>
      <c r="D19" s="79"/>
      <c r="E19" s="79"/>
      <c r="F19" s="79"/>
      <c r="G19" s="79"/>
      <c r="H19" s="79"/>
      <c r="I19" s="79"/>
      <c r="J19" s="79"/>
      <c r="K19" s="79"/>
      <c r="L19" s="79"/>
      <c r="M19" s="79"/>
      <c r="N19" s="79"/>
      <c r="O19" s="5"/>
      <c r="P19" s="5"/>
      <c r="Q19" s="5"/>
      <c r="R19" s="5"/>
    </row>
    <row r="20" spans="1:18" ht="13.5">
      <c r="A20" s="64" t="s">
        <v>68</v>
      </c>
      <c r="B20" s="64"/>
      <c r="C20" s="120">
        <v>40694</v>
      </c>
      <c r="D20" s="120"/>
      <c r="E20" s="120"/>
      <c r="F20" s="120"/>
      <c r="G20" s="120"/>
      <c r="H20" s="120"/>
      <c r="I20" s="120"/>
      <c r="J20" s="120"/>
      <c r="K20" s="120"/>
      <c r="L20" s="120"/>
      <c r="M20" s="120"/>
      <c r="N20" s="120"/>
      <c r="O20" s="5"/>
      <c r="P20" s="5"/>
      <c r="Q20" s="5"/>
      <c r="R20" s="5"/>
    </row>
    <row r="21" spans="1:18" ht="68.25" customHeight="1">
      <c r="A21" s="102" t="s">
        <v>210</v>
      </c>
      <c r="B21" s="102"/>
      <c r="C21" s="102"/>
      <c r="D21" s="102"/>
      <c r="E21" s="102"/>
      <c r="F21" s="102"/>
      <c r="G21" s="102"/>
      <c r="H21" s="102"/>
      <c r="I21" s="102"/>
      <c r="J21" s="102"/>
      <c r="K21" s="102"/>
      <c r="L21" s="102"/>
      <c r="M21" s="102"/>
      <c r="N21" s="102"/>
      <c r="O21" s="5"/>
      <c r="P21" s="5"/>
      <c r="Q21" s="5"/>
      <c r="R21" s="5"/>
    </row>
    <row r="22" spans="1:18" ht="13.5">
      <c r="A22" s="64" t="s">
        <v>68</v>
      </c>
      <c r="B22" s="64"/>
      <c r="C22" s="120">
        <v>40663</v>
      </c>
      <c r="D22" s="120"/>
      <c r="E22" s="120"/>
      <c r="F22" s="120"/>
      <c r="G22" s="120"/>
      <c r="H22" s="120"/>
      <c r="I22" s="120"/>
      <c r="J22" s="120"/>
      <c r="K22" s="120"/>
      <c r="L22" s="120"/>
      <c r="M22" s="120"/>
      <c r="N22" s="120"/>
      <c r="O22" s="5"/>
      <c r="P22" s="5"/>
      <c r="Q22" s="5"/>
      <c r="R22" s="5"/>
    </row>
    <row r="23" spans="1:18" ht="50.25" customHeight="1">
      <c r="A23" s="123" t="s">
        <v>211</v>
      </c>
      <c r="B23" s="123"/>
      <c r="C23" s="123"/>
      <c r="D23" s="123"/>
      <c r="E23" s="123"/>
      <c r="F23" s="123"/>
      <c r="G23" s="123"/>
      <c r="H23" s="123"/>
      <c r="I23" s="123"/>
      <c r="J23" s="123"/>
      <c r="K23" s="123"/>
      <c r="L23" s="123"/>
      <c r="M23" s="123"/>
      <c r="N23" s="123"/>
      <c r="O23" s="5"/>
      <c r="P23" s="5"/>
      <c r="Q23" s="5"/>
      <c r="R23" s="5"/>
    </row>
  </sheetData>
  <sheetProtection/>
  <mergeCells count="55">
    <mergeCell ref="D5:R5"/>
    <mergeCell ref="A6:C6"/>
    <mergeCell ref="D6:R6"/>
    <mergeCell ref="G14:G16"/>
    <mergeCell ref="A14:A16"/>
    <mergeCell ref="B14:B16"/>
    <mergeCell ref="C14:C16"/>
    <mergeCell ref="D14:D16"/>
    <mergeCell ref="E14:E16"/>
    <mergeCell ref="F14:F16"/>
    <mergeCell ref="S10:T10"/>
    <mergeCell ref="S11:T11"/>
    <mergeCell ref="A7:C7"/>
    <mergeCell ref="D7:R7"/>
    <mergeCell ref="A8:C8"/>
    <mergeCell ref="A1:T1"/>
    <mergeCell ref="A2:T2"/>
    <mergeCell ref="A3:T3"/>
    <mergeCell ref="A4:T4"/>
    <mergeCell ref="A5:C5"/>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22:B22"/>
    <mergeCell ref="C22:N22"/>
    <mergeCell ref="A23:N23"/>
    <mergeCell ref="A18:B18"/>
    <mergeCell ref="C18:N18"/>
    <mergeCell ref="A19:N19"/>
    <mergeCell ref="A20:B20"/>
    <mergeCell ref="C20:N20"/>
    <mergeCell ref="A21:N21"/>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pageMargins left="0.7" right="0.7" top="0.75" bottom="0.75" header="0.3" footer="0.3"/>
  <pageSetup fitToHeight="1" fitToWidth="1" horizontalDpi="600" verticalDpi="600" orientation="landscape" scale="4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3"/>
  <sheetViews>
    <sheetView zoomScale="70" zoomScaleNormal="70" zoomScalePageLayoutView="0" workbookViewId="0" topLeftCell="A1">
      <selection activeCell="D38" sqref="D38"/>
    </sheetView>
  </sheetViews>
  <sheetFormatPr defaultColWidth="11.421875" defaultRowHeight="12.75"/>
  <cols>
    <col min="1" max="2" width="11.421875" style="0" customWidth="1"/>
    <col min="3" max="3" width="34.140625" style="0" customWidth="1"/>
    <col min="4" max="5" width="11.421875" style="0" customWidth="1"/>
    <col min="6" max="6" width="38.28125" style="0" customWidth="1"/>
    <col min="7" max="7" width="15.28125" style="0" customWidth="1"/>
    <col min="8" max="8" width="19.8515625" style="0" customWidth="1"/>
    <col min="9" max="9" width="20.710937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1" ht="15">
      <c r="A5" s="59" t="s">
        <v>243</v>
      </c>
      <c r="B5" s="59"/>
      <c r="C5" s="59"/>
      <c r="D5" s="59" t="s">
        <v>244</v>
      </c>
      <c r="E5" s="59"/>
      <c r="F5" s="59"/>
      <c r="G5" s="59"/>
      <c r="H5" s="59"/>
      <c r="I5" s="59"/>
      <c r="J5" s="59"/>
      <c r="K5" s="59"/>
      <c r="L5" s="59"/>
      <c r="M5" s="59"/>
      <c r="N5" s="59"/>
      <c r="O5" s="59"/>
      <c r="P5" s="59"/>
      <c r="Q5" s="59"/>
      <c r="R5" s="59"/>
      <c r="S5" s="50"/>
      <c r="T5" s="51"/>
      <c r="U5" s="5"/>
    </row>
    <row r="6" spans="1:21" ht="15">
      <c r="A6" s="59" t="s">
        <v>245</v>
      </c>
      <c r="B6" s="59"/>
      <c r="C6" s="59"/>
      <c r="D6" s="59" t="s">
        <v>246</v>
      </c>
      <c r="E6" s="59"/>
      <c r="F6" s="59"/>
      <c r="G6" s="59"/>
      <c r="H6" s="59"/>
      <c r="I6" s="59"/>
      <c r="J6" s="59"/>
      <c r="K6" s="59"/>
      <c r="L6" s="59"/>
      <c r="M6" s="59"/>
      <c r="N6" s="59"/>
      <c r="O6" s="59"/>
      <c r="P6" s="59"/>
      <c r="Q6" s="59"/>
      <c r="R6" s="59"/>
      <c r="S6" s="50"/>
      <c r="T6" s="51"/>
      <c r="U6" s="5"/>
    </row>
    <row r="7" spans="1:21" ht="15">
      <c r="A7" s="59" t="s">
        <v>247</v>
      </c>
      <c r="B7" s="59"/>
      <c r="C7" s="59"/>
      <c r="D7" s="59" t="s">
        <v>248</v>
      </c>
      <c r="E7" s="59"/>
      <c r="F7" s="59"/>
      <c r="G7" s="59"/>
      <c r="H7" s="59"/>
      <c r="I7" s="59"/>
      <c r="J7" s="59"/>
      <c r="K7" s="59"/>
      <c r="L7" s="59"/>
      <c r="M7" s="59"/>
      <c r="N7" s="59"/>
      <c r="O7" s="59"/>
      <c r="P7" s="59"/>
      <c r="Q7" s="59"/>
      <c r="R7" s="59"/>
      <c r="S7" s="50"/>
      <c r="T7" s="51"/>
      <c r="U7" s="5"/>
    </row>
    <row r="8" spans="1:21" ht="15">
      <c r="A8" s="59" t="s">
        <v>20</v>
      </c>
      <c r="B8" s="59"/>
      <c r="C8" s="59"/>
      <c r="D8" s="59" t="s">
        <v>249</v>
      </c>
      <c r="E8" s="59"/>
      <c r="F8" s="59"/>
      <c r="G8" s="59"/>
      <c r="H8" s="59"/>
      <c r="I8" s="59"/>
      <c r="J8" s="59"/>
      <c r="K8" s="59"/>
      <c r="L8" s="59"/>
      <c r="M8" s="59"/>
      <c r="N8" s="59"/>
      <c r="O8" s="59"/>
      <c r="P8" s="59"/>
      <c r="Q8" s="59"/>
      <c r="R8" s="59"/>
      <c r="S8" s="50"/>
      <c r="T8" s="51"/>
      <c r="U8" s="5"/>
    </row>
    <row r="9" spans="1:21" ht="15.75" thickBot="1">
      <c r="A9" s="59" t="s">
        <v>250</v>
      </c>
      <c r="B9" s="59"/>
      <c r="C9" s="59"/>
      <c r="D9" s="59" t="s">
        <v>251</v>
      </c>
      <c r="E9" s="59"/>
      <c r="F9" s="59"/>
      <c r="G9" s="59"/>
      <c r="H9" s="59"/>
      <c r="I9" s="59"/>
      <c r="J9" s="59"/>
      <c r="K9" s="59"/>
      <c r="L9" s="59"/>
      <c r="M9" s="59"/>
      <c r="N9" s="59"/>
      <c r="O9" s="59"/>
      <c r="P9" s="59"/>
      <c r="Q9" s="59"/>
      <c r="R9" s="59"/>
      <c r="S9" s="50"/>
      <c r="T9" s="51"/>
      <c r="U9" s="5"/>
    </row>
    <row r="10" spans="1:21" ht="15.75" thickBot="1">
      <c r="A10" s="59" t="s">
        <v>21</v>
      </c>
      <c r="B10" s="59"/>
      <c r="C10" s="59"/>
      <c r="D10" s="60">
        <v>40609</v>
      </c>
      <c r="E10" s="60"/>
      <c r="F10" s="60"/>
      <c r="G10" s="60"/>
      <c r="H10" s="60"/>
      <c r="I10" s="60"/>
      <c r="J10" s="60"/>
      <c r="K10" s="60"/>
      <c r="L10" s="60"/>
      <c r="M10" s="60"/>
      <c r="N10" s="60"/>
      <c r="O10" s="60"/>
      <c r="P10" s="60"/>
      <c r="Q10" s="60"/>
      <c r="R10" s="60"/>
      <c r="S10" s="98"/>
      <c r="T10" s="99"/>
      <c r="U10" s="5"/>
    </row>
    <row r="11" spans="1:21" ht="15">
      <c r="A11" s="59" t="s">
        <v>29</v>
      </c>
      <c r="B11" s="59"/>
      <c r="C11" s="59"/>
      <c r="D11" s="60">
        <v>40724</v>
      </c>
      <c r="E11" s="59"/>
      <c r="F11" s="59"/>
      <c r="G11" s="59"/>
      <c r="H11" s="59"/>
      <c r="I11" s="59"/>
      <c r="J11" s="59"/>
      <c r="K11" s="59"/>
      <c r="L11" s="59"/>
      <c r="M11" s="59"/>
      <c r="N11" s="59"/>
      <c r="O11" s="59"/>
      <c r="P11" s="59"/>
      <c r="Q11" s="59"/>
      <c r="R11" s="59"/>
      <c r="S11" s="100">
        <v>40724</v>
      </c>
      <c r="T11" s="101"/>
      <c r="U11" s="5"/>
    </row>
    <row r="12" spans="1:21"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0" t="s">
        <v>43</v>
      </c>
      <c r="T12" s="70"/>
      <c r="U12" s="5"/>
    </row>
    <row r="13" spans="1:21" ht="12.75">
      <c r="A13" s="70"/>
      <c r="B13" s="70"/>
      <c r="C13" s="70"/>
      <c r="D13" s="70"/>
      <c r="E13" s="70"/>
      <c r="F13" s="70"/>
      <c r="G13" s="75"/>
      <c r="H13" s="70"/>
      <c r="I13" s="70"/>
      <c r="J13" s="70"/>
      <c r="K13" s="70"/>
      <c r="L13" s="70"/>
      <c r="M13" s="70"/>
      <c r="N13" s="70"/>
      <c r="O13" s="70"/>
      <c r="P13" s="70"/>
      <c r="Q13" s="70"/>
      <c r="R13" s="70"/>
      <c r="S13" s="52" t="s">
        <v>27</v>
      </c>
      <c r="T13" s="52" t="s">
        <v>28</v>
      </c>
      <c r="U13" s="5"/>
    </row>
    <row r="14" spans="1:21" ht="102" customHeight="1">
      <c r="A14" s="78">
        <v>6</v>
      </c>
      <c r="B14" s="78">
        <v>1404100</v>
      </c>
      <c r="C14" s="79" t="s">
        <v>96</v>
      </c>
      <c r="D14" s="79" t="s">
        <v>97</v>
      </c>
      <c r="E14" s="79" t="s">
        <v>98</v>
      </c>
      <c r="F14" s="37" t="s">
        <v>99</v>
      </c>
      <c r="G14" s="30" t="s">
        <v>100</v>
      </c>
      <c r="H14" s="37" t="s">
        <v>101</v>
      </c>
      <c r="I14" s="30" t="s">
        <v>102</v>
      </c>
      <c r="J14" s="29">
        <v>3</v>
      </c>
      <c r="K14" s="32">
        <v>40602</v>
      </c>
      <c r="L14" s="32">
        <v>40724</v>
      </c>
      <c r="M14" s="46">
        <f>(+L14-K14)/7</f>
        <v>17.428571428571427</v>
      </c>
      <c r="N14" s="47">
        <v>3</v>
      </c>
      <c r="O14" s="48">
        <f>IF(N14/J14&gt;1,1,+N14/J14)</f>
        <v>1</v>
      </c>
      <c r="P14" s="49">
        <f>+M14*O14</f>
        <v>17.428571428571427</v>
      </c>
      <c r="Q14" s="49">
        <f>IF(L14&lt;=$S$11,P14,0)</f>
        <v>17.428571428571427</v>
      </c>
      <c r="R14" s="49">
        <f>IF($S$11&gt;=L14,M14,0)</f>
        <v>17.428571428571427</v>
      </c>
      <c r="S14" s="53"/>
      <c r="T14" s="53"/>
      <c r="U14" s="5"/>
    </row>
    <row r="15" spans="1:21" ht="84.75" customHeight="1">
      <c r="A15" s="78"/>
      <c r="B15" s="78"/>
      <c r="C15" s="79"/>
      <c r="D15" s="79"/>
      <c r="E15" s="79"/>
      <c r="F15" s="79" t="s">
        <v>103</v>
      </c>
      <c r="G15" s="79" t="s">
        <v>104</v>
      </c>
      <c r="H15" s="38" t="s">
        <v>105</v>
      </c>
      <c r="I15" s="30" t="s">
        <v>106</v>
      </c>
      <c r="J15" s="39">
        <v>1</v>
      </c>
      <c r="K15" s="34">
        <v>40557</v>
      </c>
      <c r="L15" s="34">
        <v>40573</v>
      </c>
      <c r="M15" s="46">
        <f>(+L15-K15)/7</f>
        <v>2.2857142857142856</v>
      </c>
      <c r="N15" s="4">
        <v>1</v>
      </c>
      <c r="O15" s="48">
        <f>IF(N15/J15&gt;1,1,+N15/J15)</f>
        <v>1</v>
      </c>
      <c r="P15" s="49">
        <f>+M15*O15</f>
        <v>2.2857142857142856</v>
      </c>
      <c r="Q15" s="49">
        <f>IF(L15&lt;=$S$11,P15,0)</f>
        <v>2.2857142857142856</v>
      </c>
      <c r="R15" s="49">
        <f>IF($S$11&gt;=L15,M15,0)</f>
        <v>2.2857142857142856</v>
      </c>
      <c r="S15" s="4"/>
      <c r="T15" s="4"/>
      <c r="U15" s="5"/>
    </row>
    <row r="16" spans="1:21" ht="91.5" customHeight="1">
      <c r="A16" s="78"/>
      <c r="B16" s="78"/>
      <c r="C16" s="79"/>
      <c r="D16" s="79"/>
      <c r="E16" s="79"/>
      <c r="F16" s="79"/>
      <c r="G16" s="79"/>
      <c r="H16" s="30" t="s">
        <v>107</v>
      </c>
      <c r="I16" s="30" t="s">
        <v>108</v>
      </c>
      <c r="J16" s="39">
        <v>6</v>
      </c>
      <c r="K16" s="34">
        <v>40575</v>
      </c>
      <c r="L16" s="34">
        <v>40756</v>
      </c>
      <c r="M16" s="46">
        <f>(+L16-K16)/7</f>
        <v>25.857142857142858</v>
      </c>
      <c r="N16" s="4">
        <v>6</v>
      </c>
      <c r="O16" s="48">
        <f>IF(N16/J16&gt;1,1,+N16/J16)</f>
        <v>1</v>
      </c>
      <c r="P16" s="49">
        <f>+M16*O16</f>
        <v>25.857142857142858</v>
      </c>
      <c r="Q16" s="49">
        <f>IF(L16&lt;=$S$11,P16,0)</f>
        <v>0</v>
      </c>
      <c r="R16" s="49">
        <f>IF($S$11&gt;=L16,M16,0)</f>
        <v>0</v>
      </c>
      <c r="S16" s="4"/>
      <c r="T16" s="4"/>
      <c r="U16" s="5"/>
    </row>
    <row r="17" spans="1:21" ht="13.5">
      <c r="A17" s="64" t="s">
        <v>68</v>
      </c>
      <c r="B17" s="64"/>
      <c r="C17" s="120">
        <v>40724</v>
      </c>
      <c r="D17" s="120"/>
      <c r="E17" s="120"/>
      <c r="F17" s="120"/>
      <c r="G17" s="120"/>
      <c r="H17" s="120"/>
      <c r="I17" s="120"/>
      <c r="J17" s="120"/>
      <c r="K17" s="120"/>
      <c r="L17" s="120"/>
      <c r="M17" s="120"/>
      <c r="N17" s="5"/>
      <c r="O17" s="5"/>
      <c r="P17" s="5"/>
      <c r="Q17" s="5"/>
      <c r="R17" s="5"/>
      <c r="S17" s="5"/>
      <c r="T17" s="5"/>
      <c r="U17" s="5"/>
    </row>
    <row r="18" spans="1:21" ht="48" customHeight="1">
      <c r="A18" s="125" t="s">
        <v>212</v>
      </c>
      <c r="B18" s="126"/>
      <c r="C18" s="126"/>
      <c r="D18" s="126"/>
      <c r="E18" s="126"/>
      <c r="F18" s="126"/>
      <c r="G18" s="126"/>
      <c r="H18" s="126"/>
      <c r="I18" s="126"/>
      <c r="J18" s="126"/>
      <c r="K18" s="126"/>
      <c r="L18" s="126"/>
      <c r="M18" s="127"/>
      <c r="N18" s="5"/>
      <c r="O18" s="5"/>
      <c r="P18" s="5"/>
      <c r="Q18" s="5"/>
      <c r="R18" s="5"/>
      <c r="S18" s="5"/>
      <c r="T18" s="5"/>
      <c r="U18" s="5"/>
    </row>
    <row r="19" spans="1:21" ht="81.75" customHeight="1">
      <c r="A19" s="125" t="s">
        <v>213</v>
      </c>
      <c r="B19" s="126"/>
      <c r="C19" s="126"/>
      <c r="D19" s="126"/>
      <c r="E19" s="126"/>
      <c r="F19" s="126"/>
      <c r="G19" s="126"/>
      <c r="H19" s="126"/>
      <c r="I19" s="126"/>
      <c r="J19" s="126"/>
      <c r="K19" s="126"/>
      <c r="L19" s="126"/>
      <c r="M19" s="127"/>
      <c r="N19" s="5"/>
      <c r="O19" s="5"/>
      <c r="P19" s="5"/>
      <c r="Q19" s="5"/>
      <c r="R19" s="5"/>
      <c r="S19" s="5"/>
      <c r="T19" s="5"/>
      <c r="U19" s="5"/>
    </row>
    <row r="20" spans="1:21" ht="13.5">
      <c r="A20" s="93" t="s">
        <v>68</v>
      </c>
      <c r="B20" s="94"/>
      <c r="C20" s="65">
        <v>40694</v>
      </c>
      <c r="D20" s="66"/>
      <c r="E20" s="66"/>
      <c r="F20" s="66"/>
      <c r="G20" s="66"/>
      <c r="H20" s="66"/>
      <c r="I20" s="66"/>
      <c r="J20" s="66"/>
      <c r="K20" s="66"/>
      <c r="L20" s="66"/>
      <c r="M20" s="67"/>
      <c r="N20" s="5"/>
      <c r="O20" s="5"/>
      <c r="P20" s="5"/>
      <c r="Q20" s="5"/>
      <c r="R20" s="5"/>
      <c r="S20" s="5"/>
      <c r="T20" s="5"/>
      <c r="U20" s="5"/>
    </row>
    <row r="21" spans="1:21" ht="54" customHeight="1">
      <c r="A21" s="61" t="s">
        <v>214</v>
      </c>
      <c r="B21" s="62"/>
      <c r="C21" s="62"/>
      <c r="D21" s="62"/>
      <c r="E21" s="62"/>
      <c r="F21" s="62"/>
      <c r="G21" s="62"/>
      <c r="H21" s="62"/>
      <c r="I21" s="62"/>
      <c r="J21" s="62"/>
      <c r="K21" s="62"/>
      <c r="L21" s="62"/>
      <c r="M21" s="63"/>
      <c r="N21" s="5"/>
      <c r="O21" s="5"/>
      <c r="P21" s="5"/>
      <c r="Q21" s="5"/>
      <c r="R21" s="5"/>
      <c r="S21" s="5"/>
      <c r="T21" s="5"/>
      <c r="U21" s="5"/>
    </row>
    <row r="22" spans="1:21" ht="55.5" customHeight="1">
      <c r="A22" s="61" t="s">
        <v>215</v>
      </c>
      <c r="B22" s="62"/>
      <c r="C22" s="62"/>
      <c r="D22" s="62"/>
      <c r="E22" s="62"/>
      <c r="F22" s="62"/>
      <c r="G22" s="62"/>
      <c r="H22" s="62"/>
      <c r="I22" s="62"/>
      <c r="J22" s="62"/>
      <c r="K22" s="62"/>
      <c r="L22" s="62"/>
      <c r="M22" s="63"/>
      <c r="N22" s="5"/>
      <c r="O22" s="5"/>
      <c r="P22" s="5"/>
      <c r="Q22" s="5"/>
      <c r="R22" s="5"/>
      <c r="S22" s="5"/>
      <c r="T22" s="5"/>
      <c r="U22" s="5"/>
    </row>
    <row r="23" spans="1:21" ht="15.75" customHeight="1">
      <c r="A23" s="64" t="s">
        <v>68</v>
      </c>
      <c r="B23" s="64"/>
      <c r="C23" s="120">
        <v>40663</v>
      </c>
      <c r="D23" s="120"/>
      <c r="E23" s="120"/>
      <c r="F23" s="120"/>
      <c r="G23" s="120"/>
      <c r="H23" s="120"/>
      <c r="I23" s="120"/>
      <c r="J23" s="120"/>
      <c r="K23" s="120"/>
      <c r="L23" s="120"/>
      <c r="M23" s="120"/>
      <c r="N23" s="5"/>
      <c r="O23" s="5"/>
      <c r="P23" s="5"/>
      <c r="Q23" s="5"/>
      <c r="R23" s="5"/>
      <c r="S23" s="5"/>
      <c r="T23" s="5"/>
      <c r="U23" s="5"/>
    </row>
    <row r="24" spans="1:21" ht="45" customHeight="1">
      <c r="A24" s="124" t="s">
        <v>216</v>
      </c>
      <c r="B24" s="124"/>
      <c r="C24" s="124"/>
      <c r="D24" s="124"/>
      <c r="E24" s="124"/>
      <c r="F24" s="124"/>
      <c r="G24" s="124"/>
      <c r="H24" s="124"/>
      <c r="I24" s="124"/>
      <c r="J24" s="124"/>
      <c r="K24" s="124"/>
      <c r="L24" s="124"/>
      <c r="M24" s="124"/>
      <c r="N24" s="5"/>
      <c r="O24" s="5"/>
      <c r="P24" s="5"/>
      <c r="Q24" s="5"/>
      <c r="R24" s="5"/>
      <c r="S24" s="5"/>
      <c r="T24" s="5"/>
      <c r="U24" s="5"/>
    </row>
    <row r="25" spans="1:21" ht="55.5" customHeight="1">
      <c r="A25" s="124" t="s">
        <v>217</v>
      </c>
      <c r="B25" s="124"/>
      <c r="C25" s="124"/>
      <c r="D25" s="124"/>
      <c r="E25" s="124"/>
      <c r="F25" s="124"/>
      <c r="G25" s="124"/>
      <c r="H25" s="124"/>
      <c r="I25" s="124"/>
      <c r="J25" s="124"/>
      <c r="K25" s="124"/>
      <c r="L25" s="124"/>
      <c r="M25" s="124"/>
      <c r="N25" s="5"/>
      <c r="O25" s="5"/>
      <c r="P25" s="5"/>
      <c r="Q25" s="5"/>
      <c r="R25" s="5"/>
      <c r="S25" s="5"/>
      <c r="T25" s="5"/>
      <c r="U25" s="5"/>
    </row>
    <row r="26" spans="1:21" ht="12.75">
      <c r="A26" s="5"/>
      <c r="B26" s="5"/>
      <c r="C26" s="5"/>
      <c r="D26" s="5"/>
      <c r="E26" s="5"/>
      <c r="F26" s="5"/>
      <c r="G26" s="5"/>
      <c r="H26" s="5"/>
      <c r="I26" s="5"/>
      <c r="J26" s="5"/>
      <c r="K26" s="5"/>
      <c r="L26" s="5"/>
      <c r="M26" s="5"/>
      <c r="N26" s="5"/>
      <c r="O26" s="5"/>
      <c r="P26" s="5"/>
      <c r="Q26" s="5"/>
      <c r="R26" s="5"/>
      <c r="S26" s="5"/>
      <c r="T26" s="5"/>
      <c r="U26" s="5"/>
    </row>
    <row r="27" spans="1:21" ht="13.5">
      <c r="A27" s="64" t="s">
        <v>68</v>
      </c>
      <c r="B27" s="64"/>
      <c r="C27" s="120">
        <v>40633</v>
      </c>
      <c r="D27" s="120"/>
      <c r="E27" s="120"/>
      <c r="F27" s="120"/>
      <c r="G27" s="120"/>
      <c r="H27" s="120"/>
      <c r="I27" s="120"/>
      <c r="J27" s="120"/>
      <c r="K27" s="120"/>
      <c r="L27" s="120"/>
      <c r="M27" s="120"/>
      <c r="N27" s="5"/>
      <c r="O27" s="5"/>
      <c r="P27" s="5"/>
      <c r="Q27" s="5"/>
      <c r="R27" s="5"/>
      <c r="S27" s="5"/>
      <c r="T27" s="5"/>
      <c r="U27" s="5"/>
    </row>
    <row r="28" spans="1:21" ht="51" customHeight="1">
      <c r="A28" s="124" t="s">
        <v>109</v>
      </c>
      <c r="B28" s="124"/>
      <c r="C28" s="124"/>
      <c r="D28" s="124"/>
      <c r="E28" s="124"/>
      <c r="F28" s="124"/>
      <c r="G28" s="124"/>
      <c r="H28" s="124"/>
      <c r="I28" s="124"/>
      <c r="J28" s="124"/>
      <c r="K28" s="124"/>
      <c r="L28" s="124"/>
      <c r="M28" s="124"/>
      <c r="N28" s="5"/>
      <c r="O28" s="5"/>
      <c r="P28" s="5"/>
      <c r="Q28" s="5"/>
      <c r="R28" s="5"/>
      <c r="S28" s="5"/>
      <c r="T28" s="5"/>
      <c r="U28" s="5"/>
    </row>
    <row r="29" spans="1:21" ht="13.5">
      <c r="A29" s="64" t="s">
        <v>68</v>
      </c>
      <c r="B29" s="64"/>
      <c r="C29" s="120">
        <v>40602</v>
      </c>
      <c r="D29" s="120"/>
      <c r="E29" s="120"/>
      <c r="F29" s="120"/>
      <c r="G29" s="120"/>
      <c r="H29" s="120"/>
      <c r="I29" s="120"/>
      <c r="J29" s="120"/>
      <c r="K29" s="120"/>
      <c r="L29" s="120"/>
      <c r="M29" s="120"/>
      <c r="N29" s="5"/>
      <c r="O29" s="5"/>
      <c r="P29" s="5"/>
      <c r="Q29" s="5"/>
      <c r="R29" s="5"/>
      <c r="S29" s="5"/>
      <c r="T29" s="5"/>
      <c r="U29" s="5"/>
    </row>
    <row r="30" spans="1:21" ht="45.75" customHeight="1">
      <c r="A30" s="79" t="s">
        <v>110</v>
      </c>
      <c r="B30" s="79"/>
      <c r="C30" s="79"/>
      <c r="D30" s="79"/>
      <c r="E30" s="79"/>
      <c r="F30" s="79"/>
      <c r="G30" s="79"/>
      <c r="H30" s="79"/>
      <c r="I30" s="79"/>
      <c r="J30" s="79"/>
      <c r="K30" s="79"/>
      <c r="L30" s="79"/>
      <c r="M30" s="79"/>
      <c r="N30" s="5"/>
      <c r="O30" s="5"/>
      <c r="P30" s="5"/>
      <c r="Q30" s="5"/>
      <c r="R30" s="5"/>
      <c r="S30" s="5"/>
      <c r="T30" s="5"/>
      <c r="U30" s="5"/>
    </row>
    <row r="31" spans="1:21" ht="13.5">
      <c r="A31" s="64" t="s">
        <v>68</v>
      </c>
      <c r="B31" s="64"/>
      <c r="C31" s="120">
        <v>40574</v>
      </c>
      <c r="D31" s="120"/>
      <c r="E31" s="120"/>
      <c r="F31" s="120"/>
      <c r="G31" s="120"/>
      <c r="H31" s="120"/>
      <c r="I31" s="120"/>
      <c r="J31" s="120"/>
      <c r="K31" s="120"/>
      <c r="L31" s="120"/>
      <c r="M31" s="120"/>
      <c r="N31" s="5"/>
      <c r="O31" s="5"/>
      <c r="P31" s="5"/>
      <c r="Q31" s="5"/>
      <c r="R31" s="5"/>
      <c r="S31" s="5"/>
      <c r="T31" s="5"/>
      <c r="U31" s="5"/>
    </row>
    <row r="32" spans="1:21" ht="42" customHeight="1">
      <c r="A32" s="128" t="s">
        <v>111</v>
      </c>
      <c r="B32" s="129"/>
      <c r="C32" s="129"/>
      <c r="D32" s="129"/>
      <c r="E32" s="129"/>
      <c r="F32" s="129"/>
      <c r="G32" s="129"/>
      <c r="H32" s="129"/>
      <c r="I32" s="129"/>
      <c r="J32" s="129"/>
      <c r="K32" s="129"/>
      <c r="L32" s="129"/>
      <c r="M32" s="130"/>
      <c r="N32" s="5"/>
      <c r="O32" s="5"/>
      <c r="P32" s="5"/>
      <c r="Q32" s="5"/>
      <c r="R32" s="5"/>
      <c r="S32" s="5"/>
      <c r="T32" s="5"/>
      <c r="U32" s="5"/>
    </row>
    <row r="33" spans="1:21" ht="46.5" customHeight="1">
      <c r="A33" s="79" t="s">
        <v>112</v>
      </c>
      <c r="B33" s="79"/>
      <c r="C33" s="79"/>
      <c r="D33" s="79"/>
      <c r="E33" s="79"/>
      <c r="F33" s="79"/>
      <c r="G33" s="79"/>
      <c r="H33" s="79"/>
      <c r="I33" s="79"/>
      <c r="J33" s="79"/>
      <c r="K33" s="79"/>
      <c r="L33" s="79"/>
      <c r="M33" s="79"/>
      <c r="N33" s="5"/>
      <c r="O33" s="5"/>
      <c r="P33" s="5"/>
      <c r="Q33" s="5"/>
      <c r="R33" s="5"/>
      <c r="S33" s="5"/>
      <c r="T33" s="5"/>
      <c r="U33" s="5"/>
    </row>
  </sheetData>
  <sheetProtection/>
  <mergeCells count="68">
    <mergeCell ref="A32:M32"/>
    <mergeCell ref="A33:M33"/>
    <mergeCell ref="G15:G16"/>
    <mergeCell ref="A27:B27"/>
    <mergeCell ref="C27:M27"/>
    <mergeCell ref="A28:M28"/>
    <mergeCell ref="A29:B29"/>
    <mergeCell ref="A17:B17"/>
    <mergeCell ref="C17:M17"/>
    <mergeCell ref="A18:M18"/>
    <mergeCell ref="A30:M30"/>
    <mergeCell ref="A31:B31"/>
    <mergeCell ref="C31:M31"/>
    <mergeCell ref="D5:R5"/>
    <mergeCell ref="A6:C6"/>
    <mergeCell ref="D6:R6"/>
    <mergeCell ref="C29:M29"/>
    <mergeCell ref="A14:A16"/>
    <mergeCell ref="B14:B16"/>
    <mergeCell ref="C14:C16"/>
    <mergeCell ref="D14:D16"/>
    <mergeCell ref="E14:E16"/>
    <mergeCell ref="F15:F16"/>
    <mergeCell ref="S10:T10"/>
    <mergeCell ref="S11:T11"/>
    <mergeCell ref="A7:C7"/>
    <mergeCell ref="D7:R7"/>
    <mergeCell ref="A8:C8"/>
    <mergeCell ref="A1:T1"/>
    <mergeCell ref="A2:T2"/>
    <mergeCell ref="A3:T3"/>
    <mergeCell ref="A4:T4"/>
    <mergeCell ref="A5:C5"/>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24:M24"/>
    <mergeCell ref="A25:M25"/>
    <mergeCell ref="A19:M19"/>
    <mergeCell ref="A20:B20"/>
    <mergeCell ref="C20:M20"/>
    <mergeCell ref="A21:M21"/>
    <mergeCell ref="A22:M22"/>
    <mergeCell ref="A23:B23"/>
    <mergeCell ref="C23:M23"/>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 A14:A17 D14:E17 A20 C20"/>
  </dataValidations>
  <printOptions/>
  <pageMargins left="0.7" right="0.7" top="0.75" bottom="0.75" header="0.3" footer="0.3"/>
  <pageSetup fitToHeight="1" fitToWidth="1" horizontalDpi="600" verticalDpi="600" orientation="landscape" scale="41"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T28"/>
  <sheetViews>
    <sheetView zoomScale="70" zoomScaleNormal="70" zoomScalePageLayoutView="0" workbookViewId="0" topLeftCell="A1">
      <selection activeCell="A22" sqref="A22:IV22"/>
    </sheetView>
  </sheetViews>
  <sheetFormatPr defaultColWidth="11.421875" defaultRowHeight="12.75"/>
  <cols>
    <col min="1" max="2" width="11.421875" style="0" customWidth="1"/>
    <col min="3" max="3" width="23.28125" style="0" customWidth="1"/>
    <col min="4" max="4" width="17.421875" style="0" customWidth="1"/>
    <col min="5" max="5" width="19.7109375" style="0" customWidth="1"/>
    <col min="6" max="6" width="26.8515625" style="0" customWidth="1"/>
    <col min="7" max="7" width="21.57421875" style="0" customWidth="1"/>
    <col min="8" max="8" width="22.7109375" style="0" customWidth="1"/>
    <col min="9" max="9" width="18.710937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50"/>
      <c r="T5" s="51"/>
    </row>
    <row r="6" spans="1:20" ht="15">
      <c r="A6" s="59" t="s">
        <v>245</v>
      </c>
      <c r="B6" s="59"/>
      <c r="C6" s="59"/>
      <c r="D6" s="59" t="s">
        <v>246</v>
      </c>
      <c r="E6" s="59"/>
      <c r="F6" s="59"/>
      <c r="G6" s="59"/>
      <c r="H6" s="59"/>
      <c r="I6" s="59"/>
      <c r="J6" s="59"/>
      <c r="K6" s="59"/>
      <c r="L6" s="59"/>
      <c r="M6" s="59"/>
      <c r="N6" s="59"/>
      <c r="O6" s="59"/>
      <c r="P6" s="59"/>
      <c r="Q6" s="59"/>
      <c r="R6" s="59"/>
      <c r="S6" s="50"/>
      <c r="T6" s="51"/>
    </row>
    <row r="7" spans="1:20" ht="15">
      <c r="A7" s="59" t="s">
        <v>247</v>
      </c>
      <c r="B7" s="59"/>
      <c r="C7" s="59"/>
      <c r="D7" s="59" t="s">
        <v>248</v>
      </c>
      <c r="E7" s="59"/>
      <c r="F7" s="59"/>
      <c r="G7" s="59"/>
      <c r="H7" s="59"/>
      <c r="I7" s="59"/>
      <c r="J7" s="59"/>
      <c r="K7" s="59"/>
      <c r="L7" s="59"/>
      <c r="M7" s="59"/>
      <c r="N7" s="59"/>
      <c r="O7" s="59"/>
      <c r="P7" s="59"/>
      <c r="Q7" s="59"/>
      <c r="R7" s="59"/>
      <c r="S7" s="50"/>
      <c r="T7" s="51"/>
    </row>
    <row r="8" spans="1:20" ht="15">
      <c r="A8" s="59" t="s">
        <v>20</v>
      </c>
      <c r="B8" s="59"/>
      <c r="C8" s="59"/>
      <c r="D8" s="59" t="s">
        <v>249</v>
      </c>
      <c r="E8" s="59"/>
      <c r="F8" s="59"/>
      <c r="G8" s="59"/>
      <c r="H8" s="59"/>
      <c r="I8" s="59"/>
      <c r="J8" s="59"/>
      <c r="K8" s="59"/>
      <c r="L8" s="59"/>
      <c r="M8" s="59"/>
      <c r="N8" s="59"/>
      <c r="O8" s="59"/>
      <c r="P8" s="59"/>
      <c r="Q8" s="59"/>
      <c r="R8" s="59"/>
      <c r="S8" s="50"/>
      <c r="T8" s="51"/>
    </row>
    <row r="9" spans="1:20" ht="15.75" thickBot="1">
      <c r="A9" s="59" t="s">
        <v>250</v>
      </c>
      <c r="B9" s="59"/>
      <c r="C9" s="59"/>
      <c r="D9" s="59" t="s">
        <v>251</v>
      </c>
      <c r="E9" s="59"/>
      <c r="F9" s="59"/>
      <c r="G9" s="59"/>
      <c r="H9" s="59"/>
      <c r="I9" s="59"/>
      <c r="J9" s="59"/>
      <c r="K9" s="59"/>
      <c r="L9" s="59"/>
      <c r="M9" s="59"/>
      <c r="N9" s="59"/>
      <c r="O9" s="59"/>
      <c r="P9" s="59"/>
      <c r="Q9" s="59"/>
      <c r="R9" s="59"/>
      <c r="S9" s="50"/>
      <c r="T9" s="51"/>
    </row>
    <row r="10" spans="1:20" ht="15.75" thickBot="1">
      <c r="A10" s="59" t="s">
        <v>21</v>
      </c>
      <c r="B10" s="59"/>
      <c r="C10" s="59"/>
      <c r="D10" s="60">
        <v>40609</v>
      </c>
      <c r="E10" s="60"/>
      <c r="F10" s="60"/>
      <c r="G10" s="60"/>
      <c r="H10" s="60"/>
      <c r="I10" s="60"/>
      <c r="J10" s="60"/>
      <c r="K10" s="60"/>
      <c r="L10" s="60"/>
      <c r="M10" s="60"/>
      <c r="N10" s="60"/>
      <c r="O10" s="60"/>
      <c r="P10" s="60"/>
      <c r="Q10" s="60"/>
      <c r="R10" s="60"/>
      <c r="S10" s="98"/>
      <c r="T10" s="99"/>
    </row>
    <row r="11" spans="1:20" ht="15">
      <c r="A11" s="59" t="s">
        <v>29</v>
      </c>
      <c r="B11" s="59"/>
      <c r="C11" s="59"/>
      <c r="D11" s="60">
        <v>40724</v>
      </c>
      <c r="E11" s="59"/>
      <c r="F11" s="59"/>
      <c r="G11" s="59"/>
      <c r="H11" s="59"/>
      <c r="I11" s="59"/>
      <c r="J11" s="59"/>
      <c r="K11" s="59"/>
      <c r="L11" s="59"/>
      <c r="M11" s="59"/>
      <c r="N11" s="59"/>
      <c r="O11" s="59"/>
      <c r="P11" s="59"/>
      <c r="Q11" s="59"/>
      <c r="R11" s="59"/>
      <c r="S11" s="100">
        <v>40724</v>
      </c>
      <c r="T11" s="101"/>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0" t="s">
        <v>43</v>
      </c>
      <c r="T12" s="70"/>
    </row>
    <row r="13" spans="1:20" ht="12.75">
      <c r="A13" s="70"/>
      <c r="B13" s="70"/>
      <c r="C13" s="70"/>
      <c r="D13" s="70"/>
      <c r="E13" s="70"/>
      <c r="F13" s="70"/>
      <c r="G13" s="75"/>
      <c r="H13" s="70"/>
      <c r="I13" s="70"/>
      <c r="J13" s="70"/>
      <c r="K13" s="70"/>
      <c r="L13" s="70"/>
      <c r="M13" s="70"/>
      <c r="N13" s="70"/>
      <c r="O13" s="70"/>
      <c r="P13" s="70"/>
      <c r="Q13" s="70"/>
      <c r="R13" s="70"/>
      <c r="S13" s="52" t="s">
        <v>27</v>
      </c>
      <c r="T13" s="52" t="s">
        <v>28</v>
      </c>
    </row>
    <row r="14" spans="1:20" ht="122.25" customHeight="1">
      <c r="A14" s="78">
        <v>7</v>
      </c>
      <c r="B14" s="78">
        <v>1404100</v>
      </c>
      <c r="C14" s="79" t="s">
        <v>113</v>
      </c>
      <c r="D14" s="79" t="s">
        <v>114</v>
      </c>
      <c r="E14" s="79" t="s">
        <v>115</v>
      </c>
      <c r="F14" s="79" t="s">
        <v>116</v>
      </c>
      <c r="G14" s="79" t="s">
        <v>104</v>
      </c>
      <c r="H14" s="30" t="s">
        <v>117</v>
      </c>
      <c r="I14" s="30" t="s">
        <v>106</v>
      </c>
      <c r="J14" s="39">
        <v>1</v>
      </c>
      <c r="K14" s="34">
        <v>40557</v>
      </c>
      <c r="L14" s="34">
        <v>40573</v>
      </c>
      <c r="M14" s="46">
        <f>(+L14-K14)/7</f>
        <v>2.2857142857142856</v>
      </c>
      <c r="N14" s="47">
        <v>1</v>
      </c>
      <c r="O14" s="48">
        <f>IF(N14/J14&gt;1,1,+N14/J14)</f>
        <v>1</v>
      </c>
      <c r="P14" s="49">
        <f>+M14*O14</f>
        <v>2.2857142857142856</v>
      </c>
      <c r="Q14" s="49">
        <f>IF(L14&lt;=$S$11,P14,0)</f>
        <v>2.2857142857142856</v>
      </c>
      <c r="R14" s="49">
        <f>IF($S$11&gt;=L14,M14,0)</f>
        <v>2.2857142857142856</v>
      </c>
      <c r="S14" s="53"/>
      <c r="T14" s="53"/>
    </row>
    <row r="15" spans="1:20" ht="96.75" customHeight="1">
      <c r="A15" s="78"/>
      <c r="B15" s="78"/>
      <c r="C15" s="79"/>
      <c r="D15" s="79"/>
      <c r="E15" s="79"/>
      <c r="F15" s="79"/>
      <c r="G15" s="79"/>
      <c r="H15" s="30" t="s">
        <v>107</v>
      </c>
      <c r="I15" s="30" t="s">
        <v>118</v>
      </c>
      <c r="J15" s="39">
        <v>10</v>
      </c>
      <c r="K15" s="34">
        <v>40575</v>
      </c>
      <c r="L15" s="34">
        <v>40847</v>
      </c>
      <c r="M15" s="46">
        <f>(+L15-K15)/7</f>
        <v>38.857142857142854</v>
      </c>
      <c r="N15" s="4">
        <v>6</v>
      </c>
      <c r="O15" s="48">
        <f>IF(N15/J15&gt;1,1,+N15/J15)</f>
        <v>0.6</v>
      </c>
      <c r="P15" s="49">
        <f>+M15*O15</f>
        <v>23.314285714285713</v>
      </c>
      <c r="Q15" s="49">
        <f>IF(L15&lt;=$S$11,P15,0)</f>
        <v>0</v>
      </c>
      <c r="R15" s="49">
        <f>IF($S$11&gt;=L15,M15,0)</f>
        <v>0</v>
      </c>
      <c r="S15" s="4"/>
      <c r="T15" s="4"/>
    </row>
    <row r="16" spans="1:20" ht="13.5">
      <c r="A16" s="64" t="s">
        <v>68</v>
      </c>
      <c r="B16" s="64"/>
      <c r="C16" s="120">
        <v>40724</v>
      </c>
      <c r="D16" s="120"/>
      <c r="E16" s="120"/>
      <c r="F16" s="120"/>
      <c r="G16" s="120"/>
      <c r="H16" s="120"/>
      <c r="I16" s="120"/>
      <c r="J16" s="120"/>
      <c r="K16" s="120"/>
      <c r="L16" s="120"/>
      <c r="M16" s="120"/>
      <c r="N16" s="120"/>
      <c r="O16" s="5"/>
      <c r="P16" s="5"/>
      <c r="Q16" s="5"/>
      <c r="R16" s="5"/>
      <c r="S16" s="5"/>
      <c r="T16" s="5"/>
    </row>
    <row r="17" spans="1:20" ht="57.75" customHeight="1">
      <c r="A17" s="79" t="s">
        <v>218</v>
      </c>
      <c r="B17" s="79"/>
      <c r="C17" s="79"/>
      <c r="D17" s="79"/>
      <c r="E17" s="79"/>
      <c r="F17" s="79"/>
      <c r="G17" s="79"/>
      <c r="H17" s="79"/>
      <c r="I17" s="79"/>
      <c r="J17" s="79"/>
      <c r="K17" s="79"/>
      <c r="L17" s="79"/>
      <c r="M17" s="79"/>
      <c r="N17" s="79"/>
      <c r="O17" s="5"/>
      <c r="P17" s="5"/>
      <c r="Q17" s="5"/>
      <c r="R17" s="5"/>
      <c r="S17" s="5"/>
      <c r="T17" s="5"/>
    </row>
    <row r="18" spans="1:20" ht="21" customHeight="1">
      <c r="A18" s="64" t="s">
        <v>68</v>
      </c>
      <c r="B18" s="64"/>
      <c r="C18" s="120">
        <v>40694</v>
      </c>
      <c r="D18" s="120"/>
      <c r="E18" s="120"/>
      <c r="F18" s="120"/>
      <c r="G18" s="120"/>
      <c r="H18" s="120"/>
      <c r="I18" s="120"/>
      <c r="J18" s="120"/>
      <c r="K18" s="120"/>
      <c r="L18" s="120"/>
      <c r="M18" s="120"/>
      <c r="N18" s="120"/>
      <c r="O18" s="5"/>
      <c r="P18" s="5"/>
      <c r="Q18" s="5"/>
      <c r="R18" s="5"/>
      <c r="S18" s="5"/>
      <c r="T18" s="5"/>
    </row>
    <row r="19" spans="1:20" ht="55.5" customHeight="1">
      <c r="A19" s="79" t="s">
        <v>219</v>
      </c>
      <c r="B19" s="79"/>
      <c r="C19" s="79"/>
      <c r="D19" s="79"/>
      <c r="E19" s="79"/>
      <c r="F19" s="79"/>
      <c r="G19" s="79"/>
      <c r="H19" s="79"/>
      <c r="I19" s="79"/>
      <c r="J19" s="79"/>
      <c r="K19" s="79"/>
      <c r="L19" s="79"/>
      <c r="M19" s="79"/>
      <c r="N19" s="79"/>
      <c r="O19" s="5"/>
      <c r="P19" s="5"/>
      <c r="Q19" s="5"/>
      <c r="R19" s="5"/>
      <c r="S19" s="5"/>
      <c r="T19" s="5"/>
    </row>
    <row r="20" spans="1:20" ht="15.75" customHeight="1">
      <c r="A20" s="64" t="s">
        <v>68</v>
      </c>
      <c r="B20" s="64"/>
      <c r="C20" s="120">
        <v>40663</v>
      </c>
      <c r="D20" s="120"/>
      <c r="E20" s="120"/>
      <c r="F20" s="120"/>
      <c r="G20" s="120"/>
      <c r="H20" s="120"/>
      <c r="I20" s="120"/>
      <c r="J20" s="120"/>
      <c r="K20" s="120"/>
      <c r="L20" s="120"/>
      <c r="M20" s="120"/>
      <c r="N20" s="120"/>
      <c r="O20" s="5"/>
      <c r="P20" s="5"/>
      <c r="Q20" s="5"/>
      <c r="R20" s="5"/>
      <c r="S20" s="5"/>
      <c r="T20" s="5"/>
    </row>
    <row r="21" spans="1:20" ht="50.25" customHeight="1">
      <c r="A21" s="124" t="s">
        <v>220</v>
      </c>
      <c r="B21" s="124"/>
      <c r="C21" s="124"/>
      <c r="D21" s="124"/>
      <c r="E21" s="124"/>
      <c r="F21" s="124"/>
      <c r="G21" s="124"/>
      <c r="H21" s="124"/>
      <c r="I21" s="124"/>
      <c r="J21" s="124"/>
      <c r="K21" s="124"/>
      <c r="L21" s="124"/>
      <c r="M21" s="124"/>
      <c r="N21" s="124"/>
      <c r="O21" s="5"/>
      <c r="P21" s="5"/>
      <c r="Q21" s="5"/>
      <c r="R21" s="5"/>
      <c r="S21" s="5"/>
      <c r="T21" s="5"/>
    </row>
    <row r="22" spans="1:20" ht="16.5" customHeight="1">
      <c r="A22" s="64" t="s">
        <v>68</v>
      </c>
      <c r="B22" s="64"/>
      <c r="C22" s="120">
        <v>40633</v>
      </c>
      <c r="D22" s="120"/>
      <c r="E22" s="120"/>
      <c r="F22" s="120"/>
      <c r="G22" s="120"/>
      <c r="H22" s="120"/>
      <c r="I22" s="120"/>
      <c r="J22" s="120"/>
      <c r="K22" s="120"/>
      <c r="L22" s="120"/>
      <c r="M22" s="120"/>
      <c r="N22" s="120"/>
      <c r="O22" s="5"/>
      <c r="P22" s="5"/>
      <c r="Q22" s="5"/>
      <c r="R22" s="5"/>
      <c r="S22" s="5"/>
      <c r="T22" s="5"/>
    </row>
    <row r="23" spans="1:20" ht="48" customHeight="1">
      <c r="A23" s="124" t="s">
        <v>119</v>
      </c>
      <c r="B23" s="124"/>
      <c r="C23" s="124"/>
      <c r="D23" s="124"/>
      <c r="E23" s="124"/>
      <c r="F23" s="124"/>
      <c r="G23" s="124"/>
      <c r="H23" s="124"/>
      <c r="I23" s="124"/>
      <c r="J23" s="124"/>
      <c r="K23" s="124"/>
      <c r="L23" s="124"/>
      <c r="M23" s="124"/>
      <c r="N23" s="124"/>
      <c r="O23" s="5"/>
      <c r="P23" s="5"/>
      <c r="Q23" s="5"/>
      <c r="R23" s="5"/>
      <c r="S23" s="5"/>
      <c r="T23" s="5"/>
    </row>
    <row r="24" spans="1:20" ht="13.5">
      <c r="A24" s="64" t="s">
        <v>68</v>
      </c>
      <c r="B24" s="64"/>
      <c r="C24" s="120">
        <v>40602</v>
      </c>
      <c r="D24" s="120"/>
      <c r="E24" s="120"/>
      <c r="F24" s="120"/>
      <c r="G24" s="120"/>
      <c r="H24" s="120"/>
      <c r="I24" s="120"/>
      <c r="J24" s="120"/>
      <c r="K24" s="120"/>
      <c r="L24" s="120"/>
      <c r="M24" s="120"/>
      <c r="N24" s="120"/>
      <c r="O24" s="5"/>
      <c r="P24" s="5"/>
      <c r="Q24" s="5"/>
      <c r="R24" s="5"/>
      <c r="S24" s="5"/>
      <c r="T24" s="5"/>
    </row>
    <row r="25" spans="1:20" ht="43.5" customHeight="1">
      <c r="A25" s="79" t="s">
        <v>120</v>
      </c>
      <c r="B25" s="79"/>
      <c r="C25" s="79"/>
      <c r="D25" s="79"/>
      <c r="E25" s="79"/>
      <c r="F25" s="79"/>
      <c r="G25" s="79"/>
      <c r="H25" s="79"/>
      <c r="I25" s="79"/>
      <c r="J25" s="79"/>
      <c r="K25" s="79"/>
      <c r="L25" s="79"/>
      <c r="M25" s="79"/>
      <c r="N25" s="79"/>
      <c r="O25" s="5"/>
      <c r="P25" s="5"/>
      <c r="Q25" s="5"/>
      <c r="R25" s="5"/>
      <c r="S25" s="5"/>
      <c r="T25" s="5"/>
    </row>
    <row r="26" spans="1:20" ht="13.5">
      <c r="A26" s="64" t="s">
        <v>68</v>
      </c>
      <c r="B26" s="64"/>
      <c r="C26" s="120">
        <v>40574</v>
      </c>
      <c r="D26" s="120"/>
      <c r="E26" s="120"/>
      <c r="F26" s="120"/>
      <c r="G26" s="120"/>
      <c r="H26" s="120"/>
      <c r="I26" s="120"/>
      <c r="J26" s="120"/>
      <c r="K26" s="120"/>
      <c r="L26" s="120"/>
      <c r="M26" s="120"/>
      <c r="N26" s="120"/>
      <c r="O26" s="5"/>
      <c r="P26" s="5"/>
      <c r="Q26" s="5"/>
      <c r="R26" s="5"/>
      <c r="S26" s="5"/>
      <c r="T26" s="5"/>
    </row>
    <row r="27" spans="1:20" ht="48" customHeight="1">
      <c r="A27" s="131" t="s">
        <v>121</v>
      </c>
      <c r="B27" s="131"/>
      <c r="C27" s="131"/>
      <c r="D27" s="131"/>
      <c r="E27" s="131"/>
      <c r="F27" s="131"/>
      <c r="G27" s="131"/>
      <c r="H27" s="131"/>
      <c r="I27" s="131"/>
      <c r="J27" s="131"/>
      <c r="K27" s="131"/>
      <c r="L27" s="131"/>
      <c r="M27" s="131"/>
      <c r="N27" s="131"/>
      <c r="O27" s="5"/>
      <c r="P27" s="5"/>
      <c r="Q27" s="5"/>
      <c r="R27" s="5"/>
      <c r="S27" s="5"/>
      <c r="T27" s="5"/>
    </row>
    <row r="28" spans="1:20" ht="42.75" customHeight="1">
      <c r="A28" s="79" t="s">
        <v>122</v>
      </c>
      <c r="B28" s="79"/>
      <c r="C28" s="79"/>
      <c r="D28" s="79"/>
      <c r="E28" s="79"/>
      <c r="F28" s="79"/>
      <c r="G28" s="79"/>
      <c r="H28" s="79"/>
      <c r="I28" s="79"/>
      <c r="J28" s="79"/>
      <c r="K28" s="79"/>
      <c r="L28" s="79"/>
      <c r="M28" s="79"/>
      <c r="N28" s="79"/>
      <c r="O28" s="5"/>
      <c r="P28" s="5"/>
      <c r="Q28" s="5"/>
      <c r="R28" s="5"/>
      <c r="S28" s="5"/>
      <c r="T28" s="5"/>
    </row>
  </sheetData>
  <sheetProtection/>
  <mergeCells count="65">
    <mergeCell ref="A27:N27"/>
    <mergeCell ref="A28:N28"/>
    <mergeCell ref="G14:G15"/>
    <mergeCell ref="A22:B22"/>
    <mergeCell ref="C22:N22"/>
    <mergeCell ref="A23:N23"/>
    <mergeCell ref="A24:B24"/>
    <mergeCell ref="A16:B16"/>
    <mergeCell ref="C16:N16"/>
    <mergeCell ref="A17:N17"/>
    <mergeCell ref="A25:N25"/>
    <mergeCell ref="A26:B26"/>
    <mergeCell ref="C26:N26"/>
    <mergeCell ref="D5:R5"/>
    <mergeCell ref="A6:C6"/>
    <mergeCell ref="D6:R6"/>
    <mergeCell ref="C24:N24"/>
    <mergeCell ref="A14:A15"/>
    <mergeCell ref="B14:B15"/>
    <mergeCell ref="C14:C15"/>
    <mergeCell ref="D14:D15"/>
    <mergeCell ref="E14:E15"/>
    <mergeCell ref="F14:F15"/>
    <mergeCell ref="S10:T10"/>
    <mergeCell ref="S11:T11"/>
    <mergeCell ref="A7:C7"/>
    <mergeCell ref="D7:R7"/>
    <mergeCell ref="A8:C8"/>
    <mergeCell ref="A1:T1"/>
    <mergeCell ref="A2:T2"/>
    <mergeCell ref="A3:T3"/>
    <mergeCell ref="A4:T4"/>
    <mergeCell ref="A5:C5"/>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18:B18"/>
    <mergeCell ref="C18:N18"/>
    <mergeCell ref="A19:N19"/>
    <mergeCell ref="A20:B20"/>
    <mergeCell ref="C20:N20"/>
    <mergeCell ref="A21:N21"/>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 A14:A16 D14:E15 A18 C18"/>
  </dataValidations>
  <printOptions/>
  <pageMargins left="0.7" right="0.7" top="0.75" bottom="0.75" header="0.3" footer="0.3"/>
  <pageSetup fitToHeight="1" fitToWidth="1" horizontalDpi="600" verticalDpi="600" orientation="landscape" scale="41"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T25"/>
  <sheetViews>
    <sheetView zoomScale="80" zoomScaleNormal="80" zoomScalePageLayoutView="0" workbookViewId="0" topLeftCell="A1">
      <selection activeCell="S16" sqref="S16"/>
    </sheetView>
  </sheetViews>
  <sheetFormatPr defaultColWidth="11.421875" defaultRowHeight="12.75"/>
  <cols>
    <col min="1" max="2" width="11.421875" style="0" customWidth="1"/>
    <col min="3" max="3" width="28.8515625" style="0" customWidth="1"/>
    <col min="4" max="4" width="14.140625" style="0" customWidth="1"/>
    <col min="5" max="5" width="15.421875" style="0" customWidth="1"/>
    <col min="6" max="6" width="16.57421875" style="0" customWidth="1"/>
    <col min="7" max="7" width="15.851562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24"/>
      <c r="T5" s="25"/>
    </row>
    <row r="6" spans="1:20" ht="15">
      <c r="A6" s="59" t="s">
        <v>245</v>
      </c>
      <c r="B6" s="59"/>
      <c r="C6" s="59"/>
      <c r="D6" s="59" t="s">
        <v>246</v>
      </c>
      <c r="E6" s="59"/>
      <c r="F6" s="59"/>
      <c r="G6" s="59"/>
      <c r="H6" s="59"/>
      <c r="I6" s="59"/>
      <c r="J6" s="59"/>
      <c r="K6" s="59"/>
      <c r="L6" s="59"/>
      <c r="M6" s="59"/>
      <c r="N6" s="59"/>
      <c r="O6" s="59"/>
      <c r="P6" s="59"/>
      <c r="Q6" s="59"/>
      <c r="R6" s="59"/>
      <c r="S6" s="24"/>
      <c r="T6" s="25"/>
    </row>
    <row r="7" spans="1:20" ht="15">
      <c r="A7" s="59" t="s">
        <v>247</v>
      </c>
      <c r="B7" s="59"/>
      <c r="C7" s="59"/>
      <c r="D7" s="59" t="s">
        <v>248</v>
      </c>
      <c r="E7" s="59"/>
      <c r="F7" s="59"/>
      <c r="G7" s="59"/>
      <c r="H7" s="59"/>
      <c r="I7" s="59"/>
      <c r="J7" s="59"/>
      <c r="K7" s="59"/>
      <c r="L7" s="59"/>
      <c r="M7" s="59"/>
      <c r="N7" s="59"/>
      <c r="O7" s="59"/>
      <c r="P7" s="59"/>
      <c r="Q7" s="59"/>
      <c r="R7" s="59"/>
      <c r="S7" s="24"/>
      <c r="T7" s="25"/>
    </row>
    <row r="8" spans="1:20" ht="15">
      <c r="A8" s="59" t="s">
        <v>20</v>
      </c>
      <c r="B8" s="59"/>
      <c r="C8" s="59"/>
      <c r="D8" s="59" t="s">
        <v>249</v>
      </c>
      <c r="E8" s="59"/>
      <c r="F8" s="59"/>
      <c r="G8" s="59"/>
      <c r="H8" s="59"/>
      <c r="I8" s="59"/>
      <c r="J8" s="59"/>
      <c r="K8" s="59"/>
      <c r="L8" s="59"/>
      <c r="M8" s="59"/>
      <c r="N8" s="59"/>
      <c r="O8" s="59"/>
      <c r="P8" s="59"/>
      <c r="Q8" s="59"/>
      <c r="R8" s="59"/>
      <c r="S8" s="24"/>
      <c r="T8" s="25"/>
    </row>
    <row r="9" spans="1:20" ht="15.75" thickBot="1">
      <c r="A9" s="59" t="s">
        <v>250</v>
      </c>
      <c r="B9" s="59"/>
      <c r="C9" s="59"/>
      <c r="D9" s="59" t="s">
        <v>251</v>
      </c>
      <c r="E9" s="59"/>
      <c r="F9" s="59"/>
      <c r="G9" s="59"/>
      <c r="H9" s="59"/>
      <c r="I9" s="59"/>
      <c r="J9" s="59"/>
      <c r="K9" s="59"/>
      <c r="L9" s="59"/>
      <c r="M9" s="59"/>
      <c r="N9" s="59"/>
      <c r="O9" s="59"/>
      <c r="P9" s="59"/>
      <c r="Q9" s="59"/>
      <c r="R9" s="59"/>
      <c r="S9" s="24"/>
      <c r="T9" s="25"/>
    </row>
    <row r="10" spans="1:20" ht="15.75" thickBot="1">
      <c r="A10" s="59" t="s">
        <v>21</v>
      </c>
      <c r="B10" s="59"/>
      <c r="C10" s="59"/>
      <c r="D10" s="60">
        <v>40609</v>
      </c>
      <c r="E10" s="60"/>
      <c r="F10" s="60"/>
      <c r="G10" s="60"/>
      <c r="H10" s="60"/>
      <c r="I10" s="60"/>
      <c r="J10" s="60"/>
      <c r="K10" s="60"/>
      <c r="L10" s="60"/>
      <c r="M10" s="60"/>
      <c r="N10" s="60"/>
      <c r="O10" s="60"/>
      <c r="P10" s="60"/>
      <c r="Q10" s="60"/>
      <c r="R10" s="60"/>
      <c r="S10" s="88"/>
      <c r="T10" s="77"/>
    </row>
    <row r="11" spans="1:20" ht="15">
      <c r="A11" s="59" t="s">
        <v>29</v>
      </c>
      <c r="B11" s="59"/>
      <c r="C11" s="59"/>
      <c r="D11" s="60">
        <v>40724</v>
      </c>
      <c r="E11" s="59"/>
      <c r="F11" s="59"/>
      <c r="G11" s="59"/>
      <c r="H11" s="59"/>
      <c r="I11" s="59"/>
      <c r="J11" s="59"/>
      <c r="K11" s="59"/>
      <c r="L11" s="59"/>
      <c r="M11" s="59"/>
      <c r="N11" s="59"/>
      <c r="O11" s="59"/>
      <c r="P11" s="59"/>
      <c r="Q11" s="59"/>
      <c r="R11" s="59"/>
      <c r="S11" s="89">
        <v>40724</v>
      </c>
      <c r="T11" s="73"/>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1" t="s">
        <v>43</v>
      </c>
      <c r="T12" s="71"/>
    </row>
    <row r="13" spans="1:20" ht="12.75">
      <c r="A13" s="70"/>
      <c r="B13" s="70"/>
      <c r="C13" s="70"/>
      <c r="D13" s="70"/>
      <c r="E13" s="70"/>
      <c r="F13" s="70"/>
      <c r="G13" s="75"/>
      <c r="H13" s="70"/>
      <c r="I13" s="70"/>
      <c r="J13" s="70"/>
      <c r="K13" s="70"/>
      <c r="L13" s="70"/>
      <c r="M13" s="70"/>
      <c r="N13" s="70"/>
      <c r="O13" s="70"/>
      <c r="P13" s="70"/>
      <c r="Q13" s="70"/>
      <c r="R13" s="70"/>
      <c r="S13" s="27" t="s">
        <v>27</v>
      </c>
      <c r="T13" s="27" t="s">
        <v>28</v>
      </c>
    </row>
    <row r="14" spans="1:20" ht="182.25" customHeight="1">
      <c r="A14" s="29">
        <v>8</v>
      </c>
      <c r="B14" s="29">
        <v>1905001</v>
      </c>
      <c r="C14" s="30" t="s">
        <v>123</v>
      </c>
      <c r="D14" s="30" t="s">
        <v>124</v>
      </c>
      <c r="E14" s="30" t="s">
        <v>125</v>
      </c>
      <c r="F14" s="30" t="s">
        <v>126</v>
      </c>
      <c r="G14" s="30" t="s">
        <v>127</v>
      </c>
      <c r="H14" s="29" t="s">
        <v>128</v>
      </c>
      <c r="I14" s="29" t="s">
        <v>61</v>
      </c>
      <c r="J14" s="29">
        <v>8</v>
      </c>
      <c r="K14" s="34">
        <v>40575</v>
      </c>
      <c r="L14" s="34">
        <v>40817</v>
      </c>
      <c r="M14" s="46">
        <f>(+L14-K14)/7</f>
        <v>34.57142857142857</v>
      </c>
      <c r="N14" s="47">
        <v>5</v>
      </c>
      <c r="O14" s="48">
        <f>IF(N14/J14&gt;1,1,+N14/J14)</f>
        <v>0.625</v>
      </c>
      <c r="P14" s="49">
        <f>+M14*O14</f>
        <v>21.607142857142854</v>
      </c>
      <c r="Q14" s="49">
        <f>IF(L14&lt;=$S$11,P14,0)</f>
        <v>0</v>
      </c>
      <c r="R14" s="49">
        <f>IF($S$11&gt;=L14,M14,0)</f>
        <v>0</v>
      </c>
      <c r="S14" s="28"/>
      <c r="T14" s="28"/>
    </row>
    <row r="15" spans="1:18" ht="13.5">
      <c r="A15" s="64" t="s">
        <v>68</v>
      </c>
      <c r="B15" s="64"/>
      <c r="C15" s="120">
        <v>40724</v>
      </c>
      <c r="D15" s="120"/>
      <c r="E15" s="120"/>
      <c r="F15" s="120"/>
      <c r="G15" s="120"/>
      <c r="H15" s="120"/>
      <c r="I15" s="120"/>
      <c r="J15" s="120"/>
      <c r="K15" s="120"/>
      <c r="L15" s="120"/>
      <c r="M15" s="120"/>
      <c r="N15" s="120"/>
      <c r="O15" s="5"/>
      <c r="P15" s="5"/>
      <c r="Q15" s="5"/>
      <c r="R15" s="5"/>
    </row>
    <row r="16" spans="1:18" ht="105.75" customHeight="1">
      <c r="A16" s="79" t="s">
        <v>221</v>
      </c>
      <c r="B16" s="132"/>
      <c r="C16" s="132"/>
      <c r="D16" s="132"/>
      <c r="E16" s="132"/>
      <c r="F16" s="132"/>
      <c r="G16" s="132"/>
      <c r="H16" s="132"/>
      <c r="I16" s="132"/>
      <c r="J16" s="132"/>
      <c r="K16" s="132"/>
      <c r="L16" s="132"/>
      <c r="M16" s="132"/>
      <c r="N16" s="132"/>
      <c r="O16" s="5"/>
      <c r="P16" s="5"/>
      <c r="Q16" s="5"/>
      <c r="R16" s="5"/>
    </row>
    <row r="17" spans="1:18" ht="12" customHeight="1">
      <c r="A17" s="64" t="s">
        <v>68</v>
      </c>
      <c r="B17" s="64"/>
      <c r="C17" s="120">
        <v>40694</v>
      </c>
      <c r="D17" s="132"/>
      <c r="E17" s="132"/>
      <c r="F17" s="132"/>
      <c r="G17" s="132"/>
      <c r="H17" s="132"/>
      <c r="I17" s="132"/>
      <c r="J17" s="132"/>
      <c r="K17" s="132"/>
      <c r="L17" s="132"/>
      <c r="M17" s="132"/>
      <c r="N17" s="132"/>
      <c r="O17" s="5"/>
      <c r="P17" s="5"/>
      <c r="Q17" s="5"/>
      <c r="R17" s="5"/>
    </row>
    <row r="18" spans="1:18" ht="60.75" customHeight="1">
      <c r="A18" s="79" t="s">
        <v>222</v>
      </c>
      <c r="B18" s="132"/>
      <c r="C18" s="132"/>
      <c r="D18" s="132"/>
      <c r="E18" s="132"/>
      <c r="F18" s="132"/>
      <c r="G18" s="132"/>
      <c r="H18" s="132"/>
      <c r="I18" s="132"/>
      <c r="J18" s="132"/>
      <c r="K18" s="132"/>
      <c r="L18" s="132"/>
      <c r="M18" s="132"/>
      <c r="N18" s="132"/>
      <c r="O18" s="5"/>
      <c r="P18" s="5"/>
      <c r="Q18" s="5"/>
      <c r="R18" s="5"/>
    </row>
    <row r="19" spans="1:18" ht="15" customHeight="1">
      <c r="A19" s="64" t="s">
        <v>68</v>
      </c>
      <c r="B19" s="64"/>
      <c r="C19" s="120">
        <v>40663</v>
      </c>
      <c r="D19" s="132"/>
      <c r="E19" s="132"/>
      <c r="F19" s="132"/>
      <c r="G19" s="132"/>
      <c r="H19" s="132"/>
      <c r="I19" s="132"/>
      <c r="J19" s="132"/>
      <c r="K19" s="132"/>
      <c r="L19" s="132"/>
      <c r="M19" s="132"/>
      <c r="N19" s="132"/>
      <c r="O19" s="5"/>
      <c r="P19" s="5"/>
      <c r="Q19" s="5"/>
      <c r="R19" s="5"/>
    </row>
    <row r="20" spans="1:18" ht="30" customHeight="1">
      <c r="A20" s="79" t="s">
        <v>223</v>
      </c>
      <c r="B20" s="132"/>
      <c r="C20" s="132"/>
      <c r="D20" s="132"/>
      <c r="E20" s="132"/>
      <c r="F20" s="132"/>
      <c r="G20" s="132"/>
      <c r="H20" s="132"/>
      <c r="I20" s="132"/>
      <c r="J20" s="132"/>
      <c r="K20" s="132"/>
      <c r="L20" s="132"/>
      <c r="M20" s="132"/>
      <c r="N20" s="132"/>
      <c r="O20" s="5"/>
      <c r="P20" s="5"/>
      <c r="Q20" s="5"/>
      <c r="R20" s="5"/>
    </row>
    <row r="21" spans="1:18" ht="12.75">
      <c r="A21" s="5"/>
      <c r="B21" s="5"/>
      <c r="C21" s="5"/>
      <c r="D21" s="5"/>
      <c r="E21" s="5"/>
      <c r="F21" s="5"/>
      <c r="G21" s="5"/>
      <c r="H21" s="5"/>
      <c r="I21" s="5"/>
      <c r="J21" s="5"/>
      <c r="K21" s="5"/>
      <c r="L21" s="5"/>
      <c r="M21" s="5"/>
      <c r="N21" s="5"/>
      <c r="O21" s="5"/>
      <c r="P21" s="5"/>
      <c r="Q21" s="5"/>
      <c r="R21" s="5"/>
    </row>
    <row r="22" spans="1:18" ht="13.5">
      <c r="A22" s="64" t="s">
        <v>68</v>
      </c>
      <c r="B22" s="64"/>
      <c r="C22" s="120">
        <v>40633</v>
      </c>
      <c r="D22" s="132"/>
      <c r="E22" s="132"/>
      <c r="F22" s="132"/>
      <c r="G22" s="132"/>
      <c r="H22" s="132"/>
      <c r="I22" s="132"/>
      <c r="J22" s="132"/>
      <c r="K22" s="132"/>
      <c r="L22" s="132"/>
      <c r="M22" s="132"/>
      <c r="N22" s="132"/>
      <c r="O22" s="5"/>
      <c r="P22" s="5"/>
      <c r="Q22" s="5"/>
      <c r="R22" s="5"/>
    </row>
    <row r="23" spans="1:18" ht="33" customHeight="1">
      <c r="A23" s="79" t="s">
        <v>129</v>
      </c>
      <c r="B23" s="132"/>
      <c r="C23" s="132"/>
      <c r="D23" s="132"/>
      <c r="E23" s="132"/>
      <c r="F23" s="132"/>
      <c r="G23" s="132"/>
      <c r="H23" s="132"/>
      <c r="I23" s="132"/>
      <c r="J23" s="132"/>
      <c r="K23" s="132"/>
      <c r="L23" s="132"/>
      <c r="M23" s="132"/>
      <c r="N23" s="132"/>
      <c r="O23" s="5"/>
      <c r="P23" s="5"/>
      <c r="Q23" s="5"/>
      <c r="R23" s="5"/>
    </row>
    <row r="24" spans="1:18" ht="13.5">
      <c r="A24" s="64" t="s">
        <v>68</v>
      </c>
      <c r="B24" s="64"/>
      <c r="C24" s="120">
        <v>40602</v>
      </c>
      <c r="D24" s="132"/>
      <c r="E24" s="132"/>
      <c r="F24" s="132"/>
      <c r="G24" s="132"/>
      <c r="H24" s="132"/>
      <c r="I24" s="132"/>
      <c r="J24" s="132"/>
      <c r="K24" s="132"/>
      <c r="L24" s="132"/>
      <c r="M24" s="132"/>
      <c r="N24" s="132"/>
      <c r="O24" s="5"/>
      <c r="P24" s="5"/>
      <c r="Q24" s="5"/>
      <c r="R24" s="5"/>
    </row>
    <row r="25" spans="1:18" ht="33" customHeight="1">
      <c r="A25" s="133" t="s">
        <v>130</v>
      </c>
      <c r="B25" s="132"/>
      <c r="C25" s="132"/>
      <c r="D25" s="132"/>
      <c r="E25" s="132"/>
      <c r="F25" s="132"/>
      <c r="G25" s="132"/>
      <c r="H25" s="132"/>
      <c r="I25" s="132"/>
      <c r="J25" s="132"/>
      <c r="K25" s="132"/>
      <c r="L25" s="132"/>
      <c r="M25" s="132"/>
      <c r="N25" s="132"/>
      <c r="O25" s="5"/>
      <c r="P25" s="5"/>
      <c r="Q25" s="5"/>
      <c r="R25" s="5"/>
    </row>
  </sheetData>
  <sheetProtection/>
  <mergeCells count="54">
    <mergeCell ref="A24:B24"/>
    <mergeCell ref="C24:N24"/>
    <mergeCell ref="A25:N25"/>
    <mergeCell ref="D5:R5"/>
    <mergeCell ref="A6:C6"/>
    <mergeCell ref="D6:R6"/>
    <mergeCell ref="A22:B22"/>
    <mergeCell ref="C22:N22"/>
    <mergeCell ref="A23:N23"/>
    <mergeCell ref="S10:T10"/>
    <mergeCell ref="S11:T11"/>
    <mergeCell ref="A7:C7"/>
    <mergeCell ref="D7:R7"/>
    <mergeCell ref="A8:C8"/>
    <mergeCell ref="A1:T1"/>
    <mergeCell ref="A2:T2"/>
    <mergeCell ref="A3:T3"/>
    <mergeCell ref="A4:T4"/>
    <mergeCell ref="A5:C5"/>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19:B19"/>
    <mergeCell ref="C19:N19"/>
    <mergeCell ref="A20:N20"/>
    <mergeCell ref="A15:B15"/>
    <mergeCell ref="C15:N15"/>
    <mergeCell ref="A16:N16"/>
    <mergeCell ref="A17:B17"/>
    <mergeCell ref="C17:N17"/>
    <mergeCell ref="A18:N18"/>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24 A22:A25 C22 A14:A20 C14:E14 C17 C19"/>
  </dataValidations>
  <printOptions/>
  <pageMargins left="0.7" right="0.7" top="0.75" bottom="0.75" header="0.3" footer="0.3"/>
  <pageSetup fitToHeight="1" fitToWidth="1" horizontalDpi="600" verticalDpi="600" orientation="landscape" scale="4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T14"/>
  <sheetViews>
    <sheetView zoomScale="80" zoomScaleNormal="80" zoomScalePageLayoutView="0" workbookViewId="0" topLeftCell="A1">
      <selection activeCell="D17" sqref="D17"/>
    </sheetView>
  </sheetViews>
  <sheetFormatPr defaultColWidth="11.421875" defaultRowHeight="12.75"/>
  <cols>
    <col min="1" max="2" width="11.421875" style="0" customWidth="1"/>
    <col min="3" max="3" width="34.28125" style="0" customWidth="1"/>
    <col min="4" max="4" width="17.7109375" style="0" customWidth="1"/>
    <col min="5" max="5" width="12.7109375" style="0" customWidth="1"/>
    <col min="6" max="6" width="24.140625" style="0" customWidth="1"/>
    <col min="7" max="7" width="13.57421875" style="0" customWidth="1"/>
  </cols>
  <sheetData>
    <row r="1" spans="1:20" ht="15">
      <c r="A1" s="80" t="s">
        <v>19</v>
      </c>
      <c r="B1" s="81"/>
      <c r="C1" s="81"/>
      <c r="D1" s="81"/>
      <c r="E1" s="81"/>
      <c r="F1" s="81"/>
      <c r="G1" s="81"/>
      <c r="H1" s="81"/>
      <c r="I1" s="81"/>
      <c r="J1" s="81"/>
      <c r="K1" s="81"/>
      <c r="L1" s="81"/>
      <c r="M1" s="81"/>
      <c r="N1" s="81"/>
      <c r="O1" s="81"/>
      <c r="P1" s="81"/>
      <c r="Q1" s="81"/>
      <c r="R1" s="81"/>
      <c r="S1" s="81"/>
      <c r="T1" s="82"/>
    </row>
    <row r="2" spans="1:20" ht="15">
      <c r="A2" s="83" t="s">
        <v>6</v>
      </c>
      <c r="B2" s="84"/>
      <c r="C2" s="84"/>
      <c r="D2" s="84"/>
      <c r="E2" s="84"/>
      <c r="F2" s="84"/>
      <c r="G2" s="84"/>
      <c r="H2" s="84"/>
      <c r="I2" s="84"/>
      <c r="J2" s="84"/>
      <c r="K2" s="84"/>
      <c r="L2" s="84"/>
      <c r="M2" s="84"/>
      <c r="N2" s="84"/>
      <c r="O2" s="84"/>
      <c r="P2" s="84"/>
      <c r="Q2" s="84"/>
      <c r="R2" s="84"/>
      <c r="S2" s="84"/>
      <c r="T2" s="85"/>
    </row>
    <row r="3" spans="1:20" ht="15">
      <c r="A3" s="83" t="s">
        <v>4</v>
      </c>
      <c r="B3" s="84"/>
      <c r="C3" s="84"/>
      <c r="D3" s="84"/>
      <c r="E3" s="84"/>
      <c r="F3" s="84"/>
      <c r="G3" s="84"/>
      <c r="H3" s="84"/>
      <c r="I3" s="84"/>
      <c r="J3" s="84"/>
      <c r="K3" s="84"/>
      <c r="L3" s="84"/>
      <c r="M3" s="84"/>
      <c r="N3" s="84"/>
      <c r="O3" s="84"/>
      <c r="P3" s="84"/>
      <c r="Q3" s="84"/>
      <c r="R3" s="84"/>
      <c r="S3" s="84"/>
      <c r="T3" s="85"/>
    </row>
    <row r="4" spans="1:20" ht="15">
      <c r="A4" s="83"/>
      <c r="B4" s="84"/>
      <c r="C4" s="84"/>
      <c r="D4" s="84"/>
      <c r="E4" s="84"/>
      <c r="F4" s="84"/>
      <c r="G4" s="84"/>
      <c r="H4" s="84"/>
      <c r="I4" s="84"/>
      <c r="J4" s="84"/>
      <c r="K4" s="84"/>
      <c r="L4" s="84"/>
      <c r="M4" s="84"/>
      <c r="N4" s="84"/>
      <c r="O4" s="84"/>
      <c r="P4" s="84"/>
      <c r="Q4" s="84"/>
      <c r="R4" s="84"/>
      <c r="S4" s="84"/>
      <c r="T4" s="85"/>
    </row>
    <row r="5" spans="1:20" ht="15">
      <c r="A5" s="59" t="s">
        <v>243</v>
      </c>
      <c r="B5" s="59"/>
      <c r="C5" s="59"/>
      <c r="D5" s="59" t="s">
        <v>244</v>
      </c>
      <c r="E5" s="59"/>
      <c r="F5" s="59"/>
      <c r="G5" s="59"/>
      <c r="H5" s="59"/>
      <c r="I5" s="59"/>
      <c r="J5" s="59"/>
      <c r="K5" s="59"/>
      <c r="L5" s="59"/>
      <c r="M5" s="59"/>
      <c r="N5" s="59"/>
      <c r="O5" s="59"/>
      <c r="P5" s="59"/>
      <c r="Q5" s="59"/>
      <c r="R5" s="59"/>
      <c r="S5" s="50"/>
      <c r="T5" s="51"/>
    </row>
    <row r="6" spans="1:20" ht="15">
      <c r="A6" s="59" t="s">
        <v>245</v>
      </c>
      <c r="B6" s="59"/>
      <c r="C6" s="59"/>
      <c r="D6" s="59" t="s">
        <v>246</v>
      </c>
      <c r="E6" s="59"/>
      <c r="F6" s="59"/>
      <c r="G6" s="59"/>
      <c r="H6" s="59"/>
      <c r="I6" s="59"/>
      <c r="J6" s="59"/>
      <c r="K6" s="59"/>
      <c r="L6" s="59"/>
      <c r="M6" s="59"/>
      <c r="N6" s="59"/>
      <c r="O6" s="59"/>
      <c r="P6" s="59"/>
      <c r="Q6" s="59"/>
      <c r="R6" s="59"/>
      <c r="S6" s="50"/>
      <c r="T6" s="51"/>
    </row>
    <row r="7" spans="1:20" ht="15">
      <c r="A7" s="59" t="s">
        <v>247</v>
      </c>
      <c r="B7" s="59"/>
      <c r="C7" s="59"/>
      <c r="D7" s="59" t="s">
        <v>248</v>
      </c>
      <c r="E7" s="59"/>
      <c r="F7" s="59"/>
      <c r="G7" s="59"/>
      <c r="H7" s="59"/>
      <c r="I7" s="59"/>
      <c r="J7" s="59"/>
      <c r="K7" s="59"/>
      <c r="L7" s="59"/>
      <c r="M7" s="59"/>
      <c r="N7" s="59"/>
      <c r="O7" s="59"/>
      <c r="P7" s="59"/>
      <c r="Q7" s="59"/>
      <c r="R7" s="59"/>
      <c r="S7" s="50"/>
      <c r="T7" s="51"/>
    </row>
    <row r="8" spans="1:20" ht="15">
      <c r="A8" s="59" t="s">
        <v>20</v>
      </c>
      <c r="B8" s="59"/>
      <c r="C8" s="59"/>
      <c r="D8" s="59" t="s">
        <v>249</v>
      </c>
      <c r="E8" s="59"/>
      <c r="F8" s="59"/>
      <c r="G8" s="59"/>
      <c r="H8" s="59"/>
      <c r="I8" s="59"/>
      <c r="J8" s="59"/>
      <c r="K8" s="59"/>
      <c r="L8" s="59"/>
      <c r="M8" s="59"/>
      <c r="N8" s="59"/>
      <c r="O8" s="59"/>
      <c r="P8" s="59"/>
      <c r="Q8" s="59"/>
      <c r="R8" s="59"/>
      <c r="S8" s="50"/>
      <c r="T8" s="51"/>
    </row>
    <row r="9" spans="1:20" ht="15.75" thickBot="1">
      <c r="A9" s="59" t="s">
        <v>250</v>
      </c>
      <c r="B9" s="59"/>
      <c r="C9" s="59"/>
      <c r="D9" s="59" t="s">
        <v>251</v>
      </c>
      <c r="E9" s="59"/>
      <c r="F9" s="59"/>
      <c r="G9" s="59"/>
      <c r="H9" s="59"/>
      <c r="I9" s="59"/>
      <c r="J9" s="59"/>
      <c r="K9" s="59"/>
      <c r="L9" s="59"/>
      <c r="M9" s="59"/>
      <c r="N9" s="59"/>
      <c r="O9" s="59"/>
      <c r="P9" s="59"/>
      <c r="Q9" s="59"/>
      <c r="R9" s="59"/>
      <c r="S9" s="50"/>
      <c r="T9" s="51"/>
    </row>
    <row r="10" spans="1:20" ht="15.75" thickBot="1">
      <c r="A10" s="59" t="s">
        <v>21</v>
      </c>
      <c r="B10" s="59"/>
      <c r="C10" s="59"/>
      <c r="D10" s="60">
        <v>40609</v>
      </c>
      <c r="E10" s="60"/>
      <c r="F10" s="60"/>
      <c r="G10" s="60"/>
      <c r="H10" s="60"/>
      <c r="I10" s="60"/>
      <c r="J10" s="60"/>
      <c r="K10" s="60"/>
      <c r="L10" s="60"/>
      <c r="M10" s="60"/>
      <c r="N10" s="60"/>
      <c r="O10" s="60"/>
      <c r="P10" s="60"/>
      <c r="Q10" s="60"/>
      <c r="R10" s="60"/>
      <c r="S10" s="98"/>
      <c r="T10" s="99"/>
    </row>
    <row r="11" spans="1:20" ht="15">
      <c r="A11" s="59" t="s">
        <v>29</v>
      </c>
      <c r="B11" s="59"/>
      <c r="C11" s="59"/>
      <c r="D11" s="60">
        <v>40724</v>
      </c>
      <c r="E11" s="59"/>
      <c r="F11" s="59"/>
      <c r="G11" s="59"/>
      <c r="H11" s="59"/>
      <c r="I11" s="59"/>
      <c r="J11" s="59"/>
      <c r="K11" s="59"/>
      <c r="L11" s="59"/>
      <c r="M11" s="59"/>
      <c r="N11" s="59"/>
      <c r="O11" s="59"/>
      <c r="P11" s="59"/>
      <c r="Q11" s="59"/>
      <c r="R11" s="59"/>
      <c r="S11" s="100">
        <v>40724</v>
      </c>
      <c r="T11" s="101"/>
    </row>
    <row r="12" spans="1:20" ht="12.75">
      <c r="A12" s="70" t="s">
        <v>14</v>
      </c>
      <c r="B12" s="70" t="s">
        <v>0</v>
      </c>
      <c r="C12" s="70" t="s">
        <v>5</v>
      </c>
      <c r="D12" s="70" t="s">
        <v>22</v>
      </c>
      <c r="E12" s="70" t="s">
        <v>23</v>
      </c>
      <c r="F12" s="70" t="s">
        <v>24</v>
      </c>
      <c r="G12" s="75" t="s">
        <v>1</v>
      </c>
      <c r="H12" s="70" t="s">
        <v>7</v>
      </c>
      <c r="I12" s="70" t="s">
        <v>41</v>
      </c>
      <c r="J12" s="70" t="s">
        <v>40</v>
      </c>
      <c r="K12" s="70" t="s">
        <v>2</v>
      </c>
      <c r="L12" s="70" t="s">
        <v>3</v>
      </c>
      <c r="M12" s="70" t="s">
        <v>10</v>
      </c>
      <c r="N12" s="70" t="s">
        <v>9</v>
      </c>
      <c r="O12" s="70" t="s">
        <v>8</v>
      </c>
      <c r="P12" s="70" t="s">
        <v>11</v>
      </c>
      <c r="Q12" s="70" t="s">
        <v>12</v>
      </c>
      <c r="R12" s="70" t="s">
        <v>13</v>
      </c>
      <c r="S12" s="70" t="s">
        <v>43</v>
      </c>
      <c r="T12" s="70"/>
    </row>
    <row r="13" spans="1:20" ht="12.75">
      <c r="A13" s="70"/>
      <c r="B13" s="70"/>
      <c r="C13" s="70"/>
      <c r="D13" s="70"/>
      <c r="E13" s="70"/>
      <c r="F13" s="70"/>
      <c r="G13" s="75"/>
      <c r="H13" s="70"/>
      <c r="I13" s="70"/>
      <c r="J13" s="70"/>
      <c r="K13" s="70"/>
      <c r="L13" s="70"/>
      <c r="M13" s="70"/>
      <c r="N13" s="70"/>
      <c r="O13" s="70"/>
      <c r="P13" s="70"/>
      <c r="Q13" s="70"/>
      <c r="R13" s="70"/>
      <c r="S13" s="52" t="s">
        <v>27</v>
      </c>
      <c r="T13" s="52" t="s">
        <v>28</v>
      </c>
    </row>
    <row r="14" spans="1:20" ht="174.75" customHeight="1">
      <c r="A14" s="29">
        <v>9</v>
      </c>
      <c r="B14" s="29">
        <v>1202003</v>
      </c>
      <c r="C14" s="30" t="s">
        <v>131</v>
      </c>
      <c r="D14" s="30" t="s">
        <v>132</v>
      </c>
      <c r="E14" s="30" t="s">
        <v>133</v>
      </c>
      <c r="F14" s="30" t="s">
        <v>134</v>
      </c>
      <c r="G14" s="30" t="s">
        <v>135</v>
      </c>
      <c r="H14" s="30" t="s">
        <v>63</v>
      </c>
      <c r="I14" s="42" t="s">
        <v>61</v>
      </c>
      <c r="J14" s="33">
        <v>2</v>
      </c>
      <c r="K14" s="34">
        <v>40612</v>
      </c>
      <c r="L14" s="34">
        <v>40887</v>
      </c>
      <c r="M14" s="46">
        <f>(+L14-K14)/7</f>
        <v>39.285714285714285</v>
      </c>
      <c r="N14" s="47">
        <v>0</v>
      </c>
      <c r="O14" s="48">
        <f>IF(N14/J14&gt;1,1,+N14/J14)</f>
        <v>0</v>
      </c>
      <c r="P14" s="49">
        <f>+M14*O14</f>
        <v>0</v>
      </c>
      <c r="Q14" s="49">
        <f>IF(L14&lt;=$S$11,P14,0)</f>
        <v>0</v>
      </c>
      <c r="R14" s="49">
        <f>IF($S$11&gt;=L14,M14,0)</f>
        <v>0</v>
      </c>
      <c r="S14" s="53"/>
      <c r="T14" s="53"/>
    </row>
  </sheetData>
  <sheetProtection/>
  <mergeCells count="39">
    <mergeCell ref="D5:R5"/>
    <mergeCell ref="A6:C6"/>
    <mergeCell ref="D6:R6"/>
    <mergeCell ref="S10:T10"/>
    <mergeCell ref="S11:T11"/>
    <mergeCell ref="A7:C7"/>
    <mergeCell ref="D7:R7"/>
    <mergeCell ref="A8:C8"/>
    <mergeCell ref="A1:T1"/>
    <mergeCell ref="A2:T2"/>
    <mergeCell ref="A3:T3"/>
    <mergeCell ref="A4:T4"/>
    <mergeCell ref="A5:C5"/>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pageMargins left="0.7" right="0.7" top="0.75" bottom="0.75" header="0.3" footer="0.3"/>
  <pageSetup fitToHeight="1" fitToWidth="1" horizontalDpi="600" verticalDpi="600" orientation="landscape"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Francisco Clemente Valle Diaz</cp:lastModifiedBy>
  <cp:lastPrinted>2011-08-01T19:00:04Z</cp:lastPrinted>
  <dcterms:created xsi:type="dcterms:W3CDTF">2003-11-14T08:59:56Z</dcterms:created>
  <dcterms:modified xsi:type="dcterms:W3CDTF">2011-08-01T19:03:10Z</dcterms:modified>
  <cp:category/>
  <cp:version/>
  <cp:contentType/>
  <cp:contentStatus/>
</cp:coreProperties>
</file>