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3715" windowHeight="11310"/>
  </bookViews>
  <sheets>
    <sheet name="Hoja1" sheetId="1" r:id="rId1"/>
    <sheet name="Hoja2" sheetId="2" r:id="rId2"/>
    <sheet name="Hoja3" sheetId="3" r:id="rId3"/>
  </sheets>
  <calcPr calcId="145621"/>
</workbook>
</file>

<file path=xl/calcChain.xml><?xml version="1.0" encoding="utf-8"?>
<calcChain xmlns="http://schemas.openxmlformats.org/spreadsheetml/2006/main">
  <c r="N126" i="1" l="1"/>
  <c r="R125" i="1"/>
  <c r="Q125" i="1"/>
  <c r="O125" i="1"/>
  <c r="M125" i="1"/>
  <c r="P125" i="1" s="1"/>
  <c r="R124" i="1"/>
  <c r="Q124" i="1"/>
  <c r="O124" i="1"/>
  <c r="P124" i="1" s="1"/>
  <c r="M124" i="1"/>
  <c r="R123" i="1"/>
  <c r="Q123" i="1"/>
  <c r="P123" i="1"/>
  <c r="O123" i="1"/>
  <c r="M123" i="1"/>
  <c r="R122" i="1"/>
  <c r="Q122" i="1"/>
  <c r="O122" i="1"/>
  <c r="M122" i="1"/>
  <c r="P122" i="1" s="1"/>
  <c r="R121" i="1"/>
  <c r="Q121" i="1"/>
  <c r="O121" i="1"/>
  <c r="M121" i="1"/>
  <c r="P121" i="1" s="1"/>
  <c r="R120" i="1"/>
  <c r="Q120" i="1"/>
  <c r="O120" i="1"/>
  <c r="P120" i="1" s="1"/>
  <c r="M120" i="1"/>
  <c r="R119" i="1"/>
  <c r="Q119" i="1"/>
  <c r="P119" i="1"/>
  <c r="O119" i="1"/>
  <c r="M119" i="1"/>
  <c r="R118" i="1"/>
  <c r="Q118" i="1"/>
  <c r="O118" i="1"/>
  <c r="M118" i="1"/>
  <c r="P118" i="1" s="1"/>
  <c r="R117" i="1"/>
  <c r="Q117" i="1"/>
  <c r="O117" i="1"/>
  <c r="M117" i="1"/>
  <c r="P117" i="1" s="1"/>
  <c r="R116" i="1"/>
  <c r="Q116" i="1"/>
  <c r="O116" i="1"/>
  <c r="P116" i="1" s="1"/>
  <c r="M116" i="1"/>
  <c r="R115" i="1"/>
  <c r="Q115" i="1"/>
  <c r="P115" i="1"/>
  <c r="O115" i="1"/>
  <c r="M115" i="1"/>
  <c r="R114" i="1"/>
  <c r="Q114" i="1"/>
  <c r="O114" i="1"/>
  <c r="M114" i="1"/>
  <c r="P114" i="1" s="1"/>
  <c r="R113" i="1"/>
  <c r="Q113" i="1"/>
  <c r="O113" i="1"/>
  <c r="M113" i="1"/>
  <c r="P113" i="1" s="1"/>
  <c r="R112" i="1"/>
  <c r="Q112" i="1"/>
  <c r="O112" i="1"/>
  <c r="P112" i="1" s="1"/>
  <c r="M112" i="1"/>
  <c r="R111" i="1"/>
  <c r="Q111" i="1"/>
  <c r="P111" i="1"/>
  <c r="O111" i="1"/>
  <c r="M111" i="1"/>
  <c r="R110" i="1"/>
  <c r="Q110" i="1"/>
  <c r="O110" i="1"/>
  <c r="P110" i="1" s="1"/>
  <c r="R109" i="1"/>
  <c r="Q109" i="1"/>
  <c r="O109" i="1"/>
  <c r="P109" i="1" s="1"/>
  <c r="R108" i="1"/>
  <c r="Q108" i="1"/>
  <c r="O108" i="1"/>
  <c r="M108" i="1"/>
  <c r="P108" i="1" s="1"/>
  <c r="R107" i="1"/>
  <c r="Q107" i="1"/>
  <c r="O107" i="1"/>
  <c r="M107" i="1"/>
  <c r="P107" i="1" s="1"/>
  <c r="R106" i="1"/>
  <c r="Q106" i="1"/>
  <c r="O106" i="1"/>
  <c r="P106" i="1" s="1"/>
  <c r="M106" i="1"/>
  <c r="R105" i="1"/>
  <c r="Q105" i="1"/>
  <c r="P105" i="1"/>
  <c r="O105" i="1"/>
  <c r="M105" i="1"/>
  <c r="R104" i="1"/>
  <c r="Q104" i="1"/>
  <c r="O104" i="1"/>
  <c r="M104" i="1"/>
  <c r="P104" i="1" s="1"/>
  <c r="R103" i="1"/>
  <c r="Q103" i="1"/>
  <c r="O103" i="1"/>
  <c r="M103" i="1"/>
  <c r="P103" i="1" s="1"/>
  <c r="R102" i="1"/>
  <c r="Q102" i="1"/>
  <c r="O102" i="1"/>
  <c r="P102" i="1" s="1"/>
  <c r="M102" i="1"/>
  <c r="R101" i="1"/>
  <c r="Q101" i="1"/>
  <c r="P101" i="1"/>
  <c r="O101" i="1"/>
  <c r="M101" i="1"/>
  <c r="R100" i="1"/>
  <c r="Q100" i="1"/>
  <c r="O100" i="1"/>
  <c r="M100" i="1"/>
  <c r="P100" i="1" s="1"/>
  <c r="R99" i="1"/>
  <c r="Q99" i="1"/>
  <c r="O99" i="1"/>
  <c r="M99" i="1"/>
  <c r="P99" i="1" s="1"/>
  <c r="R98" i="1"/>
  <c r="Q98" i="1"/>
  <c r="O98" i="1"/>
  <c r="P98" i="1" s="1"/>
  <c r="M98" i="1"/>
  <c r="R97" i="1"/>
  <c r="Q97" i="1"/>
  <c r="P97" i="1"/>
  <c r="O97" i="1"/>
  <c r="M97" i="1"/>
  <c r="R96" i="1"/>
  <c r="Q96" i="1"/>
  <c r="O96" i="1"/>
  <c r="M96" i="1"/>
  <c r="P96" i="1" s="1"/>
  <c r="R95" i="1"/>
  <c r="Q95" i="1"/>
  <c r="O95" i="1"/>
  <c r="M95" i="1"/>
  <c r="P95" i="1" s="1"/>
  <c r="R94" i="1"/>
  <c r="Q94" i="1"/>
  <c r="O94" i="1"/>
  <c r="P94" i="1" s="1"/>
  <c r="M94" i="1"/>
  <c r="R93" i="1"/>
  <c r="Q93" i="1"/>
  <c r="P93" i="1"/>
  <c r="O93" i="1"/>
  <c r="M93" i="1"/>
  <c r="R92" i="1"/>
  <c r="Q92" i="1"/>
  <c r="O92" i="1"/>
  <c r="M92" i="1"/>
  <c r="P92" i="1" s="1"/>
  <c r="R91" i="1"/>
  <c r="Q91" i="1"/>
  <c r="O91" i="1"/>
  <c r="M91" i="1"/>
  <c r="P91" i="1" s="1"/>
  <c r="R90" i="1"/>
  <c r="Q90" i="1"/>
  <c r="O90" i="1"/>
  <c r="P90" i="1" s="1"/>
  <c r="M90" i="1"/>
  <c r="R89" i="1"/>
  <c r="Q89" i="1"/>
  <c r="P89" i="1"/>
  <c r="O89" i="1"/>
  <c r="M89" i="1"/>
  <c r="R88" i="1"/>
  <c r="Q88" i="1"/>
  <c r="O88" i="1"/>
  <c r="M88" i="1"/>
  <c r="P88" i="1" s="1"/>
  <c r="R87" i="1"/>
  <c r="Q87" i="1"/>
  <c r="O87" i="1"/>
  <c r="M87" i="1"/>
  <c r="P87" i="1" s="1"/>
  <c r="R86" i="1"/>
  <c r="Q86" i="1"/>
  <c r="O86" i="1"/>
  <c r="P86" i="1" s="1"/>
  <c r="M86" i="1"/>
  <c r="R85" i="1"/>
  <c r="Q85" i="1"/>
  <c r="P85" i="1"/>
  <c r="O85" i="1"/>
  <c r="M85" i="1"/>
  <c r="R84" i="1"/>
  <c r="Q84" i="1"/>
  <c r="O84" i="1"/>
  <c r="M84" i="1"/>
  <c r="P84" i="1" s="1"/>
  <c r="R83" i="1"/>
  <c r="Q83" i="1"/>
  <c r="O83" i="1"/>
  <c r="M83" i="1"/>
  <c r="P83" i="1" s="1"/>
  <c r="R82" i="1"/>
  <c r="Q82" i="1"/>
  <c r="O82" i="1"/>
  <c r="P82" i="1" s="1"/>
  <c r="M82" i="1"/>
  <c r="R81" i="1"/>
  <c r="Q81" i="1"/>
  <c r="P81" i="1"/>
  <c r="O81" i="1"/>
  <c r="M81" i="1"/>
  <c r="R80" i="1"/>
  <c r="Q80" i="1"/>
  <c r="O80" i="1"/>
  <c r="M80" i="1"/>
  <c r="P80" i="1" s="1"/>
  <c r="R79" i="1"/>
  <c r="Q79" i="1"/>
  <c r="O79" i="1"/>
  <c r="M79" i="1"/>
  <c r="P79" i="1" s="1"/>
  <c r="R78" i="1"/>
  <c r="Q78" i="1"/>
  <c r="O78" i="1"/>
  <c r="P78" i="1" s="1"/>
  <c r="M78" i="1"/>
  <c r="R77" i="1"/>
  <c r="Q77" i="1"/>
  <c r="P77" i="1"/>
  <c r="O77" i="1"/>
  <c r="M77" i="1"/>
  <c r="R76" i="1"/>
  <c r="Q76" i="1"/>
  <c r="O76" i="1"/>
  <c r="M76" i="1"/>
  <c r="P76" i="1" s="1"/>
  <c r="R75" i="1"/>
  <c r="Q75" i="1"/>
  <c r="O75" i="1"/>
  <c r="M75" i="1"/>
  <c r="P75" i="1" s="1"/>
  <c r="R74" i="1"/>
  <c r="Q74" i="1"/>
  <c r="O74" i="1"/>
  <c r="P74" i="1" s="1"/>
  <c r="M74" i="1"/>
  <c r="R73" i="1"/>
  <c r="Q73" i="1"/>
  <c r="P73" i="1"/>
  <c r="O73" i="1"/>
  <c r="M73" i="1"/>
  <c r="R72" i="1"/>
  <c r="Q72" i="1"/>
  <c r="O72" i="1"/>
  <c r="M72" i="1"/>
  <c r="P72" i="1" s="1"/>
  <c r="R71" i="1"/>
  <c r="Q71" i="1"/>
  <c r="O71" i="1"/>
  <c r="M71" i="1"/>
  <c r="P71" i="1" s="1"/>
  <c r="R70" i="1"/>
  <c r="Q70" i="1"/>
  <c r="O70" i="1"/>
  <c r="P70" i="1" s="1"/>
  <c r="M70" i="1"/>
  <c r="R69" i="1"/>
  <c r="Q69" i="1"/>
  <c r="P69" i="1"/>
  <c r="O69" i="1"/>
  <c r="M69" i="1"/>
  <c r="R68" i="1"/>
  <c r="Q68" i="1"/>
  <c r="O68" i="1"/>
  <c r="M68" i="1"/>
  <c r="P68" i="1" s="1"/>
  <c r="R67" i="1"/>
  <c r="Q67" i="1"/>
  <c r="O67" i="1"/>
  <c r="M67" i="1"/>
  <c r="P67" i="1" s="1"/>
  <c r="R66" i="1"/>
  <c r="Q66" i="1"/>
  <c r="O66" i="1"/>
  <c r="P66" i="1" s="1"/>
  <c r="M66" i="1"/>
  <c r="R65" i="1"/>
  <c r="Q65" i="1"/>
  <c r="P65" i="1"/>
  <c r="O65" i="1"/>
  <c r="M65" i="1"/>
  <c r="R64" i="1"/>
  <c r="Q64" i="1"/>
  <c r="O64" i="1"/>
  <c r="M64" i="1"/>
  <c r="P64" i="1" s="1"/>
  <c r="R63" i="1"/>
  <c r="Q63" i="1"/>
  <c r="O63" i="1"/>
  <c r="M63" i="1"/>
  <c r="P63" i="1" s="1"/>
  <c r="R62" i="1"/>
  <c r="Q62" i="1"/>
  <c r="O62" i="1"/>
  <c r="P62" i="1" s="1"/>
  <c r="M62" i="1"/>
  <c r="R61" i="1"/>
  <c r="Q61" i="1"/>
  <c r="P61" i="1"/>
  <c r="O61" i="1"/>
  <c r="M61" i="1"/>
  <c r="R60" i="1"/>
  <c r="Q60" i="1"/>
  <c r="O60" i="1"/>
  <c r="M60" i="1"/>
  <c r="P60" i="1" s="1"/>
  <c r="R59" i="1"/>
  <c r="Q59" i="1"/>
  <c r="O59" i="1"/>
  <c r="M59" i="1"/>
  <c r="P59" i="1" s="1"/>
  <c r="R58" i="1"/>
  <c r="Q58" i="1"/>
  <c r="O58" i="1"/>
  <c r="P58" i="1" s="1"/>
  <c r="M58" i="1"/>
  <c r="R57" i="1"/>
  <c r="Q57" i="1"/>
  <c r="P57" i="1"/>
  <c r="O57" i="1"/>
  <c r="M57" i="1"/>
  <c r="R56" i="1"/>
  <c r="Q56" i="1"/>
  <c r="O56" i="1"/>
  <c r="M56" i="1"/>
  <c r="P56" i="1" s="1"/>
  <c r="R55" i="1"/>
  <c r="Q55" i="1"/>
  <c r="O55" i="1"/>
  <c r="M55" i="1"/>
  <c r="P55" i="1" s="1"/>
  <c r="R54" i="1"/>
  <c r="Q54" i="1"/>
  <c r="O54" i="1"/>
  <c r="P54" i="1" s="1"/>
  <c r="M54" i="1"/>
  <c r="R53" i="1"/>
  <c r="Q53" i="1"/>
  <c r="P53" i="1"/>
  <c r="O53" i="1"/>
  <c r="M53" i="1"/>
  <c r="R52" i="1"/>
  <c r="Q52" i="1"/>
  <c r="O52" i="1"/>
  <c r="M52" i="1"/>
  <c r="P52" i="1" s="1"/>
  <c r="R51" i="1"/>
  <c r="Q51" i="1"/>
  <c r="O51" i="1"/>
  <c r="M51" i="1"/>
  <c r="P51" i="1" s="1"/>
  <c r="R50" i="1"/>
  <c r="Q50" i="1"/>
  <c r="O50" i="1"/>
  <c r="P50" i="1" s="1"/>
  <c r="M50" i="1"/>
  <c r="R49" i="1"/>
  <c r="Q49" i="1"/>
  <c r="P49" i="1"/>
  <c r="O49" i="1"/>
  <c r="M49" i="1"/>
  <c r="R48" i="1"/>
  <c r="Q48" i="1"/>
  <c r="O48" i="1"/>
  <c r="M48" i="1"/>
  <c r="P48" i="1" s="1"/>
  <c r="R47" i="1"/>
  <c r="Q47" i="1"/>
  <c r="O47" i="1"/>
  <c r="M47" i="1"/>
  <c r="P47" i="1" s="1"/>
  <c r="R46" i="1"/>
  <c r="Q46" i="1"/>
  <c r="O46" i="1"/>
  <c r="P46" i="1" s="1"/>
  <c r="M46" i="1"/>
  <c r="R45" i="1"/>
  <c r="Q45" i="1"/>
  <c r="P45" i="1"/>
  <c r="O45" i="1"/>
  <c r="M45" i="1"/>
  <c r="R44" i="1"/>
  <c r="Q44" i="1"/>
  <c r="O44" i="1"/>
  <c r="M44" i="1"/>
  <c r="P44" i="1" s="1"/>
  <c r="R43" i="1"/>
  <c r="Q43" i="1"/>
  <c r="O43" i="1"/>
  <c r="M43" i="1"/>
  <c r="P43" i="1" s="1"/>
  <c r="R42" i="1"/>
  <c r="Q42" i="1"/>
  <c r="O42" i="1"/>
  <c r="P42" i="1" s="1"/>
  <c r="M42" i="1"/>
  <c r="R41" i="1"/>
  <c r="Q41" i="1"/>
  <c r="P41" i="1"/>
  <c r="O41" i="1"/>
  <c r="M41" i="1"/>
  <c r="R40" i="1"/>
  <c r="Q40" i="1"/>
  <c r="O40" i="1"/>
  <c r="M40" i="1"/>
  <c r="P40" i="1" s="1"/>
  <c r="R39" i="1"/>
  <c r="Q39" i="1"/>
  <c r="O39" i="1"/>
  <c r="M39" i="1"/>
  <c r="P39" i="1" s="1"/>
  <c r="R38" i="1"/>
  <c r="Q38" i="1"/>
  <c r="O38" i="1"/>
  <c r="P38" i="1" s="1"/>
  <c r="M38" i="1"/>
  <c r="R37" i="1"/>
  <c r="Q37" i="1"/>
  <c r="P37" i="1"/>
  <c r="O37" i="1"/>
  <c r="M37" i="1"/>
  <c r="R36" i="1"/>
  <c r="Q36" i="1"/>
  <c r="O36" i="1"/>
  <c r="M36" i="1"/>
  <c r="P36" i="1" s="1"/>
  <c r="R35" i="1"/>
  <c r="Q35" i="1"/>
  <c r="O35" i="1"/>
  <c r="M35" i="1"/>
  <c r="P35" i="1" s="1"/>
  <c r="R34" i="1"/>
  <c r="Q34" i="1"/>
  <c r="O34" i="1"/>
  <c r="P34" i="1" s="1"/>
  <c r="M34" i="1"/>
  <c r="R33" i="1"/>
  <c r="Q33" i="1"/>
  <c r="P33" i="1"/>
  <c r="O33" i="1"/>
  <c r="M33" i="1"/>
  <c r="R32" i="1"/>
  <c r="Q32" i="1"/>
  <c r="O32" i="1"/>
  <c r="M32" i="1"/>
  <c r="P32" i="1" s="1"/>
  <c r="R31" i="1"/>
  <c r="Q31" i="1"/>
  <c r="O31" i="1"/>
  <c r="M31" i="1"/>
  <c r="P31" i="1" s="1"/>
  <c r="R30" i="1"/>
  <c r="Q30" i="1"/>
  <c r="O30" i="1"/>
  <c r="P30" i="1" s="1"/>
  <c r="M30" i="1"/>
  <c r="R29" i="1"/>
  <c r="Q29" i="1"/>
  <c r="P29" i="1"/>
  <c r="O29" i="1"/>
  <c r="M29" i="1"/>
  <c r="R28" i="1"/>
  <c r="Q28" i="1"/>
  <c r="O28" i="1"/>
  <c r="M28" i="1"/>
  <c r="P28" i="1" s="1"/>
  <c r="R27" i="1"/>
  <c r="Q27" i="1"/>
  <c r="O27" i="1"/>
  <c r="M27" i="1"/>
  <c r="P27" i="1" s="1"/>
  <c r="R26" i="1"/>
  <c r="Q26" i="1"/>
  <c r="O26" i="1"/>
  <c r="P26" i="1" s="1"/>
  <c r="M26" i="1"/>
  <c r="R25" i="1"/>
  <c r="Q25" i="1"/>
  <c r="P25" i="1"/>
  <c r="O25" i="1"/>
  <c r="M25" i="1"/>
  <c r="R24" i="1"/>
  <c r="Q24" i="1"/>
  <c r="O24" i="1"/>
  <c r="M24" i="1"/>
  <c r="P24" i="1" s="1"/>
  <c r="R23" i="1"/>
  <c r="Q23" i="1"/>
  <c r="O23" i="1"/>
  <c r="M23" i="1"/>
  <c r="P23" i="1" s="1"/>
  <c r="R22" i="1"/>
  <c r="Q22" i="1"/>
  <c r="O22" i="1"/>
  <c r="P22" i="1" s="1"/>
  <c r="M22" i="1"/>
  <c r="R21" i="1"/>
  <c r="Q21" i="1"/>
  <c r="P21" i="1"/>
  <c r="O21" i="1"/>
  <c r="M21" i="1"/>
  <c r="R20" i="1"/>
  <c r="Q20" i="1"/>
  <c r="O20" i="1"/>
  <c r="M20" i="1"/>
  <c r="P20" i="1" s="1"/>
  <c r="R19" i="1"/>
  <c r="Q19" i="1"/>
  <c r="O19" i="1"/>
  <c r="M19" i="1"/>
  <c r="P19" i="1" s="1"/>
  <c r="R18" i="1"/>
  <c r="Q18" i="1"/>
  <c r="O18" i="1"/>
  <c r="P18" i="1" s="1"/>
  <c r="M18" i="1"/>
  <c r="R17" i="1"/>
  <c r="Q17" i="1"/>
  <c r="P17" i="1"/>
  <c r="O17" i="1"/>
  <c r="M17" i="1"/>
  <c r="R16" i="1"/>
  <c r="Q16" i="1"/>
  <c r="Q126" i="1" s="1"/>
  <c r="O16" i="1"/>
  <c r="M16" i="1"/>
  <c r="P16" i="1" s="1"/>
  <c r="R15" i="1"/>
  <c r="R126" i="1" s="1"/>
  <c r="Q15" i="1"/>
  <c r="O15" i="1"/>
  <c r="M15" i="1"/>
  <c r="P15" i="1" s="1"/>
  <c r="R14" i="1"/>
  <c r="Q14" i="1"/>
  <c r="O14" i="1"/>
  <c r="P14" i="1" s="1"/>
  <c r="M14" i="1"/>
  <c r="O133" i="1" s="1"/>
  <c r="P126" i="1" l="1"/>
  <c r="M126" i="1"/>
  <c r="O132" i="1" l="1"/>
  <c r="O135" i="1"/>
  <c r="O134" i="1"/>
</calcChain>
</file>

<file path=xl/comments1.xml><?xml version="1.0" encoding="utf-8"?>
<comments xmlns="http://schemas.openxmlformats.org/spreadsheetml/2006/main">
  <authors>
    <author>jmzambrano</author>
    <author>laquijano</author>
    <author>Faber Alberto Parra Gil</author>
    <author>Andrea Molina Alvarez</author>
    <author>Angela María Lesmes Osorio</author>
  </authors>
  <commentList>
    <comment ref="L11" authorId="0">
      <text>
        <r>
          <rPr>
            <b/>
            <sz val="8"/>
            <color indexed="81"/>
            <rFont val="Tahoma"/>
            <family val="2"/>
          </rPr>
          <t>Consignar la fecha (dia-mes-año) de subscripción del pan en la celda demarcada</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C12" authorId="2">
      <text>
        <r>
          <rPr>
            <b/>
            <sz val="9"/>
            <color indexed="81"/>
            <rFont val="Tahoma"/>
            <family val="2"/>
          </rPr>
          <t>Faber Alberto Parra Gil:</t>
        </r>
        <r>
          <rPr>
            <sz val="9"/>
            <color indexed="81"/>
            <rFont val="Tahoma"/>
            <family val="2"/>
          </rPr>
          <t xml:space="preserve">
Hallazgo idnetiificado por la CGR</t>
        </r>
      </text>
    </comment>
    <comment ref="D12" authorId="2">
      <text>
        <r>
          <rPr>
            <b/>
            <sz val="9"/>
            <color indexed="81"/>
            <rFont val="Tahoma"/>
            <family val="2"/>
          </rPr>
          <t>Faber Alberto Parra Gil:</t>
        </r>
        <r>
          <rPr>
            <sz val="9"/>
            <color indexed="81"/>
            <rFont val="Tahoma"/>
            <family val="2"/>
          </rPr>
          <t xml:space="preserve">
Situación raiz que promueve la materialización del hallazgo y del efecto.</t>
        </r>
      </text>
    </comment>
    <comment ref="E12" authorId="2">
      <text>
        <r>
          <rPr>
            <b/>
            <sz val="9"/>
            <color indexed="81"/>
            <rFont val="Tahoma"/>
            <family val="2"/>
          </rPr>
          <t>Faber Alberto Parra Gil:</t>
        </r>
        <r>
          <rPr>
            <sz val="9"/>
            <color indexed="81"/>
            <rFont val="Tahoma"/>
            <family val="2"/>
          </rPr>
          <t xml:space="preserve">
Es la consecuencia que se detecta o se evidencia facilmente de no conformidad.</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de mejoramiento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 ref="N12" authorId="1">
      <text>
        <r>
          <rPr>
            <b/>
            <sz val="8"/>
            <color indexed="81"/>
            <rFont val="Tahoma"/>
            <family val="2"/>
          </rPr>
          <t xml:space="preserve">Se consigna el numero de unidades ejecutadas por cada una de las metas 
</t>
        </r>
      </text>
    </comment>
    <comment ref="O12" authorId="1">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F14" authorId="3">
      <text>
        <r>
          <rPr>
            <b/>
            <sz val="9"/>
            <color indexed="81"/>
            <rFont val="Tahoma"/>
            <family val="2"/>
          </rPr>
          <t>Andrea Molina Alvarez:</t>
        </r>
        <r>
          <rPr>
            <sz val="9"/>
            <color indexed="81"/>
            <rFont val="Tahoma"/>
            <family val="2"/>
          </rPr>
          <t xml:space="preserve">
</t>
        </r>
      </text>
    </comment>
    <comment ref="H18" authorId="3">
      <text>
        <r>
          <rPr>
            <b/>
            <sz val="9"/>
            <color indexed="81"/>
            <rFont val="Tahoma"/>
            <family val="2"/>
          </rPr>
          <t>Andrea Molina Alvarez:</t>
        </r>
        <r>
          <rPr>
            <sz val="9"/>
            <color indexed="81"/>
            <rFont val="Tahoma"/>
            <family val="2"/>
          </rPr>
          <t xml:space="preserve">
</t>
        </r>
      </text>
    </comment>
    <comment ref="F19" authorId="3">
      <text>
        <r>
          <rPr>
            <b/>
            <sz val="9"/>
            <color indexed="81"/>
            <rFont val="Tahoma"/>
            <family val="2"/>
          </rPr>
          <t>Andrea Molina Alvarez:</t>
        </r>
        <r>
          <rPr>
            <sz val="9"/>
            <color indexed="81"/>
            <rFont val="Tahoma"/>
            <family val="2"/>
          </rPr>
          <t xml:space="preserve">
</t>
        </r>
      </text>
    </comment>
    <comment ref="H23" authorId="3">
      <text>
        <r>
          <rPr>
            <b/>
            <sz val="9"/>
            <color indexed="81"/>
            <rFont val="Tahoma"/>
            <family val="2"/>
          </rPr>
          <t>Andrea Molina Alvarez:</t>
        </r>
        <r>
          <rPr>
            <sz val="9"/>
            <color indexed="81"/>
            <rFont val="Tahoma"/>
            <family val="2"/>
          </rPr>
          <t xml:space="preserve">
</t>
        </r>
      </text>
    </comment>
    <comment ref="K29" authorId="4">
      <text>
        <r>
          <rPr>
            <b/>
            <sz val="9"/>
            <color indexed="81"/>
            <rFont val="Tahoma"/>
            <family val="2"/>
          </rPr>
          <t>Angela María Lesmes Osorio:</t>
        </r>
        <r>
          <rPr>
            <sz val="9"/>
            <color indexed="81"/>
            <rFont val="Tahoma"/>
            <family val="2"/>
          </rPr>
          <t xml:space="preserve">
fecha actual</t>
        </r>
      </text>
    </comment>
    <comment ref="F30" authorId="4">
      <text>
        <r>
          <rPr>
            <b/>
            <sz val="9"/>
            <color indexed="81"/>
            <rFont val="Tahoma"/>
            <family val="2"/>
          </rPr>
          <t>Angela María Lesmes Osorio:</t>
        </r>
        <r>
          <rPr>
            <sz val="9"/>
            <color indexed="81"/>
            <rFont val="Tahoma"/>
            <family val="2"/>
          </rPr>
          <t xml:space="preserve">
</t>
        </r>
      </text>
    </comment>
    <comment ref="F52" authorId="3">
      <text>
        <r>
          <rPr>
            <b/>
            <sz val="9"/>
            <color indexed="81"/>
            <rFont val="Tahoma"/>
            <family val="2"/>
          </rPr>
          <t>Andrea Molina Alvarez:</t>
        </r>
        <r>
          <rPr>
            <sz val="9"/>
            <color indexed="81"/>
            <rFont val="Tahoma"/>
            <family val="2"/>
          </rPr>
          <t xml:space="preserve">
</t>
        </r>
      </text>
    </comment>
    <comment ref="H55" authorId="3">
      <text>
        <r>
          <rPr>
            <b/>
            <sz val="9"/>
            <color indexed="81"/>
            <rFont val="Tahoma"/>
            <family val="2"/>
          </rPr>
          <t>Andrea Molina Alvarez:</t>
        </r>
        <r>
          <rPr>
            <sz val="9"/>
            <color indexed="81"/>
            <rFont val="Tahoma"/>
            <family val="2"/>
          </rPr>
          <t xml:space="preserve">
</t>
        </r>
      </text>
    </comment>
    <comment ref="H84" authorId="3">
      <text>
        <r>
          <rPr>
            <b/>
            <sz val="9"/>
            <color indexed="81"/>
            <rFont val="Tahoma"/>
            <family val="2"/>
          </rPr>
          <t>Andrea Molina Alvarez:</t>
        </r>
        <r>
          <rPr>
            <sz val="9"/>
            <color indexed="81"/>
            <rFont val="Tahoma"/>
            <family val="2"/>
          </rPr>
          <t xml:space="preserve">
</t>
        </r>
      </text>
    </comment>
    <comment ref="F105" authorId="3">
      <text>
        <r>
          <rPr>
            <b/>
            <sz val="9"/>
            <color indexed="81"/>
            <rFont val="Tahoma"/>
            <family val="2"/>
          </rPr>
          <t>Andrea Molina Alvarez:</t>
        </r>
        <r>
          <rPr>
            <sz val="9"/>
            <color indexed="81"/>
            <rFont val="Tahoma"/>
            <family val="2"/>
          </rPr>
          <t xml:space="preserve">
</t>
        </r>
      </text>
    </comment>
    <comment ref="H108" authorId="3">
      <text>
        <r>
          <rPr>
            <b/>
            <sz val="9"/>
            <color indexed="81"/>
            <rFont val="Tahoma"/>
            <family val="2"/>
          </rPr>
          <t>Andrea Molina Alvarez:</t>
        </r>
        <r>
          <rPr>
            <sz val="9"/>
            <color indexed="81"/>
            <rFont val="Tahoma"/>
            <family val="2"/>
          </rPr>
          <t xml:space="preserve">
</t>
        </r>
      </text>
    </comment>
  </commentList>
</comments>
</file>

<file path=xl/sharedStrings.xml><?xml version="1.0" encoding="utf-8"?>
<sst xmlns="http://schemas.openxmlformats.org/spreadsheetml/2006/main" count="1057" uniqueCount="621">
  <si>
    <t>FORMATO No 1</t>
  </si>
  <si>
    <t xml:space="preserve"> INFORMACIÓN SOBRE LOS PLANES DE MEJORAMIENTO </t>
  </si>
  <si>
    <t xml:space="preserve">Informe presentado a la Contraloría General de la República </t>
  </si>
  <si>
    <t xml:space="preserve">Entidad: </t>
  </si>
  <si>
    <t>Fondo de Tecnologias de la información y las Comunicaciones</t>
  </si>
  <si>
    <t xml:space="preserve">Representante Legal:  </t>
  </si>
  <si>
    <t>María Carolina Hoyos Turbay</t>
  </si>
  <si>
    <t>NIT:</t>
  </si>
  <si>
    <t>800.131.648-6</t>
  </si>
  <si>
    <t>Perídodos fiscales que cubre:</t>
  </si>
  <si>
    <t>Vigencia 2011</t>
  </si>
  <si>
    <t>Modalidad de Auditoría:</t>
  </si>
  <si>
    <t>Auditoría Gubernamental con Enfoque Integral Modalidad Regular</t>
  </si>
  <si>
    <t>Fecha de Suscripción:</t>
  </si>
  <si>
    <t>FECHA DE AVANCE:</t>
  </si>
  <si>
    <t xml:space="preserve">Numero consecutivo del hallazgo </t>
  </si>
  <si>
    <t>Código hallazgo sin espacio entre los numeros</t>
  </si>
  <si>
    <r>
      <t>Descripción hallazgo (</t>
    </r>
    <r>
      <rPr>
        <sz val="10"/>
        <rFont val="Arial"/>
        <family val="2"/>
      </rPr>
      <t>No mas de 50 palabras</t>
    </r>
    <r>
      <rPr>
        <b/>
        <sz val="10"/>
        <rFont val="Arial"/>
        <family val="2"/>
      </rPr>
      <t>) Iniciando con la nomencaltura HXX que dispuso la CGR para identificar el hallazgo</t>
    </r>
  </si>
  <si>
    <t>Causa del hallazgo</t>
  </si>
  <si>
    <t>Efecto del hallazgo</t>
  </si>
  <si>
    <t>Acción de mejoramiento</t>
  </si>
  <si>
    <t>Objetivo</t>
  </si>
  <si>
    <t>Descripción de las Metas</t>
  </si>
  <si>
    <t>Denominación de la Unidad de medida de la Meta</t>
  </si>
  <si>
    <t>Unidad de Medida de la Meta</t>
  </si>
  <si>
    <t>Fecha iniciación Metas, según formato DD/MM/AÑO</t>
  </si>
  <si>
    <t>Fecha terminación Metas según formato DD/MM/AÑO</t>
  </si>
  <si>
    <t>Plazo en semanas de las Meta; no anotar nada, ya que el aplicativo lo calcula</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</si>
  <si>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</si>
  <si>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</si>
  <si>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</si>
  <si>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</si>
  <si>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</si>
  <si>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Area Responsable</t>
  </si>
  <si>
    <t>H1AFD</t>
  </si>
  <si>
    <t xml:space="preserve">H1AFD - Contrato Interadministrativo 206/11 suscrito con la Corporación para el Desarrollo Apropiación y Aprovechamiento de las Tecnologías de la Información y las Comunicaciones-CORPOTIC, para realizar la gerencia  integral de la iniciativa APPS.CO del Ministerio/Fondo de las Tecnologías de la Información y las Comunicaciones, con plazo de ejecución hasta el 31 de diciembre de 2011, por $1.500 millones.
Se pudo evidenciar que el Fondo de las Tecnologias  de la Información y las Comunicaciones- Fontic- giró a la Corporación para el Desarrollo Apropiación y Aprovechamiento de las Tecnologías de la Información y las Comunicaciones-CORPOTIC- la totalidad de los recursos, esto es, $1.500 millones y debido a que a 31 de diciembre de 2011 el objeto contractual no se había ejecutado, Corpitic reintegro al Fondo de las Tecnología de la Información y las Comunicaciones-  FONTIC $1.253 millones, valor que corresponde al capital entregado menos la suma de $240.4 millones.
El descuento en mención se originó en que Corpotic cobró por gerencia del Contrato 206 de 2011 la suma $101.2 millones, por concepto de contratos de prestación de servicios y estudios $58 millones y equipo de apoyo en la parte jurídica $81.2 millones, aun cuando el objeto contractual no se cumplió.
Para la Contraloría General de la Republica, la gestión contractual desplegada en este caso es antieconómica, debido a que careció de una adecuada planeación para la eficacia en el desarrollo contractual y en consecuencia se configura una posible falta disciplinaria y un presunto detrimento patrimonial por la suma de  $240.4 millones
</t>
  </si>
  <si>
    <t>Falta de planeación en la etapa precontractual, contractual y deficiencias en la supervisión y ejecución del contrato</t>
  </si>
  <si>
    <t>Presunta gestión antieconómica</t>
  </si>
  <si>
    <t>1. Crear una procedimiento unificado para la planeación, estructuración y acompañamiento metodológico de todos los proyectos del Plan Vive Digital</t>
  </si>
  <si>
    <t>Fortalecer las etapas de planeación de los proyectos</t>
  </si>
  <si>
    <t>Obtener un procedimiento sobre la planeación, estructuración y acompañamiento metodológico de todos los proyectos del plan Vive Digital</t>
  </si>
  <si>
    <t>Procedimiento</t>
  </si>
  <si>
    <t>Oficina de Coordinación del Fontic</t>
  </si>
  <si>
    <t xml:space="preserve">2.Continuidad de la tarea de seguimiento a todos los supervisores de contratos, identificando el porcentaje de ejecución que se refleja en los formatos 01, y brindando el apoyo permanente por parte de la Oficina del Fondo de TIC. </t>
  </si>
  <si>
    <t>Fortalecer los mecanismos de seguimiento a contratos/convenios, con miras a evidenciar preventivamente dificultades en la ejecución</t>
  </si>
  <si>
    <t>Enviar comunicaciones periódicas a los supervisores, con el fin de recordarles el estado de ejecución y avance de los contratos que están a su cargo.</t>
  </si>
  <si>
    <t xml:space="preserve"> comunicaciones enviadas a supervisores</t>
  </si>
  <si>
    <t>3. Mejoramiento contínuo y actualización permanente de la herramienta de seguimiento</t>
  </si>
  <si>
    <t>Herramienta actualizada y en red</t>
  </si>
  <si>
    <t>Herramienta</t>
  </si>
  <si>
    <t>4. Puesta en funcionamiento el "Consultorio Jurídico para Supervisores", como espacio idóneo para comentar la problemática y situaciones antes de que la misma pueda degenerar en un incumplimiento del contrato.</t>
  </si>
  <si>
    <t>Prestar apoyo los días martes y jueves de 2:00 pm a 4:00 pm, con la disponiblidad de un espacio exclusivo y con el apoyo de los profesionales en diferentes áreas de la Oficina del Fondo y Contración, con el fin de estudiar la casuisitica de las situaciones que se presentan en la Ejecución de los contratos y convenios y que puedan causar la parálisis del mismo.</t>
  </si>
  <si>
    <t>Jornadas de Atención</t>
  </si>
  <si>
    <t>5. Continuidad del paln de capacitación para los SUPERVISORES</t>
  </si>
  <si>
    <t>Capacitación contínua a supervisores y a quienes le presten apoyo</t>
  </si>
  <si>
    <t>jornadas de capacitación</t>
  </si>
  <si>
    <t>H2A</t>
  </si>
  <si>
    <t xml:space="preserve">H2A Convenio Especial de Cooperación 498/10 suscrito con Colciencias para fomentar y financiar programas, proyectos y actividades de ciencia, tecnología e innovación en las MIPYMES del sector TIC, además  de invertir en fondos de capital de riesgo u otros instrumentos de apoyo financiero y no financiero, con un plazo de ejecución de 48 meses, por $30.180.millones, de los cuales Colciencias aportara en especies $180 millones y FONTIC $30.000 millones.
Se pudo evidenciar que la Entidad giro el valor total del convenio y no obstante haber trascurrido más de un año después de la  entrega de los recursos, a la fecha de junio de 2012, no se ha iniciado la ejecución del objeto contratado. 
Adicionalmente, no se evidenció que se hayan adelantado actuaciones tendientes  a que se inicie la ejecución del mencionado convenio; situación  que denota debilidades de planeación, de control y seguimiento por parte del FONTIC.
</t>
  </si>
  <si>
    <t>Debilidades de planeación, control y seguimiento por parte del FONTIC</t>
  </si>
  <si>
    <t>Porcentaje de comunicaciones enviadas a supervisores</t>
  </si>
  <si>
    <t>3. Poner en funcionamiento el "Consultorio Jurídico para Supervisores", como espacio idóneo para comentar la problemática y situaciones antes de que la misma pueda degenerar en un incumplimiento del contrato.</t>
  </si>
  <si>
    <t>4. Continuidad del paln de capacitación para los SUPERVISORES</t>
  </si>
  <si>
    <t>H3A</t>
  </si>
  <si>
    <t xml:space="preserve">H3A Convenio Interadministrativo 0494/11 suscrito entre Nación-Fondo de Tecnologías de la Información y las Comunicaciones- Fondo TIC y Bancoldex, con el objeto de aunar recursos y capacidad de orden técnico, tecnológico, administrativo y financieros por parte de FONTIC y Bancoldex como administrador del Fondo de Modernización e Innovación para las Micro, Pequeñas y Medianas Empresas, (Asimilado a un Patrimonio Autónomo), para la ejecución de convocatorias regionales y sectoriales que, en el marco de la iniciativa  MIPYME Digital y a través de la generación de competencias y capacidades en TIC así como el monitoreo y difusión de las mismas, lleven a incrementar el uso y apropiación de aplicaciones y contenidos digitales así como la masificación de  TIC en las MIPYMES colombianas a través de los aportes para fomento que realicen el FONTIC y el FONDO utilizando como herramienta la cofinanciación no reembolsable de proyectos tecnológicos que permitan mejorar la productividad y competitividad de las MIPYME, bajo la normatividad y esquema de operación que rige a EL FONDO. El convenio se suscribió con un plazo  de ejecución de 2 años  por $32.373 millones, de los cuales Fontic aporta $30.373 millones y el Fondo de Modernización e Innovación para las Micro, Pequeñas y Medianas Empresas administrado por Bancoldex $2.000 millones.  </t>
  </si>
  <si>
    <t xml:space="preserve">Falta de planeacion en la etapa precontractual de del convenio y deficiencia en la supervision y contrtol del mismo </t>
  </si>
  <si>
    <t>Debilidades de planeación,  de control y seguimiento por parte del FONTIC.</t>
  </si>
  <si>
    <t xml:space="preserve">Dar inicio a la ejecución  del objeto del   Convenio Interadministrativo No. 494 de 2011.    </t>
  </si>
  <si>
    <t xml:space="preserve"> Ejecución oportuna del Convenio Interadministrativo No. 494 de 2011.</t>
  </si>
  <si>
    <t>Efectuar los tramites técnicos, administrativos y jurídicos para dar inicio al convenio.</t>
  </si>
  <si>
    <r>
      <t xml:space="preserve">Acta del primer Comité Interinstitucional.                           </t>
    </r>
    <r>
      <rPr>
        <i/>
        <sz val="8"/>
        <rFont val="Arial"/>
        <family val="2"/>
      </rPr>
      <t>(El cual se realiza de forma trimestral, partiendo de enero de 2012, fecha de inicio de ejecución del Convenio Interadministrativo No. 494 de 2011).</t>
    </r>
  </si>
  <si>
    <t>Oficina de Coordinación del Fontic y Mipyme Digital</t>
  </si>
  <si>
    <t>H3A Convenio Interadministrativo 0494/11 suscrito entre Nación-Fondo de Tecnologías de la Información y las Comunicaciones- Fondo TIC y Bancoldex, con el objeto de aunar recursos y capacidad de orden técnico, tecnológico, administrativo y financieros por parte de FONTIC y Bancoldex como administrador del Fondo de Modernización e Innovación para las Micro, Pequeñas y Medianas Empresas, (Asimilado a un Patrimonio Autónomo), para la ejecución de convocatorias regionales y sectoriales que, en el marco de la iniciativa  MIPYME Digital y a través de la generación de competencias y capacidades en TIC así como el monitoreo y difusión de las mismas, lleven a incrementar el uso y apropiación de aplicaciones y contenidos digitales así como la masificación de  TIC en las MIPYMES colombianas a través de los aportes para fomento que realicen el FONTIC y el FONDO utilizando como herramienta la cofinanciación no reembolsable de proyectos tecnológicos que permitan mejorar la productividad y competitividad de las MIPYME, bajo la normatividad y esquema de operación que rige a EL FONDO. El convenio se suscribió con un plazo  de ejecución de 2 años  por $32.373 millones, de los cuales Fontic aporta $30.373 millones y el Fondo de Modernización e Innovación para las Micro, Pequeñas y Medianas Empresas administrado por Bancoldex $2.000 millones.</t>
  </si>
  <si>
    <t xml:space="preserve">Falta de planeacion en la etapa precontractual de convenio y deficiencia en la supervision y contrtol del mismo </t>
  </si>
  <si>
    <t xml:space="preserve">Implementar controles para  el seguimiento en la ejecución oportuna del Convenio Interadministrativo No. 494 de 2011.  </t>
  </si>
  <si>
    <t>Fortalecer el seguimiento para la ejecución oportuna del Convenio Interadministrativo No. 494 de 2011.</t>
  </si>
  <si>
    <r>
      <t xml:space="preserve">CONTROL FINANCIERO: </t>
    </r>
    <r>
      <rPr>
        <sz val="8"/>
        <rFont val="Arial"/>
        <family val="2"/>
      </rPr>
      <t>Se solicitará a Bancoldex que de manera trimestral, informe al Ministerio TIC los avances en la ejecución de los recursos asignados al Convenio Interadministrativo No. 494 de 2011.</t>
    </r>
  </si>
  <si>
    <t>Informe</t>
  </si>
  <si>
    <r>
      <t xml:space="preserve">Implementar los controles a los procedimientos asociados al Convenio Interadministrativo No. 494 de 2011.  </t>
    </r>
    <r>
      <rPr>
        <sz val="11"/>
        <color rgb="FFFF0000"/>
        <rFont val="Calibri"/>
        <family val="2"/>
        <scheme val="minor"/>
      </rPr>
      <t/>
    </r>
  </si>
  <si>
    <r>
      <t>Fortalecer el seguimiento para la ejecución oportuna del Convenio Interadministrativo No. 494 de 2011.</t>
    </r>
    <r>
      <rPr>
        <sz val="11"/>
        <color rgb="FFFF0000"/>
        <rFont val="Calibri"/>
        <family val="2"/>
        <scheme val="minor"/>
      </rPr>
      <t/>
    </r>
  </si>
  <si>
    <r>
      <t xml:space="preserve">CONTROL DE GESTIÓN: </t>
    </r>
    <r>
      <rPr>
        <sz val="8"/>
        <rFont val="Arial"/>
        <family val="2"/>
      </rPr>
      <t xml:space="preserve">Solicitar a Bancoldex  un informe trimestral sobre el avance en la ejecución de actividades de gestión del Convenio. </t>
    </r>
  </si>
  <si>
    <t>H4A</t>
  </si>
  <si>
    <t>A 31 de diciembre de 2011 el Fondo de Tecnologías de la información y las Comunicaciones, no registró bienes adquiridos en desarrollo de los convenios 210 de 2010 y 275 de 2011 por $19.941.4 millones, por cuanto se omitió la aplicación de controles relacionados con la adopción de políticas de incorporación, legalización y reconocimiento de los bienes en el patrimonio del Fondo, situación que afecta la confiabilidad de la información que produce el sistema contable.</t>
  </si>
  <si>
    <t>ineficiencia en el registro de los bienes de la entidad</t>
  </si>
  <si>
    <t xml:space="preserve"> Falta de  confiabilidad de la información que produce el sistema contable.</t>
  </si>
  <si>
    <t>Con base a los conceptos suminstrados registrar los bienes de los convenios 210 y 275 de 2011</t>
  </si>
  <si>
    <t>integralidad de la informacion contable.</t>
  </si>
  <si>
    <t>oficio a la subdireccion financiera</t>
  </si>
  <si>
    <t>oficio</t>
  </si>
  <si>
    <t>1.- Subdirección Radiodifusión Sonora
2.-Subdirección Administrativa</t>
  </si>
  <si>
    <t>H5A</t>
  </si>
  <si>
    <t>La planeación de los contratos correspondientes a la Licitación 006 de 2011, cuyo objeto es “Proveer el servicio de conectividad a internet a instituciones públicas en gran parte del país”, presenta falencias, por cuanto en los siete (7) contratos se han presentado hechos en la ejecución, que en algunos de ellos se han podido prevenir, lo cual ha traído como consecuencia retraso en la fase II correspondiente a la puesta en servicio del 40% de las instituciones públicas a beneficiar, y por ende, a todo el cronograma.</t>
  </si>
  <si>
    <t xml:space="preserve">Inadecuada Planeación </t>
  </si>
  <si>
    <t>Retraso en la ejecución de los contratos</t>
  </si>
  <si>
    <t xml:space="preserve">Se realizará un ejercicio para determinar las causas  de la situación presentada con el fin de incluir las mejoras identificadas en los próximos proyectos. </t>
  </si>
  <si>
    <t>Mejorar la estructuración de los proyectos, para mitigar retrasos en la ejecucion de los mismos</t>
  </si>
  <si>
    <t>Informe del ejercicio realizado y aplicación de conclusiones</t>
  </si>
  <si>
    <t xml:space="preserve">Informe </t>
  </si>
  <si>
    <t>Programa Compartel</t>
  </si>
  <si>
    <t>H6A</t>
  </si>
  <si>
    <r>
      <rPr>
        <b/>
        <sz val="8"/>
        <rFont val="Arial"/>
        <family val="2"/>
      </rPr>
      <t xml:space="preserve">H6A. </t>
    </r>
    <r>
      <rPr>
        <u/>
        <sz val="8"/>
        <rFont val="Arial"/>
        <family val="2"/>
      </rPr>
      <t>Proyecto Aprovechamiento de las Tecnologías de la Información y las Comunicaciones en Colombia</t>
    </r>
    <r>
      <rPr>
        <sz val="8"/>
        <rFont val="Arial"/>
        <family val="2"/>
      </rPr>
      <t xml:space="preserve">: H6A. Fallas en la Planeación de los convenios 195 y 228 de 2011. El Convenio 195 de 2011 con la Corporación Colombia Digital – CCD, tuvo una ejecución presupuestal del 22% respecto al valor inicialmente contratado. Esto se debió a dos razones principales:  Se contrataron algunas actividades incluidas en el convenio 228 de 2011 celebrado con Colciencias, como son las Cláusulas 2.3 Apoyo a la Supervisión y  2.9 Soporte y Logística.  El Convenio 195 de 2011, firmado con la CCD, desde su concepción inicial plateaba un valor variable, el cual dependía de la cantidad de proyectos que se cofinanciaran como resultado de la convocatoria 2011. Lo anterior dio origen a un otrosí al contrato inicial cuyo valor era de $2.539 millones y por efectos de la modificación finalmente el valor del contrato es de $567 millones, que corresponde a una ejecución presupuestal del 22%. Es de anotar, en relación con la reducción del presupuesto, que el contratista hace notar al Fontic que debido a esta deficiencia en la planeación tendrá que liquidar al personal que inicialmente vinculó a un plazo mayor, pues el plazo del contrato inicial era hasta junio de 2012 y se terminó con 6 meses de anticipación. Por lo anterior el Fontic se podría ver expuesto a una posible reclamación formal de la CCD. 
</t>
    </r>
  </si>
  <si>
    <t>Fallas en la planeación</t>
  </si>
  <si>
    <t>Posibles reclamaciones</t>
  </si>
  <si>
    <t xml:space="preserve">El Comité técnico del convenio 228 de 2011 realizará reuniones periodicas a través de las cuales se hará seguimiento permanente a las actividades planeadas, garantizando asi el cumplimiento del objeto del mismo, a través del seguimiento a los compromisos de las partes; para el año 2012 se ha diseñado un esquema de trabajo mas efectivo que facilita el cumplimiento de las obligaciones conjuntas entre Colciencias y el Fondo TIC.  El seguimiento permanente retroalimenta continuamente la planeación de la iniciativa, superando asi las fallas en la planeación.
Nota 1: Esta accion ya se cumplió
Nota 2: Como acción preventiva para otros convenios de la iniciativa se tomará la misma acción de mejoramiento realizada para el convenio 228/11 </t>
  </si>
  <si>
    <t>Mejorar continuamente el proceso de planeación de la iniciativa, a través del seguimiento conjunto a las obligaciones de las partes que intervienen en el convenio 228 de 2011 y subsiguientes</t>
  </si>
  <si>
    <t>Hacer seguimiento a la ejecución del convenio a través de minimo 1 reunión mensual del Comité técnico del convenio 228 de 2011 y subsiguientes</t>
  </si>
  <si>
    <t>Reuniones de Comité técnico soportadas en Actas de reunión.</t>
  </si>
  <si>
    <t>Vive Digital Regional</t>
  </si>
  <si>
    <t>H7A</t>
  </si>
  <si>
    <r>
      <rPr>
        <b/>
        <sz val="8"/>
        <rFont val="Arial"/>
        <family val="2"/>
      </rPr>
      <t>H7A</t>
    </r>
    <r>
      <rPr>
        <sz val="8"/>
        <rFont val="Arial"/>
        <family val="2"/>
      </rPr>
      <t xml:space="preserve">. </t>
    </r>
    <r>
      <rPr>
        <u/>
        <sz val="8"/>
        <rFont val="Arial"/>
        <family val="2"/>
      </rPr>
      <t>Diseño de Manual de Operación. Administrativo:</t>
    </r>
    <r>
      <rPr>
        <sz val="8"/>
        <rFont val="Arial"/>
        <family val="2"/>
      </rPr>
      <t xml:space="preserve"> . En el Convenio 195 de 2011 con la CCD, se contrató el Diseño del Manual de Operación 2011, por un valor de $54.2 millones. Esta actividad incluye diseñar un manual donde se estipulen, con la orientación del Ministerio, los criterios para la financiación de proyectos de la etapa de transición y el establecimiento de los formatos y procedimientos para la aprobación de propuestas de proyectos. Para la CGR no hay claridad, de porqué el FONTIC no realizó directamente esta actividad, si es quien conoce todos los detalles del proyecto y hace las definiciones sobre los proyectos a financiar y la metodología de la evaluación.  Adicionalmente,  la aplicación  del Manual la hará en su gran mayoría Colciencias por lo que pudo ser una actividad realizada por esta entidad, la cual tiene mayor autoridad en la definición de requerimientos para los proyectos de Ciencia, Tecnología e Innovación</t>
    </r>
  </si>
  <si>
    <t>Debilidades en la planeación</t>
  </si>
  <si>
    <t xml:space="preserve">El Comité técnico del convenio 228 de 2011 realiza reuniones periodicas a través de las cuales se hace seguimiento permanente a las actividades planeadas, garantizando asi el cumplimiento del objeto del mismo, a través del seguimiento a los compromisos de las partes; para el año 2012 se ha diseñado un esquema de trabajo mas efectivo que facilita el cumplimiento de las obligaciones conjuntas entre Colciencias y el Fondo TIC.  El seguimiento permanente retroalimenta continuamente la planeación de la iniciativa, superando asi las fallas en la planeación.
Nota 1: Esta accion ya se cumplió
Nota 2: Como acción preventiva para otros convenios de la iniciativa se tomará la misma acción de mejoramiento realizada para el convenio 228/11 </t>
  </si>
  <si>
    <t>Mejorar continuamente el proceso de planeación de la iniciativa, a través del seguimiento conjunto a las obligaciones de las partes que intervienen en el convenio 228 de 2011.</t>
  </si>
  <si>
    <t>Hacer seguimiento a la ejecución del convenio a través de minimo 1 reunión mensual del Comité técnico del convenio 228 de 2011.</t>
  </si>
  <si>
    <t>H8A</t>
  </si>
  <si>
    <r>
      <rPr>
        <b/>
        <sz val="8"/>
        <rFont val="Arial"/>
        <family val="2"/>
      </rPr>
      <t xml:space="preserve"> H8A.</t>
    </r>
    <r>
      <rPr>
        <sz val="8"/>
        <rFont val="Arial"/>
        <family val="2"/>
      </rPr>
      <t xml:space="preserve">  </t>
    </r>
    <r>
      <rPr>
        <u/>
        <sz val="8"/>
        <rFont val="Arial"/>
        <family val="2"/>
      </rPr>
      <t>Poco Valor Agregado del Convenio 228 con Colciencias</t>
    </r>
    <r>
      <rPr>
        <sz val="8"/>
        <rFont val="Arial"/>
        <family val="2"/>
      </rPr>
      <t xml:space="preserve">:. En la ejecución del convenio 228/2011 con Colciencias, se observa que los proyectos seleccionados están enfocados en su gran mayoría a llevar infraestructura , crear portales web y a capacitación en temas de Tecnologías de Información, que en criterio de la CGR no requieren mayor conocimiento en temas de ciencia, tecnología e innovación.
En la ejecución del convenio, la actividad de Colciencias está enfocada a evaluar y supervisar en su mayoría proyectos de montaje de infraestructura básica con diferentes ejecutores regionales y no se aprecia el rol de Colciencias como incentivador de la generación de proyectos en materia de ciencia, tecnología e innovación.  De esta forma, se podría estar perdiendo  las economías de escala al contratar localmente para cada región el suministro de una porción de la infraestructura
</t>
    </r>
  </si>
  <si>
    <t>No se aprecia el rol de Colciencias como incentivador de la generación de proyectos en materia de ciencia, tecnología e innovación</t>
  </si>
  <si>
    <t>De esta forma, se podría estar perdiendo  las economías de escala al contratar localmente para cada región el suministro de una porción de la infraestructura</t>
  </si>
  <si>
    <t>Se diseñará una estrategia de acompañamiento a la formulación y ejecución de proyectos TIC que presenten las regiones a las convocatorias de la iniciativa,  enmarcados en actividades de Ciencia, Tecnología e Innovación;  este plan hace parte de los compromisos de las partes que intervienen en el convenio.</t>
  </si>
  <si>
    <t>Promover la formulación de proyectos TIC innovadores, en el marco de las actividades de Ciencia, Tecnología e Innovación, que fortalezcan el ecosistema digital en cada región participante en las convocatorias de la iniciativa.</t>
  </si>
  <si>
    <t>Ejecutar la estrategia de acompañamiento para la formulación de proyectos TIC que presenten las regiones a las convocatorias de la iniciativa.</t>
  </si>
  <si>
    <t>Informe consolidado de las Regiones que reciben acompañamiento a la formulación de proyectos TIC en el marco de las actividades de Ciencia, tecnología e innovación.</t>
  </si>
  <si>
    <t>H9A</t>
  </si>
  <si>
    <t>Proyecto Apoyo a la Construcción de una Administración Pública para un Buen Gobierno
H9A No se evidencia una clara estrategia de motivación para disminuir la deserción e incumplimiento de los cursos virtuales ofrecidos, toda vez que a pesar de que se encuentra entre los estándares internacionales de niveles de cumplimiento, aún no se ha logrado motivar en un alto número a los funcionarios para el aprovechamiento y desarrollo de este tipo de cursos ofertados dentro de la estrategia de Gobierno en Línea, debido a las debilidades presentadas en la estrategia educativa, lo que causa que se presente un posible desaprovechamiento de este material y desgaste en la entidad, ya que no se está logrando adecuadamente cumplir con los niveles de capacitación previstos en la estrategia.</t>
  </si>
  <si>
    <t>Debilidades presentadas en la estrategia educativa</t>
  </si>
  <si>
    <t>Un posible desaprovechamiento de los cursos virtuales y desgaste de la entidad.</t>
  </si>
  <si>
    <t xml:space="preserve">Fortalecer  las actividades de motivación en el inicio y el desarrollo de los cursos virtuales a través del envio de un mensaje electronico semanal,una llamada telefonica semanal a las personas que no estan activas en la plataforma y  adicional a esto, se presentará un  Informe mensual la primera semana del mes,  a los jefes recursos humanos y a los lideres de gobierno en línea, sobre los servidores publicos de sus entidades que estan inscritos en las capacitaciones virtuales. </t>
  </si>
  <si>
    <t>Disminuir la deserción de los estudiantes del sector público y garantizar la finalización de los cursos virtuales.</t>
  </si>
  <si>
    <t>Implementar la estrategia de fortalecimiento a través de mensajes semanales e informes mensuales a las entidades.</t>
  </si>
  <si>
    <t xml:space="preserve"> Mensajes
 semanales</t>
  </si>
  <si>
    <t>Programa Gobierno en Línea</t>
  </si>
  <si>
    <t xml:space="preserve">
  Informes mensuales</t>
  </si>
  <si>
    <t>H10A</t>
  </si>
  <si>
    <t>El Proyecto Nacional de Fibra Óptica, no incluyó ni operacionalizó indicadores de impacto, que permitan medir el grado de apropiación y aprovechamiento de la información, el impacto social, los beneficios obtenidos por la comunidad y el porcentaje de utilización de la capacidad instalada en cada municipio. Respecto al grado de utilización de esta nueva infraestructura, se garantiza la conectividad para 2.000 entidades públicas, pero estas representan un tráfico muy bajo para una red con cubrimiento nacional. Adicionalmente, no  se fijaron indicadores de utilización mínima de la capacidad instalada en cada municipio, que garanticen un beneficio real para la comunidad y que justifique el aporte del Estado.</t>
  </si>
  <si>
    <t xml:space="preserve"> No incluyó ni operacionalizó indicadores de impacto, que permitan medir el grado de apropiación y aprovechamiento de la información</t>
  </si>
  <si>
    <t>Permitan medir el grado de apropiación y aprovechamiento de la información, el impacto social, los beneficios obtenidos por la comunidad y el porcentaje de utilización de la capacidad instalada en cada municipio</t>
  </si>
  <si>
    <t>Se ha definido dentro de las obligaciones del Contrato Interadministrativo con la Universidad Nacional en el marco del cual las actividades de Interventoría se realizarán hasta el 31 de diciembre de 2012, el establecimiento de una metodología de impacto que permita medir el grado de apropiación y aprovechamiento de los beneficios del proyecto en las comunidades. Adicionalmente, en el Anexo Técnico del Concurso de Méritos 003 de 2012 que se realizará para contratar la Interventoría Integral del Proyecto Nacional de Fibra Óptica, se establece la obligación de crear tales indicadores.</t>
  </si>
  <si>
    <t>Realizar la medición del impacto social del proyecto Nacional de Fibra Óptica</t>
  </si>
  <si>
    <t xml:space="preserve">Contrato Interadministrativo con la Universidad Nacional y  Anexo Técnico del Concurso de Méritos 003 de 2012 </t>
  </si>
  <si>
    <t>Documentos contractuales</t>
  </si>
  <si>
    <t xml:space="preserve">Se diseñará una metodología que permitirá recolectar la información necesaria para elaborar un diagnóstico de la situación inicial de los municipios   y medición de impacto con el fin de identificar aspectos sociodemográficos, económicos y relacionados con el sector TIC, que permitan obtener una caracterización del entorno donde se implementará el proyecto. </t>
  </si>
  <si>
    <t>Contar con una metodología que permita evaluar el impacto del proyecto, a través de la identificación, seguimiento y evaluación de los efectos sociales y económicos de la implementación del proyecto</t>
  </si>
  <si>
    <t>Metodología de medición de impacto</t>
  </si>
  <si>
    <t>Documento metodológico</t>
  </si>
  <si>
    <t>Se ha definido en el Anexo Técnico del Concurso de Méritos 003 de 2012 a través del cual se contratará la Interventoría Integral del Proyecto Nacional de Fibra Óptica, la obligación de medir la utilización periódica promedio de la capacidad  instalada en (Mbps/municipio) y las gráficas de tendencia municipal, departamental y nacional, lo que permitirá realizar evaluaciones y ejecutar planes de acción tanto al operador como al MinTic.</t>
  </si>
  <si>
    <t>Realizar la medición de la utilización de la red, para el Proyecto Nacional de Fibra Óptica</t>
  </si>
  <si>
    <t xml:space="preserve">Anexo Técnico del Concurso de Méritos 003 de 2012 </t>
  </si>
  <si>
    <t>Documento contractual</t>
  </si>
  <si>
    <t>Se diseñará una metodología que permitirá recolectar la información necesaria para medir la utilización mínima de la capacidad instalada en cada municipio beneficiado con el Proyecto Nacional de fibra Óptica</t>
  </si>
  <si>
    <t>Contar con una metodología que permita medir la utilización de la red.</t>
  </si>
  <si>
    <t>Metodología de medición periódica de la capacidad instalada</t>
  </si>
  <si>
    <t>H11A</t>
  </si>
  <si>
    <t>Si bien es de conocimiento la inversión realizada por parte del Min Tic en los canales en cuestión, en servicios tales como video streaming, chat, medios de comunicación virtual, entre otros:  no se cuenta con indicadores que permitan medir el impacto y uso de estos nuevos servicios tecnológicos implementados  en la población televidente, debido a que no se precisaron los mismos con claridad al inicio del proyecto, lo que dificulta conocer con certeza el adecuado uso de la inversión de los dineros asignados para este proyecto, y desconocimiento respecto a si los medios tecnológicos causaron un impacto positivo o no dentro del público televidente.</t>
  </si>
  <si>
    <t>Ausencia de indicadores de impacto por parte de Fontic para medir los servicios tecnològicos a los televidentes</t>
  </si>
  <si>
    <t>No se puede verificar el impacto de los servicios tecnològicos implementados</t>
  </si>
  <si>
    <t>Implementar  en los futuros proyectos del Min TIC, la definición previa de indicadores de impacto.</t>
  </si>
  <si>
    <t>verificar el impacto de los programas y proyectos implementados</t>
  </si>
  <si>
    <t>Socializar al interior del Min Tic la implementación obligatoria de los indicadores de impacto</t>
  </si>
  <si>
    <t>Oficio</t>
  </si>
  <si>
    <t>Despacho de la Viceministra del Min Tic</t>
  </si>
  <si>
    <t>No se cuenta con indicadores que permitan medir el impacto y uso de estos nuevos servicios tecnológicos implementados  en la población televidente.</t>
  </si>
  <si>
    <t xml:space="preserve">No se precisaron los mismos con claridad al inicio del proyecto, lo que dificulta </t>
  </si>
  <si>
    <t>No se conoce con certeza el adecuado uso de la inversión de los dineros asignados para este proyecto, y se desconoce si los medios tecnológicos causaron un impacto positivo o no dentro del público televidente.</t>
  </si>
  <si>
    <t>Teniendo en cuenta que para el proyecto 2012 se solictó a los canales reportar las metas alcanzadas con las implementaciones tecnológicas, se consolidará la información en un informe de indicadores de los canales públicos</t>
  </si>
  <si>
    <t>Conocer el impacto en los televidentes y audiencia del canal, logrado a través de la implementación tecnológica de los proyectos de convergencia que adelanta el Mintic</t>
  </si>
  <si>
    <t>Se detallará en un informe los indicadores de impacto en la población televidente y el resultado de aplicación de los mismos.</t>
  </si>
  <si>
    <t>H12A</t>
  </si>
  <si>
    <t>Si bien dentro de las propuestas presentadas, cada una debe contar con el aval de un ente territorial para cumplir con los requisitos de la convocatoria, no se evidencia compromiso formal cuando se entregue el ViveLabs al ente territorial, que obligue a este a darle continuidad al proyecto, debido a que no se cuenta con una cláusula que estipule claramente este compromiso por parte del ente en cuestión, lo cual pone en riesgo la efectividad del proyecto ViveLabs en el tiempo.</t>
  </si>
  <si>
    <t>Ausencia de compromiso formal entre el ente territorial y Fontic para la continuidad del vivelabs</t>
  </si>
  <si>
    <t>Riesgo de perder la infraestructura del vivelab y de su continuidad en el tiempo</t>
  </si>
  <si>
    <t>Se procedió a la construcción de minutas, donde se estipularon clásulas que ponen en cabeza de las entidades territoriales,  la propiedad y titularidad de los bienes. Además, se establecieron obligaciones dentro del convenio que representan un compromiso para las tres partes, en lo que obedece a garantizar la continuidad y efectiva ejecución del proyecto.</t>
  </si>
  <si>
    <t>Garantizar la participación de las entidades territoriales en el proyecto, de manera que asuman compromisos contractuales de preservación de la infraestructura, el apoyo para su continuidad en el tiempo y la ejecución exitosa del Proyecto ViveLabs</t>
  </si>
  <si>
    <t>Participación de los entes territoriales en la firma de los convenios especiales de cooperación.</t>
  </si>
  <si>
    <t>Convenios especiales de cooperación firmados</t>
  </si>
  <si>
    <t>Despacho de la Viceministra del Min Tic - Vive Labs</t>
  </si>
  <si>
    <t>H13A</t>
  </si>
  <si>
    <t>No existen los controles adecuados para garantizar la calidad de los contenidos digitales y/o aplicativos desarrollados en desarrollo del proyecto de ViveLabs, toda vez que no se evidencia explícitamente un marco de referencia para cumplir con este propósito, lo que acarrearía que los mismos  no cumplan con un mínimo de calidad que garantice su efectividad en  la  tarea para la cual fueron desarrollados.</t>
  </si>
  <si>
    <t>Ausencia de un marco de referencia para garantizar la calidad de los desarrollos</t>
  </si>
  <si>
    <t>No se puede garantizar la calidad de los desarrollos y contenidos digitales.</t>
  </si>
  <si>
    <t>Crear el marco conceptual ViveLabs"</t>
  </si>
  <si>
    <t>garantizar la calidad de los desarrollos y contenidos digitales.</t>
  </si>
  <si>
    <t xml:space="preserve"> 
Establecer la Red Nacional de Vive Labs</t>
  </si>
  <si>
    <t>Marco conceptual</t>
  </si>
  <si>
    <t>Establecer los controles necesarios que promuevan la calidad en los contenidos digitales</t>
  </si>
  <si>
    <t>H14A</t>
  </si>
  <si>
    <t>No existe claridad sobre la propiedad y destinación de los bienes objeto del contrato de Puntos Vive Digital, toda vez que se presenta una posible ambigüedad sobre la destinación de esta infraestructura en el tiempo debido a que no se tiene certeza si la infraestructura de equipos de cómputo pasa a manos del ente territorial o del CENARE si su periodo de vida útil se cumple dentro del periodo de operación del PVD, ni tampoco existe claridad sobre las obligaciones y/o compromisos del ente territorial beneficiado con el convenio de PDV lo que acarrearía que no se cuente con la estrategia necesaria para el mantenimiento y operación del PDV en el tiempo, generando que en el futuro posiblemente estos PVD no cuenten con el respaldo adecuado para su funcionamiento y sostenimiento a través del tiempo, generando una posible pérdida en la inversión que se realice en el PVD.</t>
  </si>
  <si>
    <t>Falta de claridad sobre la destinaciòn de los bienes relacionados con los Puntos Vive Digital ni de los compromisos del ente territorial</t>
  </si>
  <si>
    <t>Incertidumbre sobre el manejo final de los bienes relacionados con los PVD en el sentido si pertenecerán al ente territorial o si pasan a manos del CENARE.</t>
  </si>
  <si>
    <t>Se ha efectuado una modificación al contrato 504 de 2011 (211040) suscrito entre el FONDO TIC y FONADE, a través de la cláusula 6, mediante la cual, el FONDO TIC realizó las aclaraciones correspondientes que garantizan la permanencia de los bienes en manos del aliado territorial permitiendo esto la operación de este proyecto una vez culminen los plazos contractuales suscritos con los diferentes operadores.</t>
  </si>
  <si>
    <t>Dar claridad sobre la destinación de los bienes una vez finalice la etapa contractual del proyecto PVD.</t>
  </si>
  <si>
    <t>Documento contractual, que aclara la destinación de los bienes.</t>
  </si>
  <si>
    <t>Otrosí No. 1</t>
  </si>
  <si>
    <t>Se diseñarán unos Manuales Estratégicos que reportarán los operadores en cumplimiento a lo establecido en el Anexo Técnico de los Puntos Vive Digital. Estos Manuales describen 4 áreas que son: Apropiación, Sostenibilidad, Operación y Promoción. Este Manual se realiza con insumos que provee el Manual de Caracterización, el cual se realiza en cada municipio beneficiado por los PVD.</t>
  </si>
  <si>
    <t>Contar con insumos, derivados de los Manuales Estratégicos, que permitan de acuerdo con los resultados que vayan presentando los PVD durante la operación, garantizar y afinar una estrategia de sostenibilidad que finalmente debe compartirse con los aliados territoriales.</t>
  </si>
  <si>
    <t>Manuales Estratégicos presentados por los operadores en cumplimiento de una obligación contractual.</t>
  </si>
  <si>
    <t>Manuales Estratégicos</t>
  </si>
  <si>
    <t>H15A</t>
  </si>
  <si>
    <t>Adicionalmente, al cierre de la vigencia 2011 se efectuaron devoluciones al presupuesto por $46.680 millones, de recursos no ejecutados de los proyectos Ampliación Programas de Telecomunicaciones sociales Conectividad Banda Ancha por $21.440.4 millones de vigencias futuras aprobadas no ejecutadas para convenio 91 con Fonade; Ampliación Programas de Telecomunicaciones sociales-Tecnocentros por $9.036.2 millones; Apoyo Creación Centro Formación Alto Nivel TIC $8.000 millones; Aprovechamientos de TIC-Planeación y Monitoreo de TD de $1.322.7 millones; Actualización Arquitectura Empresarial Bogotá $733.7 millones; entre otros</t>
  </si>
  <si>
    <t xml:space="preserve"> Se evidenció falta de planeación de los compromisos</t>
  </si>
  <si>
    <t>Lo anterior evidencia, que el nivel de ejecución presupuestal se logra con la entrega de gran cantidad de recursos de forma anticipada que no se refleja en los resultados que se busca con la inversión de dichos recursos</t>
  </si>
  <si>
    <t xml:space="preserve">Se hará monitoreo y seguimiento continuo para controlar el grado de avance de ejecución de compromisos  de los proyectos adelantados. </t>
  </si>
  <si>
    <t xml:space="preserve">Generar las alarmas correspondientes a la oficina de coordinación del Fondo TIC y Despacho del Viceministerio, para la toma de decisiones oportunas  </t>
  </si>
  <si>
    <t>Informes trimestrales de monitoreo a los compromisos</t>
  </si>
  <si>
    <t>Informes</t>
  </si>
  <si>
    <t>La ejecución de gastos de inversión durante la vigencia 2011 ascendió a $706.632.9 millones, equivalente al 94% del presupuesto asignado; sin embargo, se observa que el 60% de estos recursos, que equivalen a $423.377 millones, fueron comprometidos en último trimestre de 2011, los cuales, en algunos casos, corresponden a transferencias de recursos a otras entidades, contratos y convenios que no alcanzaron a ejecutarse efectivamente durante la vigencia, situación que muestra una deficiente planeación de la ejecución presupuestal y vulnera, posiblemente, el articulo1 del decreto 1957 de 2007, en la medida en que no se ejecuta o cumple el compromiso cuando el objeto de la respectiva apropiación presupuestal no se alcanza a recibir en la misma vigencia fiscal en la que se expidió el acto o se celebró el contrato o convenio que afectó definitivamente los recursos incorporados.</t>
  </si>
  <si>
    <t>Alta rotación de los líderes de proyectos
Cambios en los lineamientos para establecer los proyectos  por parte del DNP
Poca asistencia a las capacitaciones realizadas por el DNP y la Oficina de Planeación para presentar la metodología de los proyectos de inversión</t>
  </si>
  <si>
    <t xml:space="preserve">Alto número de proyectos de inversión del Ministerio con la leyenda previo concepto del DNP
Atrasos en la ejecución presupuestal
</t>
  </si>
  <si>
    <t>Establecer los lineamientos internos para la gestión integral de proyectos FonTIC</t>
  </si>
  <si>
    <t>Disminuir el número de proyectos de inversión con concepto previo DNP</t>
  </si>
  <si>
    <t>Diseñar la cadena de valor y la carta descriptiva para la gestión integral de proyectos FonTIC</t>
  </si>
  <si>
    <t>Cadena de valor
Carta descriptiva</t>
  </si>
  <si>
    <t>Oficina de Planeación e Información</t>
  </si>
  <si>
    <t>Elaborar el Manual de Proyectos de Inversión FonTIC</t>
  </si>
  <si>
    <t>Manual</t>
  </si>
  <si>
    <t>Socializar el Manual de Proyectos de Inversión FonTIC</t>
  </si>
  <si>
    <t>Mecanismo de socialización</t>
  </si>
  <si>
    <t>Capacitar a las dependencias en la aplicación de las condiciones establecidas por el Manual de Proyectos de Inversión FonTIC</t>
  </si>
  <si>
    <t>Jornada de capacitación</t>
  </si>
  <si>
    <t>H16A</t>
  </si>
  <si>
    <t>Se presentaron debilidades en los documentos que soportan los estudios previos para el contrato adicional 1 al convenio 228 de 2011, dado que no hizo parte de los mismos la base de cálculo detallada, de estimación del presupuesto oficial, situación que denota debilidades al momento de establecer el monto de los recursos necesarios en forma discriminada, lo cual podría llegar afectar el adecuado seguimiento a los mismos. 
Desembolso de recursos para los contratos 177, 228 y 437 de 2011, que no guardan relación con la ejecución real de estos.</t>
  </si>
  <si>
    <t>debilidades en los documentos que soportan los estudios previos</t>
  </si>
  <si>
    <t>afectar el adecuado seguimiento del contrato</t>
  </si>
  <si>
    <t>Fortalecer la documentación que soporta los estudios previos</t>
  </si>
  <si>
    <t>garantizar el adecuado seguimiento a los contratos</t>
  </si>
  <si>
    <t>Levantamiento de información para estimar los costos que impliquen adquisición de infraestructura en los proyectos de la iniciativa que lo requieran.</t>
  </si>
  <si>
    <t>Estudios de costos</t>
  </si>
  <si>
    <t>Vive Labs</t>
  </si>
  <si>
    <t>H17A</t>
  </si>
  <si>
    <t>Analizada la forma de pago y/o aportes propuestos en los convenios 177, 228 y 437 de 2011 realizados por el FONTIC, la CGR encuentra que no hay correspondencia entre los desembolsos realizados por el Fondo y la ejecución contractual. La anterior afirmación se sustenta en las siguientes situaciones: (...) Contrato de fomento No. 437 de 2011, el 29 de diciembre de 2011 se realiza el desembolso del anticipo, equivalente al 46.57% del valor de los recursos de fomento, por valor de $193.664.3 millones y a abril 30 de 2012 no se tiene ejecución real de estos recursos, los cuales están en el Fideicomiso Unión Temporal Fibra Óptica Colombia (...)</t>
  </si>
  <si>
    <t>La forma de pago establecida en este convenio no tuvo en cuenta que los desembolsos se debían realizar de acuerdo al avance real de las actividades</t>
  </si>
  <si>
    <t>Esto originó que al finalizar el convenio, CORPOTIC deba reintegrar $501.5 millones que fueron pagados y no utilizados</t>
  </si>
  <si>
    <t>Se fortalecerá la planeación para procurar  la  correspondencia entre los desembolsos y  la ejecucion contractual</t>
  </si>
  <si>
    <t>Controlar el avance  real de las actividade en la ejecución de los proyectos</t>
  </si>
  <si>
    <t>Informes trimestrales de formulacion de los proyectos de inversion</t>
  </si>
  <si>
    <t>ProgramaCompartel</t>
  </si>
  <si>
    <t xml:space="preserve">H17A Analizada la forma de pago y/o aportes propuestos en los convenios 177, 228 y 437 de 2011 realizados por el FONTIC, la CGR encuentra que no hay correspondencia entre los desembolsos realizados por el Fondo y la ejecución contractual. La anterior afirmación se sustenta en las siguientes situaciones:
Convenio 228 de 2011. Suscrito el 26 de mayo de 2011 con Colciencias, por un valor de $47.637.8 millones y plazo de ejecución de 42 meses es decir hasta finales del 2014, todos los desembolsos contractualmente quedan para hacerlos en el 2011. Contrato Adicional No. 1 al Convenio anterior. El Fontic aprobó desde diciembre de 2011 el desembolso de los $20.000 millones para la iniciativa Vivelabs.  Sin embargo, a finales de mayo de 2012, aunque se han desarrollado algunas actividades, aún no se han definido las iniciativas a financiar. Contrato de fomento No. 437 de 2011, el 29 de diciembre de 2011 se realiza el desembolso del anticipo, equivalente al 46.57% del valor de los recursos de fomento, por valor de $193.664.3 millones y a abril 30 de 2012 no se tiene ejecución real de estos recursos, los cuales están en el Fideicomiso Unión Temporal Fibra Óptica Colombia. Convenio 177 de 2011 con CORPOTIC, la forma de pago establecida en este convenio no tuvo en cuenta que los desembolsos se debían realizar de acuerdo al avance real de las actividades, esto originó que al finalizar el convenio, CORPOTIC deba reintegrar $501.5 millones que fueron pagados y no utilizados.
</t>
  </si>
  <si>
    <t>La forma de pago establecida en este convenio, no tuvo en cuenta que los desembolsos se debían realizar de acuerdo al avance real de las actividades</t>
  </si>
  <si>
    <t>Al finalizar el  covenio CORPOTIC deba reintegrar $ 501,5 millones que fueron pagados y no utilizados</t>
  </si>
  <si>
    <t xml:space="preserve">1.Continuidad de la tarea de seguimiento a todos los supervisores de contratos, identificando el porcentaje de ejecución que se refleja en los formatos 01, y brindando el apoyo permanente por parte de la Oficina del Fondo de TIC. </t>
  </si>
  <si>
    <t>2. Mejoramiento contínuo y actualización permanente de la herramienta de seguimiento</t>
  </si>
  <si>
    <t>3. Puesta en funcionamiento el "Consultorio Jurídico para Supervisores", como espacio idóneo para comentar la problemática y situaciones antes de que la misma pueda degenerar en un incumplimiento del contrato.</t>
  </si>
  <si>
    <t>H18A</t>
  </si>
  <si>
    <t xml:space="preserve">Teniendo en cuenta la revisión efectuada al tomo 52 del convenio 308 de 2011 FONTIC-CINTEL, se están registrando facturas y certificaciones de cumplimiento de actividades en la misma fecha (factura de venta numero 10974 por $2.106 millones con certificación de cumplimiento de actividades del 20 de diciembre de 2011, factura de venta número 10979 por $157.5 millones con certificación de cumplimiento de actividades del 20 de diciembre de 2011, factura de venta número 10973 por $54 millones con certificación de cumplimiento de actividades del 20 de diciembre de 2011), por diferentes valores y diferentes conceptos que no corresponden al flujo de desembolsos pactados, lo que evidencia una posible desorganización administrativa en el manejo del convenio y podría causar inconvenientes en el  manejo administrativo e incertidumbre en el real estado de ejecución del convenio en mención. </t>
  </si>
  <si>
    <t>Se  evidencia una posible desorganización administrativa en el manejo del convenio.</t>
  </si>
  <si>
    <t xml:space="preserve">Podría causar inconvenientes en el  manejo administrativo e incertidumbre en el real estado de ejecución del convenio en mención. </t>
  </si>
  <si>
    <t>Dado que este hallazgo se refiere a un convenio que a la fecha se encuentra en proceso de liquidación, como acción preventiva en respuesta a este hallazgo serán informados todos los funcionarios y contratistas del programa Gobierno en línea responsables de la ejecución contractual sobre las responsabilidades consagradas en el manual de contratación del Ministerio.</t>
  </si>
  <si>
    <t>Promover el uso del   manual de contratación del Ministerio y  sus responsabilidades frente al mismo.</t>
  </si>
  <si>
    <t>Capacitación contratista y/ o funcionarios del Programa Agenda de Conectividad - Estrategia Gobierno en línea</t>
  </si>
  <si>
    <t>Capacitación</t>
  </si>
  <si>
    <t>H19A</t>
  </si>
  <si>
    <t xml:space="preserve"> No se cuenta con el acta de liquidación del convenio 308 de 2011 FONTIC-CINTEL, debido al atraso en la generación de la misma, lo que no permite tener certeza sobre si existen saldos a favor o en contra de este convenio.</t>
  </si>
  <si>
    <t>Inoportunidad en la generación del acta de liquidación</t>
  </si>
  <si>
    <t>No tener certeza sobre si existen saldos a favor o en contra de este convenio</t>
  </si>
  <si>
    <t>Suscribir el acta de liquidación del convenio</t>
  </si>
  <si>
    <t>Formalizar el proceso de liquidación</t>
  </si>
  <si>
    <t>Documento de acta de liquidación suscrito</t>
  </si>
  <si>
    <t>Documento</t>
  </si>
  <si>
    <t>H20A</t>
  </si>
  <si>
    <t>Aunque el reglamento operativo del convenio 534 de 2011 FONTIC-ICETEX se definió y aprobó, la demora en esta aprobación generó tropiezos en su  evolución  toda vez que no se ha cumplido con el objeto primordial del mismo de adjudicar los créditos educativos a los beneficiarios, debido a que no hubo un avance significativo desde la firma del convenio y apropiación de los dineros para el fondo, lo que causó que dicho rubro se encontrara sin ejecutar durante la mitad de la vigencia 2012, incumpliendo el principio de oportunidad para el cual fue creado.</t>
  </si>
  <si>
    <t>Demora en la generaciòn del reglamento operativo del convenio</t>
  </si>
  <si>
    <t>Retraso en la ejecuciòn del objeto del convenio lo que ocasionò que el rubro se encontrara sin ejecutar durante la mitad de la vigencia del 2012, incumpliendo con el principio de oportunidad</t>
  </si>
  <si>
    <t xml:space="preserve">Expedir el Reglamento Operativo y hacer la primera convocatoria     </t>
  </si>
  <si>
    <t>Seguir cumpliendo con el objeto del convenio oportunamente</t>
  </si>
  <si>
    <t>Reglamento operativo expedido y primera convocatoria efectuada y adjudicada</t>
  </si>
  <si>
    <t>Documento del Reglamento operativo y Acta de Junta Administradora adjudicando créditos</t>
  </si>
  <si>
    <t>Dirección de Apropiación de TIC</t>
  </si>
  <si>
    <t>H21A</t>
  </si>
  <si>
    <t>En el proceso de constitución de los títulos ejecutivos complejos se presentan demoras por parte de la distintas áreas que intervienen en la conformación del mismo.
Por otra parte, el Ministerio otorgó permisos en la vigencia 2006 para el uso del espectro radioeléctrico en banda 3.5 GHZ sin garantías, y no adelantó con celeridad las acciones tendientes a evitar el incremento de la cartera, no obstante conocer la problemática técnica del negocio, y que para el caso especifico del operador cable Unión del Occidente, le canceló dicho permiso el 4/03/2009 mediante acto administrativo No.529 de la misma fecha, es decir dos años y algunos meses después de otorgado este.</t>
  </si>
  <si>
    <t>se presentan demoras por parte de la distintas áreas que intervienen en la conformación del mismo</t>
  </si>
  <si>
    <t>situación que en muchos casos ocasiona incobrabilidad del titulo por el transcurso del tiempo es decir, por perdida de fuerza ejecutoria del acto. Igualmente se presentan casos en donde el Fondo no acude a los procesos de restructuración o liquidación de las empresas deudoras, con lo que pierde la oportunidad de que su crédito le sea reconocido. A lo anterior se le suma que no existe control y seguimiento a la información concerniente a los proveedores de Redes y servicios que se encuentran en estas situaciones y en esa medida se desconoce si la administración se hizo o no parte en dichos procesos.</t>
  </si>
  <si>
    <t>Efectuar una nueva revisión con las áreas involucradas en la gestión de cobro coactivo, de todas las obligaciones existentes y pendientes por constitución o reconstrucción de titulos ejecutivos  complejos, y una vez identificadas efectuar las gestiones necesarias de conformidad con la Ley.</t>
  </si>
  <si>
    <t xml:space="preserve">controlar la conformación de los titulos ejecutivos complejos. </t>
  </si>
  <si>
    <t>Oficiar al interior de la entidad a las áreas responsables</t>
  </si>
  <si>
    <t>Oficios</t>
  </si>
  <si>
    <t>Dirección de Comunicaciones</t>
  </si>
  <si>
    <t>situación que en muchos casos ocasiona incobrabilidad del titulo por el transcurso del tiempo es decir, por perdida de fuerza ejecutoria del acto. Igualmente se presentan casos en donde el Fondo no acude a los procesos de restructuración o liquidación de las empresas deudoras, con lo que pierde la oportunidad de que su crédito le sea reconocido. A lo anterior se le suma que no existe control y seguimiento a la información concerniente a los proveedores de Redes y servicios que se encuentran en estas situaciones y en esa medida se desconoce si la administración se hizo o no parte en dichos procesos</t>
  </si>
  <si>
    <t>Evitar que las obligaciones pierdan fuerza de ejecutoria para su cobro o su prescripción</t>
  </si>
  <si>
    <t xml:space="preserve">Analizar las respuestas emitidas por cada una de las areas responsables  </t>
  </si>
  <si>
    <t>Areas responsables de la gestión de cobro</t>
  </si>
  <si>
    <t>Identificar las obligaciones con base en la información suministrada y proceder a la ejecución del plan</t>
  </si>
  <si>
    <t>Proponer a la entidad la actualización de las normas existentes al interior de la misma en lo que respecta a la conformación de los titulos ejecutivos complejos</t>
  </si>
  <si>
    <t xml:space="preserve">Darle celeridad y simplificar el tramite para la conformación de los titulos ejecutivos complejos. </t>
  </si>
  <si>
    <t>Buscar en los archivos normativos de la entidad las normas mediante las cuales se establecen los procedimientos de la conformación de los titulos ejecutivos complejos.</t>
  </si>
  <si>
    <t>Documento que consolide la normatividad.</t>
  </si>
  <si>
    <t xml:space="preserve">Darle celeridad y simplificar el tramitepara la conformación de los titulos ejecutivos complejos. </t>
  </si>
  <si>
    <t>Socializar dichas normas con las áreas responsables.</t>
  </si>
  <si>
    <t>Actas de Reunión</t>
  </si>
  <si>
    <t>Determinar con las áreas respectivas cuales normas requieren ser modificadas y en que aspectos</t>
  </si>
  <si>
    <t>Presentar una solicitud de modificación de la norma interna de la entidad debidamente justificada y soportada..</t>
  </si>
  <si>
    <t>Solicitud de Actualización</t>
  </si>
  <si>
    <t>Establecer esquemas de control al interior de las dependencias de la dirección, con el fin de que no existan demoras en la constitución del titulo.</t>
  </si>
  <si>
    <t xml:space="preserve">Controlar la conformación de los titulos ejecutivos complejos. </t>
  </si>
  <si>
    <t>Solicitar avances   quincenales a los responsables de la elaboración de los titulos ejecutivos complejos</t>
  </si>
  <si>
    <t>Soporte de Solicitud</t>
  </si>
  <si>
    <t>H22A</t>
  </si>
  <si>
    <t>La gestión de notificación de los mandamientos de pago no ha sido efectiva, por cuanto un alto porcentaje de estas remisiones son devueltas, como consecuencia de direcciones inexactas o inexistentes, entre otras, situación que afecta la gestión de cobro persuasivo y coactivo. Para la vigencia 2011 se devolvieron 3.405 envíos, correspondientes a cobro coactivo y facturación y cartera.</t>
  </si>
  <si>
    <t>por cuanto un alto porcentaje de estas remisiones son devueltas, como consecuencia de direcciones inexactas o inexistentes, entre otras</t>
  </si>
  <si>
    <t xml:space="preserve"> situación que afecta la gestión de cobro persuasivo y coactivo. Para la vigencia 2011 se devolvieron 3.405 envíos, correspondientes a cobro coactivo y facturación y cartera.</t>
  </si>
  <si>
    <t>Depurar la información que reposa en BDU+ con base en la implementación del plan de depuración y de interfaces con los otros sistemas para procurar integridad de información</t>
  </si>
  <si>
    <t>Actualizar la información asegurando la integridad, disponibilidad, confidencialidad y manipulación de la información.</t>
  </si>
  <si>
    <r>
      <t xml:space="preserve">Plan de Actualización de la Información administativa, </t>
    </r>
    <r>
      <rPr>
        <b/>
        <sz val="8"/>
        <rFont val="Arial"/>
        <family val="2"/>
      </rPr>
      <t>financiera, tecnica</t>
    </r>
    <r>
      <rPr>
        <sz val="8"/>
        <rFont val="Arial"/>
        <family val="2"/>
      </rPr>
      <t xml:space="preserve"> y jurídica que reposa en las bases de datos</t>
    </r>
  </si>
  <si>
    <t>Actas</t>
  </si>
  <si>
    <t>H23A</t>
  </si>
  <si>
    <t>H23A Se evidenció que entre el recibo del titulo coactivo y los mandamientos de pago transcurren, en promedio, 5 meses, situación que muestra falta de celeridad en los trámites y riesgo en la efectividad de la gestión de cobro. A continuación se presentan algunos ejemplos</t>
  </si>
  <si>
    <t xml:space="preserve"> entre el recibo del titulo coactivo y los mandamientos de pago transcurren, en promedio, 5 meses</t>
  </si>
  <si>
    <t>situación que muestra falta de celeridad en los trámites y riesgo en la efectividad de la gestión de cobro.</t>
  </si>
  <si>
    <t xml:space="preserve">Establecer mecanismos que permita desarrollar  con mayor celeridad los actos administrativos que impulsen la gestión de cobro </t>
  </si>
  <si>
    <t xml:space="preserve">Evitar que se presente demora en la elaboración del mandamiento de pago </t>
  </si>
  <si>
    <t>Análisis estadístico de los últimos seis meses del recurso humano con el que contaba esta área para conformación de mandamiento de pago</t>
  </si>
  <si>
    <t xml:space="preserve">Informe del personal disponible </t>
  </si>
  <si>
    <t>Oficina Jurídica</t>
  </si>
  <si>
    <t xml:space="preserve"> Análisis estadístico de los últimos seis meses en los cuales se evidencia la cantidad de títulos ejecutivos recibidos </t>
  </si>
  <si>
    <t>Socializar el resultado con Secretaria General con el fin de determinar los correctivos necesarios a implementar para mitigar la demora en la elaboración de los mandamientos de pago</t>
  </si>
  <si>
    <t>Implementación de los correctivos propuestos</t>
  </si>
  <si>
    <t>Actas de mejora</t>
  </si>
  <si>
    <t>Gestionar la contratación de la administración de la cartera coactiva</t>
  </si>
  <si>
    <t>suscripción del contrato</t>
  </si>
  <si>
    <t>contrato</t>
  </si>
  <si>
    <t>H24A</t>
  </si>
  <si>
    <t>H24A Se observó que varias obligaciones correspondientes a un mismo deudor se cobran mediante varios procesos coactivos y el 96% de las obligaciones que se cobran coactivamente oscilan entre los valores de $0,004 y $5 millones, lo anterior muestra que la administración no ha implementado un mecanismo austero para los trámites y costos.</t>
  </si>
  <si>
    <t>varias obligaciones correspondientes a un mismo deudor se cobran mediante varios procesos coactivos y el 96% de las obligaciones que se cobran coactivamente oscilan entre los valores de $0,004 y $5 millones</t>
  </si>
  <si>
    <t>lo anterior muestra que la administración no ha implementado un mecanismo austero para los trámites y costos.</t>
  </si>
  <si>
    <t>Identificar la multiplicidad de procesos frente a un mismo deudor</t>
  </si>
  <si>
    <t>Acumular obligaciones de un mismo deudor, cuando jurídicamente sea viable</t>
  </si>
  <si>
    <t>Análisis estadístico y jurídico de las obligaciones de un mismo deudor</t>
  </si>
  <si>
    <t>Informe estadístico</t>
  </si>
  <si>
    <t>Reducir el número de procesos coactivos</t>
  </si>
  <si>
    <t>H25A</t>
  </si>
  <si>
    <t>H25A En la vigencia de 2011, el área de cobro coactivo apertura 1.164 procesos, de los cuales 1.054, es decir el 90%, a la fecha no se les ha notificado los mandamientos de pago y dos procesos, es decir el 0,17% del total de los procesos, cuentan con medidas cautelares por $197 millones. Para la vigencia 2010, se aperturaron 661 procesos, de los cuales, el 54% de estos, aun se encuentran sin notificar y 10 de ellos, es decir, el 1,51% tienen medidas cautelares.  Todo lo anterior, muestra una gestión con altos niveles de ineficiencia y con riesgos de incobrabilidad del grueso de las obligaciones dada su antigüedad y la falta de respaldo económico de las obligaciones. El cuadro siguiente muestra la situación</t>
  </si>
  <si>
    <t>el 90%, a la fecha no se les ha notificado los mandamientos de pago y dos procesos, es decir el 0,17% del total de los procesos, cuentan con medidas cautelares por $197 millones.</t>
  </si>
  <si>
    <t>muestra una gestión con altos niveles de ineficiencia y con riesgos de incobrabilidad del grueso de las obligaciones dada su antigüedad y la falta de respaldo económico de las obligaciones. El cuadro siguiente muestra la situación</t>
  </si>
  <si>
    <t>Establecer un sistema de alarma en el aplicativo de cobro coactivo que permita identificar los procesos sin la notificación del mandamiento de pago e identificar los procesos sin medidas cautelares.</t>
  </si>
  <si>
    <t>Notificar mandamientos de pago y ordenar medidas cautelares oportunamente</t>
  </si>
  <si>
    <t>Parametrizar el aplicativo de tal forma que cuente con alarmas tempranas</t>
  </si>
  <si>
    <t>Aplicativo con alarmas</t>
  </si>
  <si>
    <t>H26AD</t>
  </si>
  <si>
    <t>H26AD Se evidenció que mediante proceso coactivo No. 143/2004, avocado el 23/04/2004 contra Electrónica Bolivariana, se le cobran obligaciones por derechos No.26762 por $74.3 millones y las autoliquidación de derechos por uso del espectro año 2000 y 2001 por $59.7 millones y $ 59.7 millones respectivamente, obligaciones que al ser incumplidas, las partes celebraron el acuerdo de pago No.0194 suscrito el 13/12/2002 a doce meses con cuotas de $16.1 millones, más los intereses correspondientes, para un total de $193.9 millones con una tasa de interés del DTF E.A +2,5. El proceso coactivo termino mediante auto No.054 de 29/10/2004, estableciendo que Electrónica Bolivariana canceló $80 millones. Sin embargo, mediante oficio No.0077 con registro 106773 del 24/06/2006 el Coordinador de facturación y cartera (e), se dirigió al Coordinador de Cobro Coactivo informándole que la base de datos muestra al concesionario en cuestión en mora por liquidación de intereses con corte a 31/01/2006 por $33.8 millones correspondiente al saldo del acuerdo de pago No.194/2002 y un año después el Coordinador de Facturación y Cartera puso en conocimiento a la Jefe de la Oficina Asesora de Jurídica mediante oficio No.000699 con registro No.153354 del 7/03/2007, que el liquidador de la empresa Electrónica Bolivariana había declarado la liquidación obligatoria.</t>
  </si>
  <si>
    <t>la administración dejó de cobrar $33.8 millones, según estado de cuenta No.5331del 5/03/2007</t>
  </si>
  <si>
    <t>Perdida de Recursos</t>
  </si>
  <si>
    <t xml:space="preserve">Antes de dar por terminado un proceso, constatar el estado de cuenta del deudor con el Grupo de facturación y Cartera </t>
  </si>
  <si>
    <t>Oportunidad para la consulta del estado de cuenta y veracidad y confiabilidad en la información para poder evidenciar el estado de cuenta, frente a la obligación objeto de cobro</t>
  </si>
  <si>
    <t xml:space="preserve">Tener certeza si hay lugar o no a la terminación del proceso. </t>
  </si>
  <si>
    <t>Informe del estado de cuenta</t>
  </si>
  <si>
    <t>H27AFD</t>
  </si>
  <si>
    <t>H27AFD En proceso No.163/2011 adelantado al proveedor de redes y servicios Castrillón Caseg Ltda, la entidad notificó por aviso el mandamiento de pago el 20/06/2012 y las siguientes obligaciones contenidas en dichos procesos se encuentran prescritas debido a la antigüedad de las mismas, lo cual podría constituir un posible detrimento patrimonial</t>
  </si>
  <si>
    <t>Falta de oportunidad en el cobro de la obligación</t>
  </si>
  <si>
    <t>Perdida de recursos</t>
  </si>
  <si>
    <t>Generar controles en las áreas involucradas en el proceso integral de cobro</t>
  </si>
  <si>
    <t>Evitar la prescripción de las obligaciones</t>
  </si>
  <si>
    <t>Aplicación del proceso integral de cobro</t>
  </si>
  <si>
    <t>Proceso integral de cobro</t>
  </si>
  <si>
    <t>H28AFD</t>
  </si>
  <si>
    <t>H28AFD El Proceso No.810 de 2006 adelantado contra la Aerolínea Centrales de Colombia Aces por $170 millones, no obstante el mandamiento de pago ser de abril 8 de 2008, dentro del proceso ejecutivo no se evidenció cruce de información con la Superintendencia de Sociedades para determinar el estado de la sociedad deudora, solo hasta agosto de 2010 verificaron con la Oficina Jurídica del Mintic y ésta corroboró que la empresa ACES es una sociedad cancelada por cuenta final de liquidación desde el 17 de diciembre de 2009 y la entidad no se hizo parte dentro del proceso liquidatario oficio No.404917 del 26/08/2010.</t>
  </si>
  <si>
    <t xml:space="preserve">la entidad no se hizo parte dentro del proceso liquidatario </t>
  </si>
  <si>
    <t>Detrimento patrimonial</t>
  </si>
  <si>
    <t xml:space="preserve">Consultar la información de las entidades pertinentes para conocer el inicio de trámites de insolvencia. </t>
  </si>
  <si>
    <t xml:space="preserve">Estar enterado de la situación juridica de los deudores </t>
  </si>
  <si>
    <t>Bimestralmente imprimir reporte que conste el estado del deudor a través de la página web de la Superintendencia de Sociedades.</t>
  </si>
  <si>
    <t xml:space="preserve">Reportes de consulta .  </t>
  </si>
  <si>
    <t xml:space="preserve">Cruzar la información del reporte de consulta de la Superintendencia con el Estado de Cuenta de los reportados.  </t>
  </si>
  <si>
    <t xml:space="preserve">Oportunidad en la participación de los procesos de insolvencia. </t>
  </si>
  <si>
    <t xml:space="preserve">Bimestralmente realizar cruce de información y toma de acciones pertinentes. </t>
  </si>
  <si>
    <t xml:space="preserve">Informe.  </t>
  </si>
  <si>
    <t>H29AFD</t>
  </si>
  <si>
    <t>H29AFD Se evidenciaron 48 obligaciones prescritas por $138,8 millones, situación que constituye un posible detrimento patrimonial, el siguiente cuadro muestra las obligaciones devueltas por la oficina de Cobro Coactivo a las áreas de origen</t>
  </si>
  <si>
    <t xml:space="preserve">Omisión en el cumplimiento del deber en la constitución oportuna del titulo ejecutivo complejo, el cual impidió el cobro coactivo de las obligaciones por haber transcurrido el tiempo. </t>
  </si>
  <si>
    <t>Perdida de Recursos por $138 millones</t>
  </si>
  <si>
    <t>Áreas responsables proceso de gestión integral de cobro</t>
  </si>
  <si>
    <t>H30AD.</t>
  </si>
  <si>
    <t>H30AD. Los Convenios 62/2002 Empresas Públicas de Medellín, 53/2002 ITEC Telecom y 358/2008 Universidad de Pamplona, a la fecha no han sido liquidados y en los convenios 297/2008 - Observatorio del Caribe Colombiano, Convenio No.189/2008 Universidad del Norte, Convenio No. 284/2008 Universidad Tecnológica de Bolívar y Convenio No.403/2008 Comunicando Sentidos, no han sido  legalizados los saldos, situación que muestra falta de seguimiento y control a la gestión contractual con posibles consecuencias disciplinarias</t>
  </si>
  <si>
    <t>falta de legalización y liquidación de contratos</t>
  </si>
  <si>
    <t>Situación que muestra falta de seguimiento y control a la gestión contractual</t>
  </si>
  <si>
    <t>Oficina de Apropiación de TIC</t>
  </si>
  <si>
    <t xml:space="preserve">Falta legalización y liquidados </t>
  </si>
  <si>
    <t>Situación que muestra falta de seguimiento y control a la gestión contractual con posibles consecuencias disciplinarias</t>
  </si>
  <si>
    <t xml:space="preserve">Expedir un concepto jurídico para dos temas: 1) determinar si en los casos que se ha perdido la competencia para liquidar, es procedente elaborar un acta de archivo definitivo. 2) Determinar los pasos a seguir en los casos en que un asociado se niega a efectuar las acciones para la legalización de recursos  </t>
  </si>
  <si>
    <t>Determinar si en los casos que se ha perdido la competencia para liquidar, es procedente elaborar un acta de archivo definitivo.</t>
  </si>
  <si>
    <t>Solicitar concepto</t>
  </si>
  <si>
    <t>Concepto Jurídico emitido</t>
  </si>
  <si>
    <t xml:space="preserve">Establecer de manera certera y documentada si el Convenio 53 de 2002 existe  </t>
  </si>
  <si>
    <t>Determinar la existencia del Convenio 53 de 2002</t>
  </si>
  <si>
    <t>Oficiar a las áreas del Ministerio y al supuesto Asociado</t>
  </si>
  <si>
    <t>Oficios enviados</t>
  </si>
  <si>
    <t xml:space="preserve">Oficiar a los asociados de los Convenios para insistirles en las acciones de legalización de recursos </t>
  </si>
  <si>
    <t>Continuar con el proceso de legalización de los recursos de convenios antiguos</t>
  </si>
  <si>
    <t>Oficiar a los Asociados para insistir en las acciones de legalización de recursos</t>
  </si>
  <si>
    <t>H31A</t>
  </si>
  <si>
    <t>Las carpetas donde reposan los expedientes de los procesos no permiten establecer el estado judicial actual, lo que impide que ello sirva de instrumentos de seguimiento y así se pueda conocer las actuciones  adelantadas por cada apoderado. Así mismo, la herramienta para registrar la información de los procesos judiciales, debe ser utilizada como insumo para alimentar los expedientes.</t>
  </si>
  <si>
    <t>Desorganización del archivo de gestión de las carpetas de actuaciones judiciales y la deficiencia en el control a los apoderados.</t>
  </si>
  <si>
    <t xml:space="preserve">Riesgo para la Entidad de inoportunidad de las actuaciones procesales. </t>
  </si>
  <si>
    <r>
      <t>1ERA ACCIÓN DE MEJORAMIENTO.</t>
    </r>
    <r>
      <rPr>
        <sz val="8"/>
        <rFont val="Arial"/>
        <family val="2"/>
      </rPr>
      <t xml:space="preserve">  Diseñar y socializar al interior de la Oficina Asesora Jurídica una FICHA que refleje el estado de cada proceso judicial que deberá diligenciar cada apoderado mensualmente y suministrarlo al momento de reportar el  informe judicial de los procesos a su cargo, para que con posterioridad se incorpore a cada expediente. </t>
    </r>
  </si>
  <si>
    <t xml:space="preserve">Generar un control que permita evaluar la gestión de defensa de los apoderados judiciales del FONDO TIC. </t>
  </si>
  <si>
    <t xml:space="preserve">Diseño y socialización de ficha de seguimiento y vigilancia en materia de defensa judicial </t>
  </si>
  <si>
    <t xml:space="preserve">Ficha </t>
  </si>
  <si>
    <r>
      <t xml:space="preserve">2DA ACCIÓN DE MEJORAMIENTO. </t>
    </r>
    <r>
      <rPr>
        <sz val="8"/>
        <rFont val="Arial"/>
        <family val="2"/>
      </rPr>
      <t xml:space="preserve">Implementar dentro de las obligaciones a cargos de los funcionarios y contratistas que adelantan la defensa judicial de los procesos donde actúa el FONDO TIC, el diligenciamiento de una FICHAque refleje el estado de cada proceso judicial  e incorporar la misma en cada expediente para que ello sirva de seguimiento y vigilancia.     </t>
    </r>
  </si>
  <si>
    <t xml:space="preserve">Documentar en los expedientes judiciales como herramienta de  seguimiento y vigilancia, la gestión de defensa adelantada por los apoderados judiciales del FONDO TIC. </t>
  </si>
  <si>
    <t xml:space="preserve">Implementación de la ficha de seguimiento y vigilancia en defensa judicial dentro del universo de procesos donde actúa el Fondo TIC. </t>
  </si>
  <si>
    <t xml:space="preserve">Diligenciamiento de Ficha </t>
  </si>
  <si>
    <t>H32A</t>
  </si>
  <si>
    <t xml:space="preserve">Falta de formulación de politicas de daño antijurídico para la vigencia de 2011 ante el Comité de Conciliación y Defensa  Judicial, donde se establezca la causa generadora del conflicto, índice de condenas, tipos de daño y las deficiencias de las actuaciones de los apoderados para que se realicen los correctivos.  </t>
  </si>
  <si>
    <t xml:space="preserve">Debilidad en el control al desempeño del Comité de Concilicación en cuanto a la formulación de políticas de prevención del daño antijurídico. </t>
  </si>
  <si>
    <t>Posible riesgo en la toma de decisiones por deficiencia en los elementos de juicio, porque no han generado políticas que  debe definir la estrategia de defensa a seguir.</t>
  </si>
  <si>
    <t xml:space="preserve">Poner a consideración del Comité de Conciliación y Defensa Judicial, la fomulación de politicas de daño antijurídico de los procesos judiciales donde actúa el FONDO TIC </t>
  </si>
  <si>
    <t xml:space="preserve">Contar con un marco legal de defensa judicial. </t>
  </si>
  <si>
    <t xml:space="preserve">Contar con politicas de prevención del daño antijurídico por parte del Comité de Conciliación y Defensa Judicial.  </t>
  </si>
  <si>
    <t xml:space="preserve">Acta de Comité de Conciliación y Defensa Judicial. </t>
  </si>
  <si>
    <t>Oficina Juridica</t>
  </si>
  <si>
    <t>33AD</t>
  </si>
  <si>
    <t xml:space="preserve">H33AD. En los contratos 521, 522 y 486 de 2011 el Fondo TIC estableció el pago de anticipo por $250 millones, $250 millones y $750 millones, respectivamente, sin haberlo contemplado en los Estudios Previos. Igualmente no se exigió en dichos contratos, los Planes de Inversión de los recursos, ni el cronograma de ejecución para el seguimiento y control de los mismos, entregados a manera de anticipo, situación que podría dar lugar a una presunta vulneración de los artículos 3 y numeral 7 del artículo 25 de la ley 80 de 1993.
</t>
  </si>
  <si>
    <t>Deficiencias en la elaboración de los estudios previos que no contemplaron el pago del anticipo.</t>
  </si>
  <si>
    <t>Presunta vulneración de los artículos 3 y numeral 7 del artículo 25 de la ley 80 de 1993</t>
  </si>
  <si>
    <t>Remitir por parte de la DVC a la carpeta de los contratos 521, 522 y 486 de 2011, un documento donde se consoliden los ajustes efectuados respecto de la forma de pago en los estudios previos conforme a las modificaciones efectuadas en el curso del proceso de selección</t>
  </si>
  <si>
    <t>Generar la trazabilidad de los cambios de la forma de pago efectuados  a los estudios previos de los contrato  521, 522 y 486 de 2011</t>
  </si>
  <si>
    <t xml:space="preserve">Enviar a las carpetas de los contratos 3 documentos  consolidados de las modificaciones efectuadas a la forma de pago en los estudios previos de los contratos 521, 522 y 486 de 2011 </t>
  </si>
  <si>
    <t xml:space="preserve">Oficios </t>
  </si>
  <si>
    <t>Dirección de Vigilancia y Control</t>
  </si>
  <si>
    <t>H33AD</t>
  </si>
  <si>
    <r>
      <rPr>
        <b/>
        <sz val="8"/>
        <rFont val="Arial"/>
        <family val="2"/>
      </rPr>
      <t>H33AD</t>
    </r>
    <r>
      <rPr>
        <sz val="8"/>
        <rFont val="Arial"/>
        <family val="2"/>
      </rPr>
      <t xml:space="preserve"> En los contratos 521, 522 y 486 de 2011 el Fondo TIC estableció el pago de anticipo por $250 millones, $250 millones y $750 millones, respectivamente, sin haberlo contemplado en los Estudios Previos. Igualmente no se exigió en dichos contratos, los Planes de Inversión de los recursos, ni el cronograma de ejecución para el seguimiento y control de los mismos, entregados a manera de anticipo, situación que podría dar lugar a una presunta vulneración de los artículos 3 y numeral 7 del artículo 25 de la ley 80 de 1993.</t>
    </r>
  </si>
  <si>
    <t>Presunta vulneración de los artículos 3 y numeral 7 del artículo 25 de la ley 80 de 1993.</t>
  </si>
  <si>
    <t>Se emitirá un comunicado para todas la áreas en donde se les solicite, que una vez adjudicado el proceso de selección, deberán elaborar un documento donde se consoliden los ajustes efectuados a los estudios previos, respecto de la forma de pago, conforme a las modificaciones efectuadas en el curso del proceso de selección</t>
  </si>
  <si>
    <t xml:space="preserve">Verificar la trazabilidad de los cambios de la forma de pago efectuados  a los estudios previos </t>
  </si>
  <si>
    <t xml:space="preserve">En el evento en que hayan surgido modificaciones a la forma de pago en el curso del proceso de selección, deberá existir en la carpeta contractual el soporte respectivo. </t>
  </si>
  <si>
    <t xml:space="preserve">Comunicado </t>
  </si>
  <si>
    <t>Grupo de Contratación</t>
  </si>
  <si>
    <t>H34AD</t>
  </si>
  <si>
    <r>
      <rPr>
        <b/>
        <sz val="8"/>
        <rFont val="Arial"/>
        <family val="2"/>
      </rPr>
      <t>H34AD</t>
    </r>
    <r>
      <rPr>
        <sz val="8"/>
        <rFont val="Arial"/>
        <family val="2"/>
      </rPr>
      <t xml:space="preserve"> En el contrato 522 de 2011, el Fondo TIC en el pliego de condiciones incluyó una clausula referida al Conflicto de Intereses donde se estableció el compromiso de que el profesional postulado debía renunciar irrevocablemente o terminar la vinculación que pudiera tener con los Concesionarios objeto de Auditoría una vez el proponente adquiriera la condición de adjudicatario, además del deber de recusarse ante la administración. El procedimiento anterior no se surtió en oportunidad por adjudicatario para el profesional abogado y en consecuencia se configuró un presunto incumplimiento a lo establecido en el artículo 59 del Decreto 2474 de 2008.</t>
    </r>
  </si>
  <si>
    <t>Deficiencias control y seguimiento a las clausulas contractuales.</t>
  </si>
  <si>
    <t>Presunto incumplimiento a lo establecido en el artículo 59 del Decreto 2474 de 2008.</t>
  </si>
  <si>
    <t xml:space="preserve">Solicitar el área jurídica concepto sobre viabilidad de complementar en los pliegos de condiciones el tema de conflico de interes e implementar las acciones a que haya lugar de conformidad con el concepto  </t>
  </si>
  <si>
    <t xml:space="preserve">Fortalecer los controles actualmente exitentes   </t>
  </si>
  <si>
    <t>Solicitar concepto a Jurídica</t>
  </si>
  <si>
    <t>Con base en el concepto realizar los ajustes a que haya lugar</t>
  </si>
  <si>
    <t>Ajuste en pliego de condiciones si hay lugar a ello</t>
  </si>
  <si>
    <t>H35AD</t>
  </si>
  <si>
    <r>
      <rPr>
        <b/>
        <sz val="8"/>
        <rFont val="Arial"/>
        <family val="2"/>
      </rPr>
      <t>H35AD</t>
    </r>
    <r>
      <rPr>
        <sz val="8"/>
        <rFont val="Arial"/>
        <family val="2"/>
      </rPr>
      <t xml:space="preserve"> En los contratos 521, 522 y 486 de 2011 se evidenció que en los estudios de conveniencia, oportunidad y justificación previos al objeto a contratar no se especifica cual fue el criterio y los factores que determinaron el valor de los contratos, que en su orden fueron Item 1 Sector Tic´s no móviles por $1.600 millones, ítem 2 Sector de Radiodifusión Sonora por $1.600 millones y para proveedores de redes y servicio de telecomunicaciones móviles terrestres $5.000 millones. Lo anterior determina presunta vulneración a lo estipulado en el numeral 12 artículo 25 ley 80 de 1993. </t>
    </r>
  </si>
  <si>
    <t>Debilidades de los Estudios de conveniencia, oportunidad y justificación previos al objeto a contratar.</t>
  </si>
  <si>
    <t>Presunta vulneración a lo estipulado en el numeral 12 artículo 25 ley 80 de 1993.</t>
  </si>
  <si>
    <t>Teniendo en cuenta que la ley 1150 de 2007 no obliga, en los procesos de consultoria, a publicar el detalle de la determinación del presupuesto en los estudio previos no se discrimina el mismo, no obstante lo anterior se adjuntará al expediente contractual, el análisis que se tuvo en cuenta para determinar el valor de los procesos de consultoria</t>
  </si>
  <si>
    <t>Obtener un documento consolidado  donde se pueda verificar el análisis realizado para obtener el factor económico de los procesos de consultoria</t>
  </si>
  <si>
    <t>Verificar que con los estudios previos se allegen los anexo de soporte económico</t>
  </si>
  <si>
    <t>Formato estudios previos diligenciados a travez del No. 4.- Análisis que soporta el valor estimado del contrato</t>
  </si>
  <si>
    <t>35AD</t>
  </si>
  <si>
    <t xml:space="preserve">H35AD. En los contratos 521, 522 y 486 de 2011 se evidenció que en los estudios de conveniencia, oportunidad y justificación previos al objeto a contratar no se especifica cual fue el criterio y los factores que determinaron el valor de los contratos, que en su orden fueron Item 1 Sector Tic´s no móviles por $1.600 millones, ítem 2 Sector de Radiodifusión Sonora por $1.600 millones y para proveedores de redes y servicio de telecomunicaciones móviles terrestres $5.000 millones. Lo anterior determina presunta vulneración a lo estipulado en el numeral 12 artículo 25 ley 80 de 1993. 
</t>
  </si>
  <si>
    <t>Remitir por parte de la DVC a la carpeta de los contratos 521, 522 y 486 de 2011, un estudio con el análisis que se tuvo en cuenta para determinar el valor de los procesos de consultoria</t>
  </si>
  <si>
    <t>Generar  trazabilidad respecto  al análisis económico de los contratos de consultoria 521, 522 y 486 de 2011</t>
  </si>
  <si>
    <t>Enviar 3 documentos con el analisis  que se tuvo en cuenta para determinar el valor de los procesos de consultoria 521, 522 y 486 de 2011</t>
  </si>
  <si>
    <t>H36AD</t>
  </si>
  <si>
    <t xml:space="preserve">Urgencia Manifiesta                                                                                                                                                                     H33AD El FONTIC, a A A través de concepto dado por la Oficina Asesora Jurídica del Ministerio de Tecnologías de la Información y las Comunicaciones , concluyó que el régimen contractual de FONADE para efectos de la ejecución del Convenio N° 210060, se rige por las disposiciones jurídicas y reglamentarias aplicables a su actividad económica y comercial y no por aquel ordenado en la Ley 80 de 1993 y que en tanto no se había dado estricto inicio al proceso de selección no resultaba posible concluir que a dicho proceso le debían aplicar el régimen contractual de la Ley 80 de 1993. 
Con fundamento en ello se suscribe otrosí N° 2 al convenio N° 210060 en donde se ajustan las obligaciones de FONADE a su Manual de Contratación y se suprimen aquellas que hacían mención a la Ley 80 de 1993, en consideración al cambio de normatividad introducido por las Leyes 1450 y 1474 de 2011. Para la CGR es claro que ante un cambio de legislación deben tenerse como obligatorio referente normativo los artículos 38  y 40  de la Ley 153 de 1887. También la jurisprudencia  ha considerado que: “En materia de contratos, por regla general, impera la prohibición del efecto retroactivo y la supervivencia de la ley antigua. (…) En definitiva, la regla general es que a los contratos en lo relativo a sus elementos de existencia, validez y sus efectos (derechos y obligaciones), se les aplica la ley existente y que rige al momento de su nacimiento o celebración, lo cual implica que, en principio, la ley nueva no puede entrar a suprimirlos o modificarlos, so pena de una ilegítima retroactividad.” 
El concepto de la Oficina Jurídica del MINTIC y la suscripción del Otrosí N°2 al convenio 210060, desconocieron la normatividad que debió aplicarse al caso concreto, considerando que los artículos 39 y 40 de la Ley 153 de 1887 regían plenamente, pues en virtud de ellos, la norma a aplicar para continuar con la ejecución del Convenio y cumplir con las obligaciones derivadas del mismo, era propiamente Estatuto General de Contratación Pública y sus decretos reglamentarios, acudiendo para ello a la Licitación Pública y Concurso de Méritos, tal y como estaba previsto en los estudios previos y en el texto del Convenio ya citado. Para efectos de aplicar el régimen de transición, el proceso de contratación que se encontraba en curso a la fecha de entrada en vigencia de la Ley 1474 de 2011 y sobre el que ya se había adelantado actuaciones, iniciado trámites correspondientes y empezado a correr términos, era el Convenio N°210060 de 2010, celebrado entre FONADE y FONTIC, bajo la modalidad de contratación. No podía el FONTIC considerar que el hecho de no haberse dado estricta apertura a un segundo proceso de contratación permitía sustraer la ejecución y el cumplimiento de las obligaciones derivadas del Convenio Interadministrativo de la Ley 80 de 1993. 
La no observancia de la normatividad aplicable en el caso concreto y la vulneración del principio de transparencia consagrado en el artículo 24 de la Ley 80 de 1993, por parte de los funcionarios intervinientes del FONTIC en la suscripción del Otrosí N° 2; así mismo, quienes perteneciendo a la Oficina Jurídica del MINTIC profirieron el concepto jurídico ya referenciado, actuaciones que sirvieron de sustento para que FONADE adelantara una Oferta Pública de Contrato con base en su manual de contratación de derecho privado y no los correspondientes procesos de selección de Licitación Pública y Concurso de Méritos, sometidos al imperio de las normas del Estatuto General de Contratación de la Administración Pública, de acuerdo con los estudios previos y el texto del Convenio, convierte su proceder en una conducta que denota presunta incidencia disciplinaria.
</t>
  </si>
  <si>
    <t>CGR</t>
  </si>
  <si>
    <t xml:space="preserve">No obstante que la entidad se ratifica en lo manifestado en la respuesta dada a la contraloría frente al concepto sobre la urgencia manifiesta , se estudiarán las distintas alternativas jurídicas y técnicas a que haya lugar y que permitan garantizar la continuidad de la prestación de servicios de la intranet gubernamental. </t>
  </si>
  <si>
    <t>Garantizar la continuidad de la prestación del servicio.</t>
  </si>
  <si>
    <t>Efectuar un estudio e implementar las decisiones a que haya lugar.</t>
  </si>
  <si>
    <t xml:space="preserve">Informe  </t>
  </si>
  <si>
    <t>H37A</t>
  </si>
  <si>
    <t>Urgencia Manifiesta
H37A Para la CGR, las múltiples actuaciones administrativas que adelantó el FONTIC para contratar los servicios de la Intranet Gubernamental, entre ellos, Licitación Pública 02 de 2010, Convenio Interadministrativo 210060 de 2010, Declaratoria de Urgencia Manifiesta, Celebración de Contratación Directa, tienen como causa una debilidad en la planeación , particularmente en la elaboración y confección de estudios y documentos previos. Lo anterior sin perder de vista que el objeto de la contratación y su importancia para el funcionamiento del Estado Colombiano obligaban a la entidad a estructurar un proceso de selección con extenso componente técnico, tecnológico y con altos niveles de exigencia que garantizaran un cumplimiento eficiente de los fines perseguidos con la contratación.</t>
  </si>
  <si>
    <t>Debilidad en la planeación.</t>
  </si>
  <si>
    <t>Estructurar y definir con la debida antelación el esquema contractual para garantizar la continuidad de la prestación de servicios de la intranet gubernamental.</t>
  </si>
  <si>
    <t xml:space="preserve">
Fortalecer la planeación contractual para los proyectos que ejecute el Programa Gobierno en línea.</t>
  </si>
  <si>
    <t>Definir e implementar con la debida antelación el esquema contractual.</t>
  </si>
  <si>
    <t>Proyecto</t>
  </si>
  <si>
    <t>H38A</t>
  </si>
  <si>
    <t>Convenio Interadministrativo 210060
H38A Efectuada una comparación de tarifas de los servicios de la Intranet Gubernamental, la CGR señala que so pretexto de la suscripción de Convenios de Gerencia Integral de Proyectos que conlleva el desprendimiento de obligaciones que legalmente le corresponden al FONTIC y la consecuente subrogación de las mismas en quien se convierte en ejecutor (en este caso FONADE), no puede dejar de asumir la dirección general y la responsabilidad de ejercer el control y vigilancia de la ejecución de los Convenios, como bien lo autoriza la Ley 80 de 1993, con el propósito de salvaguardar y proteger los recursos públicos que le pertenecen y que se comprometen en la gestión contractual adelantada.</t>
  </si>
  <si>
    <t>Efectuar control y seguimiento a las adhesiónes realizadas por las entidades usuarias de la intranet gubernamental al convenio 210060 de 2010 suscritó entre Fonade y el FONTIC.</t>
  </si>
  <si>
    <t>Garantizar que las condiciones del servicio tanto económicas como tecnicas sean prestadas de manera adecuada a las entidades usuarias.</t>
  </si>
  <si>
    <t>Reportar trimestralmente el estado de los convenios con actas de reunión y seguimiento</t>
  </si>
  <si>
    <t>4 Actas trimestrales</t>
  </si>
  <si>
    <t xml:space="preserve">H39AD   </t>
  </si>
  <si>
    <t>EFECTIVO-CAJA MENOR : En caja menor del Fondo de Tecnologías de la Información y las Comunicaciones constituida según resoluciones 018 del 7 de enero de 2011 y 027 del 12 de enero de 2011 por valor de $12.9 millones, se evidenció, que a  31 de diciembre de 2011 no fue legalizada.</t>
  </si>
  <si>
    <t>No registro oportuno de la totalidad de los gastos, lo que afecto el reintegro de los recursos por valor de $4.7 millones.</t>
  </si>
  <si>
    <t>Incumpliendo, presuntamente, lo establecido en el parágrafo del artículo 14 de la resolución 001 del 3 de enero de 2011 ,  situación que podría configurar una posible falta disciplinaria.</t>
  </si>
  <si>
    <t>Adoptar procedimiento de constitución, manejo y legalización de caja menor</t>
  </si>
  <si>
    <t xml:space="preserve">Garantizar el cumplimiento de los procedimientos y las normas de la resolución de constitucón y funcionamiento de caja menor </t>
  </si>
  <si>
    <t>Diseño y aplicación del procedimiento de constitucion, manejo y legalizacion de caja menor</t>
  </si>
  <si>
    <t>Subdirección Administrativa</t>
  </si>
  <si>
    <t xml:space="preserve">H40A  </t>
  </si>
  <si>
    <t>EFECTIVO- CAJA MENOR: Se evidenciaron deficiencias en el manejo de caja menor relacionada con la legalización y registro de los egresos tres (3) meses después de efectuado el gasto.</t>
  </si>
  <si>
    <t>Debido a que posiblemente las erogaciones no fueron para atender gastos con el carácter de urgentes como lo establece el artículo 6 de la resolución 001 de 2011</t>
  </si>
  <si>
    <t>Lo cual denota falta de control</t>
  </si>
  <si>
    <t>H41A</t>
  </si>
  <si>
    <r>
      <rPr>
        <b/>
        <sz val="8"/>
        <rFont val="Arial"/>
        <family val="2"/>
      </rPr>
      <t>DEUDORES :</t>
    </r>
    <r>
      <rPr>
        <sz val="8"/>
        <rFont val="Arial"/>
        <family val="2"/>
      </rPr>
      <t xml:space="preserve">  obligaciones que superan los cinco años por valor aproximado de $3.904.4 millones, adicionalmente, el 70% de la cartera autoliquidada es decir $13.103  millones y el 47% de los acuerdos de pago por $2.118 millones, corresponde a deudas en proceso ejecutivo coactivo, que permanecen registradas en deudores y han debido ser reclasificadas a deudas de difícil recaudo
</t>
    </r>
  </si>
  <si>
    <t>La administración no ha sido efectiva en la toma de decisiones tendientes a establecer la incobrabilidad</t>
  </si>
  <si>
    <t>situación que distorsiona el valor de los derechos cobrables.</t>
  </si>
  <si>
    <t>Declarar la incobrabilidad de las obligaciones de manera oportuna</t>
  </si>
  <si>
    <t>Ser efectivos en la decisión de establecer la incobrabilidad de obligaciones que superen los cinco años</t>
  </si>
  <si>
    <t>Definir al interior del Ministerio TIC las áreas que tendrán a su cargo la determinación sobre la incobrabilidad de las obligaciones y la responsabilidad de presentación al Comité de Sostenibilidad para su debido registro contable</t>
  </si>
  <si>
    <t>Acto Administrativo</t>
  </si>
  <si>
    <t>Secretaría General</t>
  </si>
  <si>
    <t>H42A</t>
  </si>
  <si>
    <r>
      <rPr>
        <b/>
        <sz val="8"/>
        <rFont val="Arial"/>
        <family val="2"/>
      </rPr>
      <t>SANCIONES:</t>
    </r>
    <r>
      <rPr>
        <sz val="8"/>
        <rFont val="Arial"/>
        <family val="2"/>
      </rPr>
      <t xml:space="preserve"> Actualmente se adelanta un proceso ejecutivo coactivo a Cable Unión de Occidente, este proceso de cobro incluye sanciones impuestas de pleno derecho en cumplimiento del decreto 1972 de 2003  por valor de $3.524.3 millones las cuales no fueron causadas en su momento, igualmente el proceso incluye intereses por $7.151.3 que tampoco se encuentran registrados e informados en cuentas de orden,  </t>
    </r>
  </si>
  <si>
    <t>sin tener en cuenta lo establecido en el Plan General de Contabilidad Pública</t>
  </si>
  <si>
    <t>situación que afecta el principio de revelación de la información contenida en los estados contables, así como la razonabilidad de la las cifras presentadas por concepto de sanciones en los estados contables a 31 de diciembre de 2011</t>
  </si>
  <si>
    <t>H43A</t>
  </si>
  <si>
    <t xml:space="preserve">MULTAS IMPUESTAS POR ACTOS ADMINISTRATIVOS: Existen actos administrativos de imposición de multas ejecutoriados en la vigencia 2010 y 2011 por $3.396.4  millones que no fueron comunicados oportunamente por la Dirección de Vigilancia y Control a la Coordinación de facturación y cartera para el registro contable correspondiente
</t>
  </si>
  <si>
    <t>Por lo que continua evidenciándose falta de oportunidad en la comunicación de la información</t>
  </si>
  <si>
    <t>Situación que subestimó los ingresos de la vigencia 2011 en $3.396.4 millones y afectó los resultados de la misma vigencia.</t>
  </si>
  <si>
    <t xml:space="preserve">Articular con las áreas del Min Tic que el modulo de notificaciones de  la Herramienta BDU permita la validación de la información por el área que la produce y genere las alarmas y reportes requeridos, respecto de los actos administrativos mediante los cuales se impone multa, al momento de quedar estos ejecutoriados, </t>
  </si>
  <si>
    <t>Que el Grupo de Facturación y Cartera de la Subdirección Financiera tenga conocimiento oportuno y veraz de las multas sobre las que debe hacer registro contable, inmediatamente estas queden ejecutoriadas</t>
  </si>
  <si>
    <t>Parametrizar la herramienta BDU de acuerdo a las funciones, necesidades y responsabilidades de las áreas que intervienen en el proceso.</t>
  </si>
  <si>
    <t>Parametrización</t>
  </si>
  <si>
    <t>Areas relacionadas con la herramienta BDU</t>
  </si>
  <si>
    <t>H44A</t>
  </si>
  <si>
    <t xml:space="preserve">H44A  Se observan anticipos, de considerable antigüedad, entregados en 2002, 2008 y 2009 por $9.517 millones  para la ejecución de contratos de proyectos de inversión y otros conceptos, los que se encuentran pendientes de legalizar a 31 de diciembre de 2011, debido posiblemente a eventos que no fueron informados oportunamente por los supervisores al área financiera para su registro y revelación adecuada, situación que afecta la razonabilidad de las cifras presentadas en los estados contables en relación con los gastos.
Analizada la tabla que soporta la respuesta, únicamente reporta la situación de 4 contratos del total de 16 contratos observados, se ajusta el valor de la observación en relación con el contrato 335 de 2009 sobre el que evidenció que el termino del mismo se fijo hasta  junio de 2012.
</t>
  </si>
  <si>
    <t>No reporte oportuno de los supervisores a l Subdirección Financiera de la legalización de anticipos</t>
  </si>
  <si>
    <t xml:space="preserve"> situación que afecta la razonabilidad de las cifras presentadas en los estados contables en relación con los gastos.</t>
  </si>
  <si>
    <t xml:space="preserve">1.Continuidad de la tarea de seguimiento a todos los supervisores de contratos,  identificando los saldos por legalizar </t>
  </si>
  <si>
    <t>Fortalecer los mecanismos de seguimiento a planes, programas, proyectos y procesos, con miras a evidenciar preventivamente dificultades en la ejecución</t>
  </si>
  <si>
    <t>Enviar comunicaciones periódicas a los supervisores, con el fin de recordarles el estado de los saldos por legalizar</t>
  </si>
  <si>
    <t>Oficina de Coordinación del Fontic con el apoyo de la Subdirección Financiera</t>
  </si>
  <si>
    <t>2. Mejoramiento contínuo y actualización permanente de la herramienta de seguimiento- capítulo legalización anticipos</t>
  </si>
  <si>
    <t>4. Continuidad del plan de capacitación para los SUPERVISORES - capítulo legalización</t>
  </si>
  <si>
    <r>
      <t>H44A.</t>
    </r>
    <r>
      <rPr>
        <sz val="8"/>
        <rFont val="Arial"/>
        <family val="2"/>
      </rPr>
      <t xml:space="preserve"> Se observan anticipos, de considerable antigüedad, entregados en 2002, 2008 y 2009 por $9.517 millones  para la ejecución de contratos de proyectos de inversión y otros conceptos, los que se encuentran pendientes de legalizar a 31 de diciembre de 2011, debido posiblemente a eventos que no fueron informados oportunamente por los supervisores al área financiera para su registro y revelación adecuada, situación que afecta la razonabilidad de las cifras presentadas en los estados contables en relación con los gastos.</t>
    </r>
  </si>
  <si>
    <t>debido posiblemente a eventos que no fueron informados oportunamente por los supervisores al área financiera para su registro y revelación adecuada,</t>
  </si>
  <si>
    <t>situación que afecta la razonabilidad de las cifras presentadas en los estados contables en relación con los gastos.</t>
  </si>
  <si>
    <t xml:space="preserve">Realizar acompañamiento y asesoría a los responsables de los procesos de legalización de convenios o contratos
</t>
  </si>
  <si>
    <t>Legalización oportuna de los Avances y Anticipos,</t>
  </si>
  <si>
    <t>Realizar verificación y asesoramiento a los supervisores  de los convenios de más antigüedad que tienen recursos por  legalizar.</t>
  </si>
  <si>
    <t xml:space="preserve">Enviar comunicación mensual por correo y fisicos a los supervisores,             </t>
  </si>
  <si>
    <t xml:space="preserve">01/10/2012
</t>
  </si>
  <si>
    <t xml:space="preserve">Reuniones trimestrales con los supervisores  
</t>
  </si>
  <si>
    <t>H45A</t>
  </si>
  <si>
    <t xml:space="preserve">Los bienes intangibles  producto de los desarrollos de software contratados desde años anteriores, en ejecución de proyectos  del Programa Gobierno en Línea, no han sido registrados, revelados, reconocidos y cuantificados adecuadamente en los estados contables del Fondo de Tecnologías de la información y de las comunicaciones, debido a deficiencias en las actividades de identificación e información de hechos o transacciones que afectan la estructura financiera, económica y social susceptibles de ser registradas, circunstancia que subestimó las cuentas de activos intangibles, así como el patrimonio público incorporado en cuantía aproximada de $78.122.6 millones.
El inventario de soluciones elaborado por el Programa Agenda de Conectividad, no valoró individualmente cada solución, como lo indica la respuesta, adicionalmente las clausulas contractuales asignan los derechos de autor al Fondo de Tecnologías de la Información y las Comunicaciones, por lo tanto estos derechos deben ser registrados, revelados, reconocidos y cuantificados adecuadamente en los estados contables del Fondo de Tecnologías de la información y de las comunicaciones. 
</t>
  </si>
  <si>
    <t xml:space="preserve">INTANGIBLES: Los bienes intangibles  producto de los desarrollos de software contratados desde años anteriores, en ejecución de proyectos  del Programa Gobierno en Línea, no han sido registrados, revelados, reconocidos y cuantificados adecuadamente en los estados contables del Fondo de Tecnologías de la información y de las comunicaciones ,  </t>
  </si>
  <si>
    <t>circunstancia que subestimó las cuentas de activos intangibles, así como el patrimonio público incorporado en cuantía aproximada de $78.122.6 millones.</t>
  </si>
  <si>
    <t xml:space="preserve">Registrar, revelar, reconocer y cuantificar contablemente, con base en  los criterios establecidos por la Contaduria General de la Nación, en los Estados contables del Fondo de Tecnologías de la información y de las comunicaciones los bienes intangibles a que haya lugar.
 </t>
  </si>
  <si>
    <t>Garantizar el registro adecuado de los bienes intangibles en los estados contables del Fondo de Tecnologías de la información y de las Comunicaciones.</t>
  </si>
  <si>
    <t>Registro contable</t>
  </si>
  <si>
    <t>Registro Contable</t>
  </si>
  <si>
    <t>H46A</t>
  </si>
  <si>
    <r>
      <rPr>
        <b/>
        <sz val="8"/>
        <rFont val="Arial"/>
        <family val="2"/>
      </rPr>
      <t xml:space="preserve">H46A </t>
    </r>
    <r>
      <rPr>
        <sz val="8"/>
        <rFont val="Arial"/>
        <family val="2"/>
      </rPr>
      <t>Se omitió la amortización de ingresos recibidos por anticipado del mes de agosto de 2011 por valor aproximado de $ 58.4 millones, así mismo existió error de cálculo en de la cuota de amortización del operador de comunicación Celular Comcel S.A de  $ 19.6 millones situación que afecto la causación de los ingresos de la vigencia 2011 en $ 78.0 millones</t>
    </r>
  </si>
  <si>
    <t>Se omitió la amortización de ingresos recibidos por anticipado</t>
  </si>
  <si>
    <t>afectación de  la causación de los ingresos de la vigencia 2011 en $ 78.0 millones</t>
  </si>
  <si>
    <t>Se registró la amortización de Ingresos recibidos por anticipado para el mes de Agosto de 2011, por valor total de  $ 62,875,442 y se realizó el ajuste del cálculo de la cuota de amortización del operador Comunicación Celular Comcel S.A , quedando subsanadas el día 02 de Enero de 2012.</t>
  </si>
  <si>
    <t>Realizar la amortización de los ingresos recibidos por anticipado del mes de Agosto de 2011</t>
  </si>
  <si>
    <t>realizar las transacciones originadas por la amortizacion de Ingresos recibidos por Anticipado y el cálculo de las mismas.</t>
  </si>
  <si>
    <t>Compobante de Movimiento Contable</t>
  </si>
  <si>
    <t>Subdirección financiera - contabilidad</t>
  </si>
  <si>
    <t>H47A</t>
  </si>
  <si>
    <r>
      <rPr>
        <b/>
        <sz val="8"/>
        <rFont val="Arial"/>
        <family val="2"/>
      </rPr>
      <t xml:space="preserve">H47A </t>
    </r>
    <r>
      <rPr>
        <sz val="8"/>
        <rFont val="Arial"/>
        <family val="2"/>
      </rPr>
      <t>La administración del Fondo, no ha implementado y por lo tanto no realiza actividades de verificación de los registros contables de ingreso con el fin de confirmar y comprobar su consistencia y confiablidad antes de su revisión en los estados contables, debido a que se observan dobles registros de causación; registros de ajuste de mayor o menor valor, conceptos que no explican la operación ni la individualización lo que dificulta el análisis; ajuste de valores causados en otras cuentas; nits a los que nos se encuentra asociado el nombre del tercero; no se concilian los registros manuales con los automáticos, entre otros, lo anterior no permite que la información contable de ingresos a 31 de diciembre de 2011, sea confiable, comprensible y razonable.</t>
    </r>
  </si>
  <si>
    <t>debido a que se observan dobles registros de causación; registros de ajuste por mayor o menor valor; conceptos que no explican la operación ni la individualizan lo que dificulta el análisis; ajuste de valores causados en otras cuentas; nits a los que no se encuentra asociado el nombre del tercero; no se concilian los registros manuales con los automáticos; entre otros;</t>
  </si>
  <si>
    <t>lo anterior no permite que la información contable de ingresos a 31 de diciembre de 2011, sea confiable, comprensible y razonable</t>
  </si>
  <si>
    <t>Implementar conciliación mensual de ingresos generados a favor del  Fondo de Tecnología de la Información y las Comunicaciones de forma manual, con el área de Facturación y Cartera.</t>
  </si>
  <si>
    <t>Identificar los ingresos por cada uno de los periodos mensuales de la vigencia,  al igual que el acumulado anual.</t>
  </si>
  <si>
    <t>Detallar la información de los hechos económicos por cada unos de los meses, identificando el tipo de operación y servicio que percibe el Fondo de Tecnología de la Información y las Comunicaciones.</t>
  </si>
  <si>
    <t>Conciliación mensual.</t>
  </si>
  <si>
    <t>H48A</t>
  </si>
  <si>
    <t>CONTROL INTERNO CONTABALE: se presentaron deficiencias en el manejo y legalización de los recursos de caja menor, adicionalmente tampoco ha adoptado formalmente con un procedimiento de constitución manejo y legalización oportuna de estos recursos.</t>
  </si>
  <si>
    <t xml:space="preserve">La administración del Fondo no ejerció adecuado control y seguimiento </t>
  </si>
  <si>
    <t>Por lo que a 31 de diciembre de 2011 no se dio cumplimiento a los lineamientos establecidos por el Ministerio de Hacienda.</t>
  </si>
  <si>
    <t xml:space="preserve">Garantizar el cumplimiento de los procedimientos y las normas de la resolución de constitucón y funcionamiento de caja menor. </t>
  </si>
  <si>
    <t>H49A</t>
  </si>
  <si>
    <r>
      <rPr>
        <b/>
        <sz val="8"/>
        <rFont val="Arial"/>
        <family val="2"/>
      </rPr>
      <t xml:space="preserve">CONTROL INTERNO CONTABLE:  </t>
    </r>
    <r>
      <rPr>
        <sz val="8"/>
        <rFont val="Arial"/>
        <family val="2"/>
      </rPr>
      <t xml:space="preserve">El área de cobro coactivo no informa al área financiera, el estado de los procesos que adelanta,  lo anterior no permite efectuar los registros y ajustes contables de sus actuaciones y reflejar en los estados contables el efecto de las mismas, </t>
    </r>
  </si>
  <si>
    <t>debido a que no se cumple las políticas del proceso contables implementadas a través del sistema de control interno,</t>
  </si>
  <si>
    <t>situación que afecta la confiabilidad y razonabilidad de las cifras presentadas en la cuenta de deudores a 31 de diciembre de 2011.</t>
  </si>
  <si>
    <t>Informar por parte de la Oficina de Cobro Coactivo el estado de los procesos que se adelantan</t>
  </si>
  <si>
    <t>Generar confiabilidad y razonabilidad de las cifras presentadas en la cuenta de deudores a 31 de diciembre de 2011</t>
  </si>
  <si>
    <t>Remitir trimestral un informe a la Subdirección Financiera del estado de los procesos que se adelantan</t>
  </si>
  <si>
    <t>H50A</t>
  </si>
  <si>
    <r>
      <rPr>
        <b/>
        <sz val="8"/>
        <rFont val="Arial"/>
        <family val="2"/>
      </rPr>
      <t>H50A</t>
    </r>
    <r>
      <rPr>
        <sz val="8"/>
        <rFont val="Arial"/>
        <family val="2"/>
      </rPr>
      <t xml:space="preserve"> En el análisis de la muestra contractual, se determinó en el 98% de la misma, que el sello aprobatorio impuesto en la póliza, no identifica el funcionario que la aprueba ni el que revisa, si bien no es un requisito de la eficacia del seguro, determina una deficiencia en el procedimiento del área de Contratación y genera un riesgo en la identificación del responsable en el evento de suscitarse un siniestro.</t>
    </r>
  </si>
  <si>
    <t>Deficiencia en el procedimiento del área de Contratación</t>
  </si>
  <si>
    <t>Riesgo en la identificación del responsable en el evento de suscitarse un siniestro.</t>
  </si>
  <si>
    <t>Teniendo en cuenta que el contrato de seguro no puede alterarse, se plasma en el formato CON-TIC-FM-09 Acta de aprobación de la garantía el nombre de la persona que revisa y de la que aprueba  la garantía</t>
  </si>
  <si>
    <t>Identificación de responsable de la aprobación de las garantias</t>
  </si>
  <si>
    <t>Inclusión del mombre de quien aprueba y quien revisa en el formato CON-TIC-FM-09</t>
  </si>
  <si>
    <t>Formato CON-TIC-FM-09 diligenciado</t>
  </si>
  <si>
    <t>H51A</t>
  </si>
  <si>
    <r>
      <rPr>
        <b/>
        <sz val="8"/>
        <rFont val="Arial"/>
        <family val="2"/>
      </rPr>
      <t>H51A</t>
    </r>
    <r>
      <rPr>
        <b/>
        <u/>
        <sz val="8"/>
        <rFont val="Arial"/>
        <family val="2"/>
      </rPr>
      <t xml:space="preserve"> </t>
    </r>
    <r>
      <rPr>
        <u/>
        <sz val="8"/>
        <rFont val="Arial"/>
        <family val="2"/>
      </rPr>
      <t xml:space="preserve">Control Administrativo: </t>
    </r>
    <r>
      <rPr>
        <sz val="8"/>
        <rFont val="Arial"/>
        <family val="2"/>
      </rPr>
      <t xml:space="preserve"> En los contratos de prestación de servicios No.391/2011 y 393/2011, se evidenció falta de coherencia entre los estudios previos y el oficio de constancia del área de gestión humana, en la medida en que el primero establece unos perfiles profesionales y experiencia relacionada para los contratista y la Coordinación de Gestión Humana exige otra experiencia adicional especifica relacionada con cobro coactivo, situación que evidencia falta de control administrativo en este proceso. Igual situación se observó en el contrato No.380/2011, se presenta inconsistencia en el texto de los estudios previos</t>
    </r>
  </si>
  <si>
    <t>se presenta inconsistencia en el texto de los estudios previos</t>
  </si>
  <si>
    <t>situación que evidencia falta de control administrativo en este proceso</t>
  </si>
  <si>
    <t xml:space="preserve">Se oficiará a las dependencias, para que al tramitar contratos de prestación de servicios profesionales y/o de apoyo a la gestión, se defina de manera detallada el perfil requerido para la satisfacción de las necesidades y obligaciones, el cual debe corresponder con el señalado por el área de Gestión Humana, so pena de devolucion de los estudios previos. </t>
  </si>
  <si>
    <t>Identificación detallada del perfil a contratar por parte del área solicitante, con el fin de que los estudios previos y la certificación de gestión humana esten en los mismos terminos.</t>
  </si>
  <si>
    <t>Elaboración de un comunicado para todas las dependencia</t>
  </si>
  <si>
    <t>H52A</t>
  </si>
  <si>
    <t>Se evidenció que existe una deficiente coordinación y comunicación entre la Dirección de Vigilancia y Control y la Subdirección Financiera en lo relacionado al seguimiento y control de las obligaciones a cargo de los concesionarios y operadores de No móviles y radiodifusión sonora(...)y este planteamiento afecta la efectividad del control y genera el riesgo que en dos áreas se realice el mismo trabajo que tiene como consecuencia un desgaste administrativo</t>
  </si>
  <si>
    <t>La Dirección de Vigilancia y Control considera  que sus funciones son ejercidas en su integridad y de manera independiente de las competencias de otras áreas</t>
  </si>
  <si>
    <t>Riesgo que en dos áreas se realice el mismo trabajo</t>
  </si>
  <si>
    <t>Programar reunión sobre  el tema con la Subdirección Financiera</t>
  </si>
  <si>
    <t>Revisar como se puede fortalecer la coordinación entre las dos áreas en cuanto a lo relacionado al seguimiento y control de las obligaciones a cargo de los concesionarios</t>
  </si>
  <si>
    <t>Acta de reunión y de determinaciones al respecto</t>
  </si>
  <si>
    <t>Acta</t>
  </si>
  <si>
    <t>H53A</t>
  </si>
  <si>
    <t xml:space="preserve">19 01 001 </t>
  </si>
  <si>
    <r>
      <rPr>
        <b/>
        <sz val="8"/>
        <rFont val="Arial"/>
        <family val="2"/>
      </rPr>
      <t>H53A</t>
    </r>
    <r>
      <rPr>
        <sz val="8"/>
        <rFont val="Arial"/>
        <family val="2"/>
      </rPr>
      <t xml:space="preserve"> La comunicación entre el área de Jurisdicción Coactiva y el área de Tesorería no es fluida, en la medida en que existen depósitos correspondientes a cobro coactivo que datan desde el 2008 correspondientes a procesos en curso y que a la fecha no se ha dispuesto de estos, tal como lo muestra el cuadro siguiente.</t>
    </r>
  </si>
  <si>
    <t xml:space="preserve"> La comunicación entre el área de Jurisdicción Coactiva y el área de Tesorería no es fluida</t>
  </si>
  <si>
    <t>la fecha no se ha dispuesto de estos, tal como lo muestra el cuadro siguiente</t>
  </si>
  <si>
    <t>Informar por parte de la Oficina de Cobro Coactivo el estado de los depositos judiciales</t>
  </si>
  <si>
    <t>Mantener informada al área de Tesorería del estado de los depositos judiciales</t>
  </si>
  <si>
    <t>Remitir semestralmente un informe a la Subdirección Financiera del estado de los depositos judiciales</t>
  </si>
  <si>
    <t>H54A</t>
  </si>
  <si>
    <t>La efectividad de la función que debe cumplir la Oficina  de Control interno concerniente a la verificación de los procesos relacionados con el cumplimiento de la misión, manejo de los recursos, bienes y los sistemas de información de la entidad  se ve afectada debido a que las auditorias programadas para cada vigencia no son suficientes ni en número de actuaciones  ni el alcance de las mismas ; lo cual podría  afectar  a su vez  la oportunidad y pertinencia de  la labor de asesoría que debe brindar en lo relacionado con  planes, sistemas, métodos y procedimientos de control interno, necesarios para garantizar que todas las actividades, operaciones y actuaciones de la entidad se realicen de manera eficiente  y de conformidad con la Constitución y la ley</t>
  </si>
  <si>
    <t>Las auditorias programadas para cada vigencia no son suficientes ni en número de actuaciones  ni el alcance de las mismas</t>
  </si>
  <si>
    <t>Afectación de la oportunidad y pertinencia de  la labor de audioria que debe brindarla Oficina en lo relacionado con  planes, sistemas, métodos y procedimientos de control interno.</t>
  </si>
  <si>
    <t xml:space="preserve">Incrementar la planta de personal de la Oficina de Control Interno con personal suficiente, competente y pertinente </t>
  </si>
  <si>
    <t>Contar con el personal  minimo permanente, necesario para el cumplimiento de las funciones  asignadas a la Oficina de Control Interno</t>
  </si>
  <si>
    <t>Personal permanente, suficiente, competente y pertinente asignado a la Oficina de Control Interno</t>
  </si>
  <si>
    <t>Personas</t>
  </si>
  <si>
    <t>Incrementar las competencias, habilidades, aptitudes e idoneidad de los funcionarios actuales de la Oficina de Control Interno</t>
  </si>
  <si>
    <t>Contar con funcionarios con las competencias, habilidades, aptitudes e idoneidad necesaria para el cumplimiento de sus funciones.</t>
  </si>
  <si>
    <t>Capacitaciones realizadas</t>
  </si>
  <si>
    <t>Capacitaciones</t>
  </si>
  <si>
    <t>Secretaría General - Oficina de Control Interno</t>
  </si>
  <si>
    <t>H55A</t>
  </si>
  <si>
    <t xml:space="preserve">El seguimiento y control que adelanta la Oficina de Control interno de la entidad  a los proyectos de inversión financiados por el Fondo de las Tecnologías de la Información  y las Comunicaciones consiste en el monitoreo a las alarmas que se generan en él aplicativo ASPA, no se realizan auditorías al desarrollo de los mismos ni evaluación del impacto logrado con los recursos destinados a cada uno de ellos; esta situación incide en el eficiente proceso de asesoramiento  y apoyo que se debe brindar a las diferentes dependencias de la entidad que tienen  a su cargo la  selección,  financiación  y desarrollo de proyectos. </t>
  </si>
  <si>
    <t xml:space="preserve">Ausencia de auditorias y evaluaciòn del impacto de los proyectos </t>
  </si>
  <si>
    <t>Falta de informaciòn adecuada que incide en el proceso de asesoramiento y apoyo a las diferentes dependencias</t>
  </si>
  <si>
    <t>Contar con el personal  minimo permanent, necesario para el cumplimiento de las funciones  asignadas a la Oficina de Control Interno</t>
  </si>
  <si>
    <t xml:space="preserve">19 04 001 </t>
  </si>
  <si>
    <t>H56A</t>
  </si>
  <si>
    <t>Si bien se cuenta con los procedimientos debidamente formalizados a través del Modelo Integral de Gestión MIG del Min tic, se perciben fallas en cuanto a la implementación de la normatividad vigente en la BDU, toda vez que los continuos cambios que se dan en la misma normatividad, pueden generar en algún momento confusión y/o vacíos jurídicos debido a la falta de celeridad y oportunidad con los cuales estos cambios se ven reflejados en el sistema, lo que genera un posible riesgo en cuanto a que no hay certeza sobre si el valor liquidado o autoliquidado para cada uno de los operadores en cuestión, es el adecuado.
Si bien el sistema BDU cuenta con Log de Auditoria de información general, como resultado del Plan de mejoramiento FONTIC 2010, no se cuenta con un módulo que permita procesar debidamente la información de auditoria, lo que puede conllevar a generar cierta incertidumbre sobre la calidad, integridad y disponibilidad de la información y las acciones que sobre la misma lleven a cabo los usuarios del sistema y sus estadísticas.
Adicionalmente se estableció ausencia de una plataforma tecnológica integral que facilite la transaccionalidad entre los diversos sistemas de información actualmente utilizados por las dependencias de FONTIC; lo que genera posibles riesgos que afectan la integridad, disponibilidad y confidencialidad de la información y que dificultan la toma de decisiones por parte de la Administración. 
Duplicidad de la información en algunos casos, consistente en la existencia de formatos y hojas electrónicas paralelas a los sistemas de información implementados lo que puede facilitar la manipulación de la información.</t>
  </si>
  <si>
    <t>Fallas en la implementaciòn de la normatividad asociada a la BDU y sus cambios reflejados en el sistema de informaciòn, asi como ausencia de un modulo de procesamiento de la informaciòn de auditoria</t>
  </si>
  <si>
    <t>Incertidumbre sobre la calidad, integridad y disponiblidad de la informaicòn en la BDU</t>
  </si>
  <si>
    <t>Evaluación del Plan de Mejoramiento del Ministerio de TIC con corte al 31 de  Diciembre  de 2012.</t>
  </si>
  <si>
    <t>Puntajes base de Evaluación:</t>
  </si>
  <si>
    <t>Puntaje base de evalaluación de cumplimiento</t>
  </si>
  <si>
    <t>PBEC</t>
  </si>
  <si>
    <t>Puntaje base de evaluación de avance</t>
  </si>
  <si>
    <t>PBEA</t>
  </si>
  <si>
    <t>Cumplimiento del Plan de Mejoramiento</t>
  </si>
  <si>
    <t>CPM</t>
  </si>
  <si>
    <t>Avance del plan de Mejoramiento</t>
  </si>
  <si>
    <t>AP</t>
  </si>
  <si>
    <t>FABER ALBERTO PARRA GIL</t>
  </si>
  <si>
    <t>Jefe Oficina de Control Interno Mintic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</si>
</sst>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yy;@"/>
    <numFmt numFmtId="165" formatCode="0;[Red]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name val="Arial"/>
      <family val="2"/>
    </font>
    <font>
      <b/>
      <sz val="11"/>
      <color indexed="10"/>
      <name val="Arial"/>
      <family val="2"/>
    </font>
    <font>
      <sz val="11"/>
      <name val="Arial"/>
      <family val="2"/>
    </font>
    <font>
      <b/>
      <sz val="10"/>
      <name val="Arial"/>
      <family val="2"/>
    </font>
    <font>
      <sz val="10"/>
      <name val="Arial"/>
      <family val="2"/>
    </font>
    <font>
      <b/>
      <sz val="8"/>
      <name val="Arial"/>
      <family val="2"/>
    </font>
    <font>
      <sz val="8"/>
      <name val="Arial"/>
      <family val="2"/>
    </font>
    <font>
      <i/>
      <sz val="8"/>
      <name val="Arial"/>
      <family val="2"/>
    </font>
    <font>
      <u/>
      <sz val="8"/>
      <name val="Arial"/>
      <family val="2"/>
    </font>
    <font>
      <b/>
      <u/>
      <sz val="8"/>
      <name val="Arial"/>
      <family val="2"/>
    </font>
    <font>
      <sz val="14"/>
      <color theme="1"/>
      <name val="Calibri"/>
      <family val="2"/>
      <scheme val="minor"/>
    </font>
    <font>
      <b/>
      <sz val="12"/>
      <name val="Arial"/>
      <family val="2"/>
    </font>
    <font>
      <sz val="12"/>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8">
    <xf numFmtId="0" fontId="0" fillId="0" borderId="0" xfId="0"/>
    <xf numFmtId="0" fontId="0" fillId="3" borderId="2" xfId="0" applyFill="1" applyBorder="1"/>
    <xf numFmtId="0" fontId="2" fillId="3" borderId="3" xfId="0" applyFont="1" applyFill="1" applyBorder="1"/>
    <xf numFmtId="0" fontId="0" fillId="3" borderId="0" xfId="0" applyFill="1" applyBorder="1"/>
    <xf numFmtId="0" fontId="2" fillId="3" borderId="5" xfId="0" applyFont="1" applyFill="1" applyBorder="1"/>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2" fillId="0" borderId="0" xfId="0" applyFont="1" applyAlignment="1">
      <alignment horizontal="center" vertical="center"/>
    </xf>
    <xf numFmtId="14" fontId="3" fillId="2" borderId="0" xfId="0" applyNumberFormat="1" applyFont="1" applyFill="1" applyBorder="1" applyAlignment="1">
      <alignment horizontal="left" vertical="center"/>
    </xf>
    <xf numFmtId="0" fontId="5" fillId="2" borderId="0" xfId="0" applyFont="1" applyFill="1" applyBorder="1" applyAlignment="1">
      <alignment vertical="center"/>
    </xf>
    <xf numFmtId="14" fontId="0" fillId="3" borderId="0" xfId="0" applyNumberFormat="1" applyFill="1" applyBorder="1"/>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vertical="top" wrapText="1"/>
    </xf>
    <xf numFmtId="0" fontId="9"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1" fontId="9" fillId="0" borderId="10"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xf>
    <xf numFmtId="0" fontId="9" fillId="0" borderId="10" xfId="0" applyFont="1" applyFill="1" applyBorder="1" applyAlignment="1">
      <alignment vertical="center" wrapText="1"/>
    </xf>
    <xf numFmtId="9" fontId="9" fillId="3" borderId="15" xfId="0" applyNumberFormat="1" applyFont="1" applyFill="1" applyBorder="1" applyAlignment="1">
      <alignment horizontal="center" vertical="center"/>
    </xf>
    <xf numFmtId="1" fontId="9" fillId="3" borderId="15" xfId="0" applyNumberFormat="1" applyFont="1" applyFill="1" applyBorder="1" applyAlignment="1">
      <alignment horizontal="center" vertical="center"/>
    </xf>
    <xf numFmtId="0" fontId="8" fillId="0" borderId="10" xfId="0" applyFont="1" applyFill="1" applyBorder="1" applyAlignment="1">
      <alignment vertical="center" wrapText="1"/>
    </xf>
    <xf numFmtId="0"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9" fillId="0" borderId="15" xfId="0" applyFont="1" applyFill="1" applyBorder="1" applyAlignment="1">
      <alignment vertical="top" wrapText="1"/>
    </xf>
    <xf numFmtId="0" fontId="9" fillId="0" borderId="15" xfId="0" applyNumberFormat="1" applyFont="1" applyFill="1" applyBorder="1" applyAlignment="1">
      <alignment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0" borderId="15" xfId="0" applyFont="1" applyFill="1" applyBorder="1"/>
    <xf numFmtId="0" fontId="8" fillId="0" borderId="15" xfId="0" applyFont="1" applyFill="1" applyBorder="1" applyAlignment="1">
      <alignment vertical="center" wrapText="1"/>
    </xf>
    <xf numFmtId="0" fontId="9" fillId="0" borderId="15" xfId="0" applyFont="1" applyFill="1" applyBorder="1" applyAlignment="1">
      <alignment horizontal="justify" vertical="center" wrapText="1"/>
    </xf>
    <xf numFmtId="0" fontId="9" fillId="0" borderId="15" xfId="0" applyNumberFormat="1" applyFont="1" applyFill="1" applyBorder="1" applyAlignment="1">
      <alignment horizontal="center" vertical="center" wrapText="1"/>
    </xf>
    <xf numFmtId="0" fontId="9" fillId="0" borderId="15" xfId="0" applyFont="1" applyFill="1" applyBorder="1" applyAlignment="1">
      <alignment vertical="center" wrapText="1"/>
    </xf>
    <xf numFmtId="1" fontId="9"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left" vertical="top" wrapText="1"/>
    </xf>
    <xf numFmtId="14" fontId="9" fillId="0" borderId="15" xfId="0" applyNumberFormat="1" applyFont="1" applyFill="1" applyBorder="1" applyAlignment="1">
      <alignment horizontal="center" vertical="center" wrapText="1"/>
    </xf>
    <xf numFmtId="0" fontId="8" fillId="0" borderId="15" xfId="0" applyFont="1" applyFill="1" applyBorder="1" applyAlignment="1">
      <alignment horizontal="left" vertical="top" wrapText="1"/>
    </xf>
    <xf numFmtId="0" fontId="9" fillId="0" borderId="15" xfId="0" applyFont="1" applyFill="1" applyBorder="1" applyAlignment="1">
      <alignment horizontal="justify" vertical="center"/>
    </xf>
    <xf numFmtId="165"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wrapText="1"/>
    </xf>
    <xf numFmtId="9" fontId="8" fillId="0" borderId="15" xfId="0" applyNumberFormat="1"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0" fontId="9" fillId="0" borderId="15" xfId="0" applyFont="1" applyFill="1" applyBorder="1" applyAlignment="1">
      <alignment horizontal="justify" vertical="top" wrapText="1"/>
    </xf>
    <xf numFmtId="0" fontId="9" fillId="0" borderId="15" xfId="0" applyNumberFormat="1" applyFont="1" applyFill="1" applyBorder="1" applyAlignment="1">
      <alignment horizontal="justify" vertical="top" wrapText="1"/>
    </xf>
    <xf numFmtId="0" fontId="9" fillId="0" borderId="15" xfId="0" applyFont="1" applyFill="1" applyBorder="1" applyAlignment="1">
      <alignment horizontal="justify"/>
    </xf>
    <xf numFmtId="0" fontId="8" fillId="4" borderId="15"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9" fillId="3" borderId="17" xfId="0" applyFont="1" applyFill="1" applyBorder="1" applyAlignment="1">
      <alignment vertical="center" wrapText="1"/>
    </xf>
    <xf numFmtId="0" fontId="9" fillId="0" borderId="17" xfId="0" applyFont="1" applyFill="1" applyBorder="1" applyAlignment="1">
      <alignment vertical="center" wrapText="1"/>
    </xf>
    <xf numFmtId="0" fontId="2" fillId="0" borderId="0" xfId="0" applyFont="1" applyAlignment="1">
      <alignment vertical="center" wrapText="1"/>
    </xf>
    <xf numFmtId="0" fontId="2" fillId="0" borderId="15" xfId="0" applyFont="1" applyBorder="1" applyAlignment="1">
      <alignment vertical="center" wrapText="1"/>
    </xf>
    <xf numFmtId="0" fontId="9" fillId="0" borderId="15" xfId="0" applyFont="1" applyFill="1" applyBorder="1" applyAlignment="1">
      <alignment horizontal="center" vertical="top" wrapText="1"/>
    </xf>
    <xf numFmtId="164" fontId="9" fillId="0" borderId="15" xfId="0" applyNumberFormat="1" applyFont="1" applyFill="1" applyBorder="1" applyAlignment="1">
      <alignment horizontal="center" vertical="center"/>
    </xf>
    <xf numFmtId="0" fontId="8" fillId="0" borderId="15" xfId="0" applyFont="1" applyFill="1" applyBorder="1" applyAlignment="1">
      <alignment vertical="top" wrapText="1"/>
    </xf>
    <xf numFmtId="0" fontId="9" fillId="0" borderId="15" xfId="0" applyNumberFormat="1" applyFont="1" applyFill="1" applyBorder="1" applyAlignment="1">
      <alignment horizontal="left" vertical="top" wrapText="1"/>
    </xf>
    <xf numFmtId="3" fontId="9" fillId="0" borderId="15" xfId="0" applyNumberFormat="1" applyFont="1" applyFill="1" applyBorder="1" applyAlignment="1">
      <alignment horizontal="center" vertical="center" wrapText="1"/>
    </xf>
    <xf numFmtId="14" fontId="9" fillId="0" borderId="15" xfId="0" applyNumberFormat="1" applyFont="1" applyFill="1" applyBorder="1" applyAlignment="1">
      <alignment horizontal="center" vertical="center"/>
    </xf>
    <xf numFmtId="0" fontId="9" fillId="0" borderId="15" xfId="0" applyFont="1" applyFill="1" applyBorder="1" applyAlignment="1">
      <alignment wrapText="1"/>
    </xf>
    <xf numFmtId="0" fontId="8" fillId="0" borderId="15" xfId="0" applyFont="1" applyFill="1" applyBorder="1" applyAlignment="1">
      <alignment horizontal="justify" vertical="top"/>
    </xf>
    <xf numFmtId="0" fontId="9" fillId="0" borderId="15" xfId="0" applyFont="1" applyFill="1" applyBorder="1" applyAlignment="1">
      <alignment horizontal="justify" vertical="top"/>
    </xf>
    <xf numFmtId="0" fontId="8" fillId="0" borderId="15" xfId="0" applyFont="1" applyFill="1" applyBorder="1" applyAlignment="1">
      <alignment horizontal="justify" vertical="top" wrapText="1"/>
    </xf>
    <xf numFmtId="0" fontId="9" fillId="0" borderId="1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7" fillId="0" borderId="16" xfId="0" applyFont="1" applyBorder="1" applyAlignment="1"/>
    <xf numFmtId="0" fontId="9"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17" xfId="0" applyFont="1" applyFill="1" applyBorder="1" applyAlignment="1">
      <alignment horizontal="justify" vertical="center" wrapText="1"/>
    </xf>
    <xf numFmtId="1" fontId="9" fillId="0" borderId="17" xfId="0" applyNumberFormat="1" applyFont="1" applyFill="1" applyBorder="1" applyAlignment="1">
      <alignment horizontal="center" vertical="center" wrapText="1"/>
    </xf>
    <xf numFmtId="14" fontId="9" fillId="0" borderId="17" xfId="0" applyNumberFormat="1" applyFont="1" applyFill="1" applyBorder="1" applyAlignment="1">
      <alignment horizontal="center" vertical="center" wrapText="1"/>
    </xf>
    <xf numFmtId="165" fontId="9" fillId="3" borderId="17" xfId="0" applyNumberFormat="1" applyFont="1" applyFill="1" applyBorder="1" applyAlignment="1">
      <alignment horizontal="center" vertical="center"/>
    </xf>
    <xf numFmtId="9" fontId="9" fillId="3" borderId="17" xfId="0" applyNumberFormat="1" applyFont="1" applyFill="1" applyBorder="1" applyAlignment="1">
      <alignment horizontal="center" vertical="center"/>
    </xf>
    <xf numFmtId="1" fontId="9" fillId="3" borderId="17" xfId="0" applyNumberFormat="1" applyFont="1" applyFill="1" applyBorder="1" applyAlignment="1">
      <alignment horizontal="center" vertical="center"/>
    </xf>
    <xf numFmtId="0" fontId="8" fillId="0" borderId="17" xfId="0" applyFont="1" applyFill="1" applyBorder="1" applyAlignment="1">
      <alignment vertical="center" wrapText="1"/>
    </xf>
    <xf numFmtId="0" fontId="13" fillId="5" borderId="6"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8" xfId="0" applyFont="1" applyFill="1" applyBorder="1" applyAlignment="1">
      <alignment horizontal="center"/>
    </xf>
    <xf numFmtId="165" fontId="8" fillId="5" borderId="19" xfId="0" applyNumberFormat="1" applyFont="1" applyFill="1" applyBorder="1" applyAlignment="1">
      <alignment horizontal="center" vertical="center"/>
    </xf>
    <xf numFmtId="165" fontId="8" fillId="5" borderId="20" xfId="0" applyNumberFormat="1" applyFont="1" applyFill="1" applyBorder="1" applyAlignment="1">
      <alignment horizontal="center" vertical="center"/>
    </xf>
    <xf numFmtId="165" fontId="8" fillId="5" borderId="21" xfId="0" applyNumberFormat="1" applyFont="1" applyFill="1" applyBorder="1" applyAlignment="1">
      <alignment horizontal="center" vertical="center"/>
    </xf>
    <xf numFmtId="0" fontId="13" fillId="0" borderId="18" xfId="0" applyFont="1" applyBorder="1" applyAlignment="1">
      <alignment horizontal="center"/>
    </xf>
    <xf numFmtId="0" fontId="0" fillId="3" borderId="0" xfId="0" applyFill="1"/>
    <xf numFmtId="0" fontId="0" fillId="3" borderId="0" xfId="0" applyFill="1" applyAlignment="1">
      <alignment horizontal="center" vertical="center"/>
    </xf>
    <xf numFmtId="0" fontId="2" fillId="3" borderId="0" xfId="0" applyFont="1" applyFill="1"/>
    <xf numFmtId="0" fontId="0" fillId="2" borderId="0" xfId="0" applyFill="1"/>
    <xf numFmtId="0" fontId="0" fillId="2" borderId="0" xfId="0" applyFill="1" applyAlignment="1">
      <alignment horizontal="center"/>
    </xf>
    <xf numFmtId="0" fontId="0" fillId="3" borderId="0" xfId="0" applyFill="1" applyAlignment="1">
      <alignment horizontal="center"/>
    </xf>
    <xf numFmtId="0" fontId="14" fillId="3" borderId="0" xfId="0" applyFont="1" applyFill="1" applyBorder="1" applyAlignment="1"/>
    <xf numFmtId="0" fontId="14" fillId="0" borderId="23" xfId="0" applyFont="1" applyBorder="1" applyAlignment="1">
      <alignment horizontal="center"/>
    </xf>
    <xf numFmtId="1" fontId="14" fillId="0" borderId="24" xfId="0" applyNumberFormat="1" applyFont="1" applyBorder="1"/>
    <xf numFmtId="0" fontId="14" fillId="3" borderId="0" xfId="0" applyFont="1" applyFill="1" applyBorder="1" applyAlignment="1">
      <alignment horizontal="center"/>
    </xf>
    <xf numFmtId="1" fontId="14" fillId="3" borderId="0" xfId="0" applyNumberFormat="1" applyFont="1" applyFill="1" applyBorder="1"/>
    <xf numFmtId="165" fontId="14" fillId="0" borderId="27" xfId="0" applyNumberFormat="1" applyFont="1" applyBorder="1"/>
    <xf numFmtId="165" fontId="14" fillId="3" borderId="0" xfId="0" applyNumberFormat="1" applyFont="1" applyFill="1" applyBorder="1"/>
    <xf numFmtId="10" fontId="14" fillId="0" borderId="24" xfId="0" applyNumberFormat="1" applyFont="1" applyBorder="1"/>
    <xf numFmtId="10" fontId="14" fillId="3" borderId="0" xfId="0" applyNumberFormat="1" applyFont="1" applyFill="1" applyBorder="1"/>
    <xf numFmtId="10" fontId="6" fillId="0" borderId="34" xfId="0" applyNumberFormat="1" applyFont="1" applyBorder="1"/>
    <xf numFmtId="0" fontId="15" fillId="2" borderId="0" xfId="0" applyFont="1" applyFill="1"/>
    <xf numFmtId="0" fontId="15" fillId="2" borderId="0" xfId="0" applyFont="1" applyFill="1" applyAlignment="1">
      <alignment horizontal="center"/>
    </xf>
    <xf numFmtId="0" fontId="15" fillId="0" borderId="0" xfId="0" applyFont="1" applyAlignment="1"/>
    <xf numFmtId="0" fontId="15" fillId="3" borderId="0" xfId="0" applyFont="1" applyFill="1" applyAlignment="1"/>
    <xf numFmtId="0" fontId="15" fillId="3" borderId="0" xfId="0" applyFont="1" applyFill="1" applyAlignment="1">
      <alignment horizontal="center"/>
    </xf>
    <xf numFmtId="0" fontId="15" fillId="3" borderId="0" xfId="0" applyFont="1" applyFill="1"/>
    <xf numFmtId="0" fontId="15" fillId="3" borderId="35" xfId="0" applyFont="1" applyFill="1" applyBorder="1"/>
    <xf numFmtId="0" fontId="15" fillId="3" borderId="35" xfId="0" applyFont="1" applyFill="1" applyBorder="1" applyAlignment="1">
      <alignment horizontal="center"/>
    </xf>
    <xf numFmtId="0" fontId="14" fillId="3" borderId="35" xfId="0" applyFont="1" applyFill="1" applyBorder="1" applyAlignment="1">
      <alignment horizontal="center"/>
    </xf>
    <xf numFmtId="0" fontId="14" fillId="3" borderId="35" xfId="0" applyFont="1" applyFill="1" applyBorder="1"/>
    <xf numFmtId="0" fontId="2" fillId="0" borderId="0" xfId="0" applyFont="1"/>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14" fontId="4" fillId="3" borderId="6" xfId="0" applyNumberFormat="1" applyFont="1" applyFill="1" applyBorder="1" applyAlignment="1">
      <alignment horizontal="center" vertical="center"/>
    </xf>
    <xf numFmtId="0" fontId="0" fillId="3" borderId="7" xfId="0" applyFill="1" applyBorder="1" applyAlignment="1">
      <alignment vertical="center"/>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0" borderId="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3" borderId="0" xfId="0" applyFont="1" applyFill="1" applyAlignment="1">
      <alignment horizontal="left" vertical="center"/>
    </xf>
    <xf numFmtId="0" fontId="14" fillId="4" borderId="6" xfId="0" applyFont="1" applyFill="1" applyBorder="1" applyAlignment="1">
      <alignment horizontal="center"/>
    </xf>
    <xf numFmtId="0" fontId="14" fillId="4" borderId="18" xfId="0" applyFont="1" applyFill="1" applyBorder="1" applyAlignment="1">
      <alignment horizontal="center"/>
    </xf>
    <xf numFmtId="0" fontId="14" fillId="4" borderId="7" xfId="0" applyFont="1" applyFill="1" applyBorder="1" applyAlignment="1">
      <alignment horizontal="center"/>
    </xf>
    <xf numFmtId="0" fontId="14" fillId="0" borderId="4" xfId="0" applyFont="1" applyBorder="1" applyAlignment="1">
      <alignment horizontal="left"/>
    </xf>
    <xf numFmtId="0" fontId="14" fillId="0" borderId="0" xfId="0" applyFont="1" applyBorder="1" applyAlignment="1">
      <alignment horizontal="left"/>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22" xfId="0" applyFont="1" applyBorder="1" applyAlignment="1">
      <alignment horizontal="left" vertical="center"/>
    </xf>
    <xf numFmtId="0" fontId="15" fillId="0" borderId="25" xfId="0" applyFont="1" applyBorder="1" applyAlignment="1">
      <alignment horizontal="left" vertical="center"/>
    </xf>
    <xf numFmtId="0" fontId="15" fillId="0" borderId="17" xfId="0" applyFont="1" applyBorder="1" applyAlignment="1">
      <alignment horizontal="left" vertical="center"/>
    </xf>
    <xf numFmtId="0" fontId="15" fillId="0" borderId="26" xfId="0" applyFont="1" applyBorder="1" applyAlignment="1">
      <alignment horizontal="left" vertical="center"/>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58</xdr:row>
      <xdr:rowOff>0</xdr:rowOff>
    </xdr:from>
    <xdr:to>
      <xdr:col>6</xdr:col>
      <xdr:colOff>66675</xdr:colOff>
      <xdr:row>58</xdr:row>
      <xdr:rowOff>161925</xdr:rowOff>
    </xdr:to>
    <xdr:sp macro="" textlink="">
      <xdr:nvSpPr>
        <xdr:cNvPr id="2" name="Text Box 1"/>
        <xdr:cNvSpPr txBox="1">
          <a:spLocks noChangeArrowheads="1"/>
        </xdr:cNvSpPr>
      </xdr:nvSpPr>
      <xdr:spPr bwMode="auto">
        <a:xfrm>
          <a:off x="9467850" y="11849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58</xdr:row>
      <xdr:rowOff>0</xdr:rowOff>
    </xdr:from>
    <xdr:to>
      <xdr:col>6</xdr:col>
      <xdr:colOff>76200</xdr:colOff>
      <xdr:row>58</xdr:row>
      <xdr:rowOff>161925</xdr:rowOff>
    </xdr:to>
    <xdr:sp macro="" textlink="">
      <xdr:nvSpPr>
        <xdr:cNvPr id="3" name="Text Box 1"/>
        <xdr:cNvSpPr txBox="1">
          <a:spLocks noChangeArrowheads="1"/>
        </xdr:cNvSpPr>
      </xdr:nvSpPr>
      <xdr:spPr bwMode="auto">
        <a:xfrm>
          <a:off x="9467850" y="11849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58</xdr:row>
      <xdr:rowOff>0</xdr:rowOff>
    </xdr:from>
    <xdr:to>
      <xdr:col>7</xdr:col>
      <xdr:colOff>85725</xdr:colOff>
      <xdr:row>58</xdr:row>
      <xdr:rowOff>161925</xdr:rowOff>
    </xdr:to>
    <xdr:sp macro="" textlink="">
      <xdr:nvSpPr>
        <xdr:cNvPr id="4" name="Text Box 1"/>
        <xdr:cNvSpPr txBox="1">
          <a:spLocks noChangeArrowheads="1"/>
        </xdr:cNvSpPr>
      </xdr:nvSpPr>
      <xdr:spPr bwMode="auto">
        <a:xfrm>
          <a:off x="10229850" y="11849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58</xdr:row>
      <xdr:rowOff>0</xdr:rowOff>
    </xdr:from>
    <xdr:to>
      <xdr:col>6</xdr:col>
      <xdr:colOff>85725</xdr:colOff>
      <xdr:row>58</xdr:row>
      <xdr:rowOff>161925</xdr:rowOff>
    </xdr:to>
    <xdr:sp macro="" textlink="">
      <xdr:nvSpPr>
        <xdr:cNvPr id="5" name="Text Box 24"/>
        <xdr:cNvSpPr txBox="1">
          <a:spLocks noChangeArrowheads="1"/>
        </xdr:cNvSpPr>
      </xdr:nvSpPr>
      <xdr:spPr bwMode="auto">
        <a:xfrm>
          <a:off x="9467850" y="11849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58</xdr:row>
      <xdr:rowOff>0</xdr:rowOff>
    </xdr:from>
    <xdr:to>
      <xdr:col>7</xdr:col>
      <xdr:colOff>85725</xdr:colOff>
      <xdr:row>58</xdr:row>
      <xdr:rowOff>161925</xdr:rowOff>
    </xdr:to>
    <xdr:sp macro="" textlink="">
      <xdr:nvSpPr>
        <xdr:cNvPr id="6" name="Text Box 1"/>
        <xdr:cNvSpPr txBox="1">
          <a:spLocks noChangeArrowheads="1"/>
        </xdr:cNvSpPr>
      </xdr:nvSpPr>
      <xdr:spPr bwMode="auto">
        <a:xfrm>
          <a:off x="10229850" y="11849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748393</xdr:colOff>
      <xdr:row>108</xdr:row>
      <xdr:rowOff>2136321</xdr:rowOff>
    </xdr:from>
    <xdr:to>
      <xdr:col>9</xdr:col>
      <xdr:colOff>0</xdr:colOff>
      <xdr:row>109</xdr:row>
      <xdr:rowOff>13606</xdr:rowOff>
    </xdr:to>
    <xdr:sp macro="" textlink="">
      <xdr:nvSpPr>
        <xdr:cNvPr id="7" name="6 Rectángulo"/>
        <xdr:cNvSpPr/>
      </xdr:nvSpPr>
      <xdr:spPr>
        <a:xfrm>
          <a:off x="10978243" y="212753121"/>
          <a:ext cx="1747157" cy="108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r>
            <a:rPr lang="es-CO" sz="1100"/>
            <a:t> </a:t>
          </a:r>
          <a:r>
            <a:rPr lang="es-CO" sz="800">
              <a:solidFill>
                <a:sysClr val="windowText" lastClr="000000"/>
              </a:solidFill>
              <a:latin typeface="Arial" pitchFamily="34" charset="0"/>
              <a:cs typeface="Arial" pitchFamily="34" charset="0"/>
            </a:rPr>
            <a:t>Reuniones trimestrales con los</a:t>
          </a:r>
          <a:r>
            <a:rPr lang="es-CO" sz="800" baseline="0">
              <a:solidFill>
                <a:sysClr val="windowText" lastClr="000000"/>
              </a:solidFill>
              <a:latin typeface="Arial" pitchFamily="34" charset="0"/>
              <a:cs typeface="Arial" pitchFamily="34" charset="0"/>
            </a:rPr>
            <a:t> supervisores</a:t>
          </a:r>
          <a:r>
            <a:rPr lang="es-CO" sz="800">
              <a:solidFill>
                <a:sysClr val="windowText" lastClr="000000"/>
              </a:solidFill>
              <a:latin typeface="Arial" pitchFamily="34" charset="0"/>
              <a:cs typeface="Arial" pitchFamily="34" charset="0"/>
            </a:rPr>
            <a:t>  </a:t>
          </a:r>
          <a:endParaRPr lang="es-CO" sz="800">
            <a:latin typeface="Arial" pitchFamily="34" charset="0"/>
            <a:cs typeface="Arial" pitchFamily="34" charset="0"/>
          </a:endParaRPr>
        </a:p>
      </xdr:txBody>
    </xdr:sp>
    <xdr:clientData/>
  </xdr:twoCellAnchor>
  <xdr:twoCellAnchor>
    <xdr:from>
      <xdr:col>9</xdr:col>
      <xdr:colOff>13607</xdr:colOff>
      <xdr:row>108</xdr:row>
      <xdr:rowOff>2109108</xdr:rowOff>
    </xdr:from>
    <xdr:to>
      <xdr:col>10</xdr:col>
      <xdr:colOff>27214</xdr:colOff>
      <xdr:row>108</xdr:row>
      <xdr:rowOff>5184322</xdr:rowOff>
    </xdr:to>
    <xdr:sp macro="" textlink="">
      <xdr:nvSpPr>
        <xdr:cNvPr id="8" name="7 Rectángulo"/>
        <xdr:cNvSpPr/>
      </xdr:nvSpPr>
      <xdr:spPr>
        <a:xfrm>
          <a:off x="12739007" y="212754483"/>
          <a:ext cx="1432832"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lang="es-CO" sz="1100">
              <a:solidFill>
                <a:sysClr val="windowText" lastClr="000000"/>
              </a:solidFill>
            </a:rPr>
            <a:t>                                </a:t>
          </a:r>
        </a:p>
        <a:p>
          <a:pPr algn="ctr"/>
          <a:endParaRPr lang="es-CO" sz="800">
            <a:solidFill>
              <a:sysClr val="windowText" lastClr="000000"/>
            </a:solidFill>
            <a:latin typeface="Arial" pitchFamily="34" charset="0"/>
            <a:cs typeface="Arial" pitchFamily="34" charset="0"/>
          </a:endParaRPr>
        </a:p>
      </xdr:txBody>
    </xdr:sp>
    <xdr:clientData/>
  </xdr:twoCellAnchor>
  <xdr:twoCellAnchor>
    <xdr:from>
      <xdr:col>9</xdr:col>
      <xdr:colOff>0</xdr:colOff>
      <xdr:row>108</xdr:row>
      <xdr:rowOff>1</xdr:rowOff>
    </xdr:from>
    <xdr:to>
      <xdr:col>10</xdr:col>
      <xdr:colOff>13607</xdr:colOff>
      <xdr:row>108</xdr:row>
      <xdr:rowOff>2027465</xdr:rowOff>
    </xdr:to>
    <xdr:sp macro="" textlink="">
      <xdr:nvSpPr>
        <xdr:cNvPr id="9" name="8 Rectángulo"/>
        <xdr:cNvSpPr/>
      </xdr:nvSpPr>
      <xdr:spPr>
        <a:xfrm>
          <a:off x="12725400" y="211607401"/>
          <a:ext cx="1432832" cy="1141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ctr"/>
          <a:r>
            <a:rPr lang="es-CO" sz="800">
              <a:solidFill>
                <a:sysClr val="windowText" lastClr="000000"/>
              </a:solidFill>
              <a:latin typeface="Arial" pitchFamily="34" charset="0"/>
              <a:cs typeface="Arial" pitchFamily="34" charset="0"/>
            </a:rPr>
            <a:t>12</a:t>
          </a:r>
        </a:p>
      </xdr:txBody>
    </xdr:sp>
    <xdr:clientData/>
  </xdr:twoCellAnchor>
  <xdr:twoCellAnchor>
    <xdr:from>
      <xdr:col>9</xdr:col>
      <xdr:colOff>13607</xdr:colOff>
      <xdr:row>107</xdr:row>
      <xdr:rowOff>2109108</xdr:rowOff>
    </xdr:from>
    <xdr:to>
      <xdr:col>10</xdr:col>
      <xdr:colOff>27214</xdr:colOff>
      <xdr:row>107</xdr:row>
      <xdr:rowOff>5184322</xdr:rowOff>
    </xdr:to>
    <xdr:sp macro="" textlink="">
      <xdr:nvSpPr>
        <xdr:cNvPr id="10" name="9 Rectángulo"/>
        <xdr:cNvSpPr/>
      </xdr:nvSpPr>
      <xdr:spPr>
        <a:xfrm>
          <a:off x="12739007" y="211611483"/>
          <a:ext cx="1432832"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lang="es-CO" sz="1100">
              <a:solidFill>
                <a:sysClr val="windowText" lastClr="000000"/>
              </a:solidFill>
            </a:rPr>
            <a:t>                                </a:t>
          </a:r>
          <a:endParaRPr lang="es-CO" sz="8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43"/>
  <sheetViews>
    <sheetView tabSelected="1" workbookViewId="0">
      <selection activeCell="A3" sqref="A3:N3"/>
    </sheetView>
  </sheetViews>
  <sheetFormatPr baseColWidth="10" defaultRowHeight="15" x14ac:dyDescent="0.25"/>
  <cols>
    <col min="3" max="3" width="77.140625" customWidth="1"/>
    <col min="4" max="4" width="27" customWidth="1"/>
    <col min="5" max="5" width="24.42578125" customWidth="1"/>
    <col min="6" max="6" width="37.85546875" customWidth="1"/>
    <col min="7" max="7" width="15.42578125" customWidth="1"/>
    <col min="8" max="8" width="20.5703125" customWidth="1"/>
    <col min="13" max="13" width="13" customWidth="1"/>
    <col min="19" max="19" width="20.140625" customWidth="1"/>
  </cols>
  <sheetData>
    <row r="1" spans="1:19" x14ac:dyDescent="0.25">
      <c r="A1" s="116" t="s">
        <v>0</v>
      </c>
      <c r="B1" s="117"/>
      <c r="C1" s="117"/>
      <c r="D1" s="117"/>
      <c r="E1" s="117"/>
      <c r="F1" s="117"/>
      <c r="G1" s="117"/>
      <c r="H1" s="117"/>
      <c r="I1" s="117"/>
      <c r="J1" s="117"/>
      <c r="K1" s="117"/>
      <c r="L1" s="117"/>
      <c r="M1" s="117"/>
      <c r="N1" s="117"/>
      <c r="O1" s="1"/>
      <c r="P1" s="1"/>
      <c r="Q1" s="1"/>
      <c r="R1" s="1"/>
      <c r="S1" s="2"/>
    </row>
    <row r="2" spans="1:19" x14ac:dyDescent="0.25">
      <c r="A2" s="118" t="s">
        <v>1</v>
      </c>
      <c r="B2" s="119"/>
      <c r="C2" s="119"/>
      <c r="D2" s="119"/>
      <c r="E2" s="119"/>
      <c r="F2" s="119"/>
      <c r="G2" s="119"/>
      <c r="H2" s="119"/>
      <c r="I2" s="119"/>
      <c r="J2" s="119"/>
      <c r="K2" s="119"/>
      <c r="L2" s="119"/>
      <c r="M2" s="119"/>
      <c r="N2" s="119"/>
      <c r="O2" s="3"/>
      <c r="P2" s="3"/>
      <c r="Q2" s="3"/>
      <c r="R2" s="3"/>
      <c r="S2" s="4"/>
    </row>
    <row r="3" spans="1:19" x14ac:dyDescent="0.25">
      <c r="A3" s="118" t="s">
        <v>2</v>
      </c>
      <c r="B3" s="119"/>
      <c r="C3" s="119"/>
      <c r="D3" s="119"/>
      <c r="E3" s="119"/>
      <c r="F3" s="119"/>
      <c r="G3" s="119"/>
      <c r="H3" s="119"/>
      <c r="I3" s="119"/>
      <c r="J3" s="119"/>
      <c r="K3" s="119"/>
      <c r="L3" s="119"/>
      <c r="M3" s="119"/>
      <c r="N3" s="119"/>
      <c r="O3" s="3"/>
      <c r="P3" s="3"/>
      <c r="Q3" s="3"/>
      <c r="R3" s="3"/>
      <c r="S3" s="4"/>
    </row>
    <row r="4" spans="1:19" x14ac:dyDescent="0.25">
      <c r="A4" s="118"/>
      <c r="B4" s="119"/>
      <c r="C4" s="119"/>
      <c r="D4" s="119"/>
      <c r="E4" s="119"/>
      <c r="F4" s="119"/>
      <c r="G4" s="119"/>
      <c r="H4" s="119"/>
      <c r="I4" s="119"/>
      <c r="J4" s="119"/>
      <c r="K4" s="119"/>
      <c r="L4" s="119"/>
      <c r="M4" s="119"/>
      <c r="N4" s="119"/>
      <c r="O4" s="3"/>
      <c r="P4" s="3"/>
      <c r="Q4" s="3"/>
      <c r="R4" s="3"/>
      <c r="S4" s="4"/>
    </row>
    <row r="5" spans="1:19" x14ac:dyDescent="0.25">
      <c r="A5" s="5" t="s">
        <v>3</v>
      </c>
      <c r="B5" s="6"/>
      <c r="C5" s="6"/>
      <c r="D5" s="6"/>
      <c r="E5" s="6" t="s">
        <v>4</v>
      </c>
      <c r="F5" s="6"/>
      <c r="G5" s="6"/>
      <c r="H5" s="7"/>
      <c r="I5" s="6"/>
      <c r="J5" s="6"/>
      <c r="K5" s="6"/>
      <c r="L5" s="6"/>
      <c r="M5" s="6"/>
      <c r="N5" s="6"/>
      <c r="O5" s="3"/>
      <c r="P5" s="3"/>
      <c r="Q5" s="3"/>
      <c r="R5" s="3"/>
      <c r="S5" s="4"/>
    </row>
    <row r="6" spans="1:19" x14ac:dyDescent="0.25">
      <c r="A6" s="5" t="s">
        <v>5</v>
      </c>
      <c r="B6" s="6"/>
      <c r="C6" s="6"/>
      <c r="D6" s="6"/>
      <c r="E6" s="6" t="s">
        <v>6</v>
      </c>
      <c r="F6" s="6"/>
      <c r="G6" s="6"/>
      <c r="H6" s="7"/>
      <c r="I6" s="6"/>
      <c r="J6" s="6"/>
      <c r="K6" s="6"/>
      <c r="L6" s="6"/>
      <c r="M6" s="6"/>
      <c r="N6" s="6"/>
      <c r="O6" s="3"/>
      <c r="P6" s="3"/>
      <c r="Q6" s="3"/>
      <c r="R6" s="3"/>
      <c r="S6" s="4"/>
    </row>
    <row r="7" spans="1:19" x14ac:dyDescent="0.25">
      <c r="A7" s="5" t="s">
        <v>7</v>
      </c>
      <c r="B7" s="6"/>
      <c r="C7" s="6"/>
      <c r="D7" s="6"/>
      <c r="E7" s="6" t="s">
        <v>8</v>
      </c>
      <c r="F7" s="6"/>
      <c r="G7" s="6"/>
      <c r="H7" s="7"/>
      <c r="I7" s="6"/>
      <c r="J7" s="6"/>
      <c r="K7" s="6"/>
      <c r="L7" s="6"/>
      <c r="M7" s="6"/>
      <c r="N7" s="6"/>
      <c r="O7" s="3"/>
      <c r="P7" s="3"/>
      <c r="Q7" s="3"/>
      <c r="R7" s="3"/>
      <c r="S7" s="4"/>
    </row>
    <row r="8" spans="1:19" x14ac:dyDescent="0.25">
      <c r="A8" s="5" t="s">
        <v>9</v>
      </c>
      <c r="B8" s="6"/>
      <c r="C8" s="6"/>
      <c r="D8" s="6"/>
      <c r="E8" s="6" t="s">
        <v>10</v>
      </c>
      <c r="F8" s="6"/>
      <c r="G8" s="6"/>
      <c r="H8" s="7"/>
      <c r="I8" s="6"/>
      <c r="J8" s="6"/>
      <c r="K8" s="6"/>
      <c r="L8" s="6"/>
      <c r="M8" s="6"/>
      <c r="N8" s="6"/>
      <c r="O8" s="3"/>
      <c r="P8" s="3"/>
      <c r="Q8" s="3"/>
      <c r="R8" s="3"/>
      <c r="S8" s="4"/>
    </row>
    <row r="9" spans="1:19" x14ac:dyDescent="0.25">
      <c r="A9" s="5" t="s">
        <v>11</v>
      </c>
      <c r="B9" s="6"/>
      <c r="C9" s="6"/>
      <c r="D9" s="6"/>
      <c r="E9" s="6" t="s">
        <v>12</v>
      </c>
      <c r="F9" s="6"/>
      <c r="G9" s="6"/>
      <c r="H9" s="7"/>
      <c r="I9" s="6"/>
      <c r="J9" s="6"/>
      <c r="K9" s="6"/>
      <c r="L9" s="6"/>
      <c r="M9" s="6"/>
      <c r="N9" s="6"/>
      <c r="O9" s="3"/>
      <c r="P9" s="3"/>
      <c r="Q9" s="3"/>
      <c r="R9" s="3"/>
      <c r="S9" s="4"/>
    </row>
    <row r="10" spans="1:19" ht="15.75" thickBot="1" x14ac:dyDescent="0.3">
      <c r="A10" s="6" t="s">
        <v>13</v>
      </c>
      <c r="B10" s="6"/>
      <c r="C10" s="6"/>
      <c r="D10" s="6"/>
      <c r="E10" s="6"/>
      <c r="F10" s="6"/>
      <c r="G10" s="6"/>
      <c r="H10" s="7"/>
      <c r="I10" s="6"/>
      <c r="J10" s="6"/>
      <c r="K10" s="6"/>
      <c r="L10" s="6"/>
      <c r="M10" s="6"/>
      <c r="N10" s="6"/>
      <c r="O10" s="3"/>
      <c r="P10" s="3"/>
      <c r="Q10" s="3"/>
      <c r="R10" s="3"/>
      <c r="S10" s="4"/>
    </row>
    <row r="11" spans="1:19" ht="15.75" thickBot="1" x14ac:dyDescent="0.3">
      <c r="A11" s="8" t="s">
        <v>14</v>
      </c>
      <c r="B11" s="6"/>
      <c r="C11" s="6"/>
      <c r="D11" s="6"/>
      <c r="E11" s="9">
        <v>41274</v>
      </c>
      <c r="F11" s="6"/>
      <c r="G11" s="6"/>
      <c r="H11" s="7"/>
      <c r="I11" s="6"/>
      <c r="J11" s="6"/>
      <c r="K11" s="6"/>
      <c r="L11" s="120">
        <v>41274</v>
      </c>
      <c r="M11" s="121"/>
      <c r="N11" s="10"/>
      <c r="O11" s="3"/>
      <c r="P11" s="3"/>
      <c r="Q11" s="11"/>
      <c r="R11" s="3"/>
      <c r="S11" s="4"/>
    </row>
    <row r="12" spans="1:19" ht="36" customHeight="1" x14ac:dyDescent="0.25">
      <c r="A12" s="122" t="s">
        <v>15</v>
      </c>
      <c r="B12" s="114" t="s">
        <v>16</v>
      </c>
      <c r="C12" s="114" t="s">
        <v>17</v>
      </c>
      <c r="D12" s="114" t="s">
        <v>18</v>
      </c>
      <c r="E12" s="114" t="s">
        <v>19</v>
      </c>
      <c r="F12" s="114" t="s">
        <v>20</v>
      </c>
      <c r="G12" s="134" t="s">
        <v>21</v>
      </c>
      <c r="H12" s="114" t="s">
        <v>22</v>
      </c>
      <c r="I12" s="114" t="s">
        <v>23</v>
      </c>
      <c r="J12" s="114" t="s">
        <v>24</v>
      </c>
      <c r="K12" s="114" t="s">
        <v>25</v>
      </c>
      <c r="L12" s="133" t="s">
        <v>26</v>
      </c>
      <c r="M12" s="133" t="s">
        <v>27</v>
      </c>
      <c r="N12" s="114" t="s">
        <v>28</v>
      </c>
      <c r="O12" s="114" t="s">
        <v>29</v>
      </c>
      <c r="P12" s="114" t="s">
        <v>30</v>
      </c>
      <c r="Q12" s="114" t="s">
        <v>31</v>
      </c>
      <c r="R12" s="114" t="s">
        <v>32</v>
      </c>
      <c r="S12" s="125" t="s">
        <v>33</v>
      </c>
    </row>
    <row r="13" spans="1:19" ht="39.75" customHeight="1" thickBot="1" x14ac:dyDescent="0.3">
      <c r="A13" s="123"/>
      <c r="B13" s="115"/>
      <c r="C13" s="115"/>
      <c r="D13" s="115"/>
      <c r="E13" s="115"/>
      <c r="F13" s="115"/>
      <c r="G13" s="135"/>
      <c r="H13" s="115"/>
      <c r="I13" s="115"/>
      <c r="J13" s="115"/>
      <c r="K13" s="115"/>
      <c r="L13" s="115"/>
      <c r="M13" s="115"/>
      <c r="N13" s="115"/>
      <c r="O13" s="115"/>
      <c r="P13" s="115"/>
      <c r="Q13" s="115"/>
      <c r="R13" s="115"/>
      <c r="S13" s="126"/>
    </row>
    <row r="14" spans="1:19" ht="197.25" customHeight="1" x14ac:dyDescent="0.25">
      <c r="A14" s="12" t="s">
        <v>34</v>
      </c>
      <c r="B14" s="13">
        <v>1103001</v>
      </c>
      <c r="C14" s="14" t="s">
        <v>35</v>
      </c>
      <c r="D14" s="15" t="s">
        <v>36</v>
      </c>
      <c r="E14" s="15" t="s">
        <v>37</v>
      </c>
      <c r="F14" s="16" t="s">
        <v>38</v>
      </c>
      <c r="G14" s="16" t="s">
        <v>39</v>
      </c>
      <c r="H14" s="17" t="s">
        <v>40</v>
      </c>
      <c r="I14" s="16" t="s">
        <v>41</v>
      </c>
      <c r="J14" s="18">
        <v>1</v>
      </c>
      <c r="K14" s="19">
        <v>41167</v>
      </c>
      <c r="L14" s="19">
        <v>41532</v>
      </c>
      <c r="M14" s="20">
        <f t="shared" ref="M14:M77" si="0">(L14-K14)/7</f>
        <v>52.142857142857146</v>
      </c>
      <c r="N14" s="21"/>
      <c r="O14" s="22">
        <f t="shared" ref="O14:O77" si="1">IF(N14/J14&gt;1,1,+N14/J14)</f>
        <v>0</v>
      </c>
      <c r="P14" s="23">
        <f t="shared" ref="P14:P77" si="2">+M14*O14</f>
        <v>0</v>
      </c>
      <c r="Q14" s="23">
        <f t="shared" ref="Q14:Q77" si="3">IF(L14&lt;=$T$10,P14,0)</f>
        <v>0</v>
      </c>
      <c r="R14" s="23">
        <f t="shared" ref="R14:R77" si="4">IF($T$10&gt;=L14,M14,0)</f>
        <v>0</v>
      </c>
      <c r="S14" s="24" t="s">
        <v>42</v>
      </c>
    </row>
    <row r="15" spans="1:19" ht="202.5" x14ac:dyDescent="0.25">
      <c r="A15" s="25" t="s">
        <v>34</v>
      </c>
      <c r="B15" s="26">
        <v>1103001</v>
      </c>
      <c r="C15" s="27" t="s">
        <v>35</v>
      </c>
      <c r="D15" s="28" t="s">
        <v>36</v>
      </c>
      <c r="E15" s="28" t="s">
        <v>37</v>
      </c>
      <c r="F15" s="29" t="s">
        <v>43</v>
      </c>
      <c r="G15" s="30" t="s">
        <v>44</v>
      </c>
      <c r="H15" s="29" t="s">
        <v>45</v>
      </c>
      <c r="I15" s="30" t="s">
        <v>46</v>
      </c>
      <c r="J15" s="31">
        <v>1</v>
      </c>
      <c r="K15" s="32">
        <v>41213</v>
      </c>
      <c r="L15" s="32">
        <v>41455</v>
      </c>
      <c r="M15" s="33">
        <f t="shared" si="0"/>
        <v>34.571428571428569</v>
      </c>
      <c r="N15" s="34"/>
      <c r="O15" s="22">
        <f t="shared" si="1"/>
        <v>0</v>
      </c>
      <c r="P15" s="23">
        <f t="shared" si="2"/>
        <v>0</v>
      </c>
      <c r="Q15" s="23">
        <f t="shared" si="3"/>
        <v>0</v>
      </c>
      <c r="R15" s="23">
        <f t="shared" si="4"/>
        <v>0</v>
      </c>
      <c r="S15" s="35" t="s">
        <v>42</v>
      </c>
    </row>
    <row r="16" spans="1:19" ht="285" customHeight="1" x14ac:dyDescent="0.25">
      <c r="A16" s="25" t="s">
        <v>34</v>
      </c>
      <c r="B16" s="26">
        <v>1103001</v>
      </c>
      <c r="C16" s="27" t="s">
        <v>35</v>
      </c>
      <c r="D16" s="28" t="s">
        <v>36</v>
      </c>
      <c r="E16" s="28" t="s">
        <v>37</v>
      </c>
      <c r="F16" s="29" t="s">
        <v>47</v>
      </c>
      <c r="G16" s="30" t="s">
        <v>44</v>
      </c>
      <c r="H16" s="36" t="s">
        <v>48</v>
      </c>
      <c r="I16" s="30" t="s">
        <v>49</v>
      </c>
      <c r="J16" s="37">
        <v>1</v>
      </c>
      <c r="K16" s="32">
        <v>41214</v>
      </c>
      <c r="L16" s="32">
        <v>41455</v>
      </c>
      <c r="M16" s="33">
        <f t="shared" si="0"/>
        <v>34.428571428571431</v>
      </c>
      <c r="N16" s="34"/>
      <c r="O16" s="22">
        <f t="shared" si="1"/>
        <v>0</v>
      </c>
      <c r="P16" s="23">
        <f t="shared" si="2"/>
        <v>0</v>
      </c>
      <c r="Q16" s="23">
        <f t="shared" si="3"/>
        <v>0</v>
      </c>
      <c r="R16" s="23">
        <f t="shared" si="4"/>
        <v>0</v>
      </c>
      <c r="S16" s="35" t="s">
        <v>42</v>
      </c>
    </row>
    <row r="17" spans="1:20" ht="267.75" customHeight="1" x14ac:dyDescent="0.25">
      <c r="A17" s="25" t="s">
        <v>34</v>
      </c>
      <c r="B17" s="26">
        <v>1103001</v>
      </c>
      <c r="C17" s="27" t="s">
        <v>35</v>
      </c>
      <c r="D17" s="28" t="s">
        <v>36</v>
      </c>
      <c r="E17" s="28" t="s">
        <v>37</v>
      </c>
      <c r="F17" s="29" t="s">
        <v>50</v>
      </c>
      <c r="G17" s="30" t="s">
        <v>44</v>
      </c>
      <c r="H17" s="36" t="s">
        <v>51</v>
      </c>
      <c r="I17" s="30" t="s">
        <v>52</v>
      </c>
      <c r="J17" s="30">
        <v>60</v>
      </c>
      <c r="K17" s="32">
        <v>41183</v>
      </c>
      <c r="L17" s="32">
        <v>41455</v>
      </c>
      <c r="M17" s="33">
        <f t="shared" si="0"/>
        <v>38.857142857142854</v>
      </c>
      <c r="N17" s="34"/>
      <c r="O17" s="22">
        <f t="shared" si="1"/>
        <v>0</v>
      </c>
      <c r="P17" s="23">
        <f t="shared" si="2"/>
        <v>0</v>
      </c>
      <c r="Q17" s="23">
        <f t="shared" si="3"/>
        <v>0</v>
      </c>
      <c r="R17" s="23">
        <f t="shared" si="4"/>
        <v>0</v>
      </c>
      <c r="S17" s="35" t="s">
        <v>42</v>
      </c>
    </row>
    <row r="18" spans="1:20" ht="202.5" x14ac:dyDescent="0.25">
      <c r="A18" s="25" t="s">
        <v>34</v>
      </c>
      <c r="B18" s="26">
        <v>1103001</v>
      </c>
      <c r="C18" s="27" t="s">
        <v>35</v>
      </c>
      <c r="D18" s="28" t="s">
        <v>36</v>
      </c>
      <c r="E18" s="28" t="s">
        <v>37</v>
      </c>
      <c r="F18" s="38" t="s">
        <v>53</v>
      </c>
      <c r="G18" s="30" t="s">
        <v>44</v>
      </c>
      <c r="H18" s="38" t="s">
        <v>54</v>
      </c>
      <c r="I18" s="38" t="s">
        <v>55</v>
      </c>
      <c r="J18" s="38">
        <v>8</v>
      </c>
      <c r="K18" s="32">
        <v>41183</v>
      </c>
      <c r="L18" s="32">
        <v>41455</v>
      </c>
      <c r="M18" s="33">
        <f>(L18-K18)/7</f>
        <v>38.857142857142854</v>
      </c>
      <c r="N18" s="34"/>
      <c r="O18" s="22">
        <f t="shared" si="1"/>
        <v>0</v>
      </c>
      <c r="P18" s="23">
        <f t="shared" si="2"/>
        <v>0</v>
      </c>
      <c r="Q18" s="23">
        <f t="shared" si="3"/>
        <v>0</v>
      </c>
      <c r="R18" s="23">
        <f t="shared" si="4"/>
        <v>0</v>
      </c>
      <c r="S18" s="35" t="s">
        <v>42</v>
      </c>
    </row>
    <row r="19" spans="1:20" ht="149.25" customHeight="1" x14ac:dyDescent="0.25">
      <c r="A19" s="25" t="s">
        <v>56</v>
      </c>
      <c r="B19" s="25">
        <v>1103002</v>
      </c>
      <c r="C19" s="38" t="s">
        <v>57</v>
      </c>
      <c r="D19" s="28" t="s">
        <v>36</v>
      </c>
      <c r="E19" s="28" t="s">
        <v>58</v>
      </c>
      <c r="F19" s="30" t="s">
        <v>38</v>
      </c>
      <c r="G19" s="30" t="s">
        <v>39</v>
      </c>
      <c r="H19" s="29" t="s">
        <v>40</v>
      </c>
      <c r="I19" s="30" t="s">
        <v>41</v>
      </c>
      <c r="J19" s="39">
        <v>1</v>
      </c>
      <c r="K19" s="32">
        <v>41167</v>
      </c>
      <c r="L19" s="32">
        <v>41532</v>
      </c>
      <c r="M19" s="33">
        <f t="shared" si="0"/>
        <v>52.142857142857146</v>
      </c>
      <c r="N19" s="34"/>
      <c r="O19" s="22">
        <f t="shared" si="1"/>
        <v>0</v>
      </c>
      <c r="P19" s="23">
        <f t="shared" si="2"/>
        <v>0</v>
      </c>
      <c r="Q19" s="23">
        <f t="shared" si="3"/>
        <v>0</v>
      </c>
      <c r="R19" s="23">
        <f t="shared" si="4"/>
        <v>0</v>
      </c>
      <c r="S19" s="35" t="s">
        <v>42</v>
      </c>
    </row>
    <row r="20" spans="1:20" ht="183.75" customHeight="1" x14ac:dyDescent="0.25">
      <c r="A20" s="25" t="s">
        <v>56</v>
      </c>
      <c r="B20" s="25">
        <v>1103002</v>
      </c>
      <c r="C20" s="38" t="s">
        <v>57</v>
      </c>
      <c r="D20" s="28" t="s">
        <v>36</v>
      </c>
      <c r="E20" s="28" t="s">
        <v>58</v>
      </c>
      <c r="F20" s="29" t="s">
        <v>43</v>
      </c>
      <c r="G20" s="28" t="s">
        <v>44</v>
      </c>
      <c r="H20" s="29" t="s">
        <v>45</v>
      </c>
      <c r="I20" s="30" t="s">
        <v>59</v>
      </c>
      <c r="J20" s="31">
        <v>1</v>
      </c>
      <c r="K20" s="32">
        <v>41213</v>
      </c>
      <c r="L20" s="32">
        <v>41455</v>
      </c>
      <c r="M20" s="33">
        <f t="shared" si="0"/>
        <v>34.571428571428569</v>
      </c>
      <c r="N20" s="34"/>
      <c r="O20" s="22">
        <f t="shared" si="1"/>
        <v>0</v>
      </c>
      <c r="P20" s="23">
        <f t="shared" si="2"/>
        <v>0</v>
      </c>
      <c r="Q20" s="23">
        <f t="shared" si="3"/>
        <v>0</v>
      </c>
      <c r="R20" s="23">
        <f t="shared" si="4"/>
        <v>0</v>
      </c>
      <c r="S20" s="35" t="s">
        <v>42</v>
      </c>
    </row>
    <row r="21" spans="1:20" ht="135" x14ac:dyDescent="0.25">
      <c r="A21" s="25" t="s">
        <v>56</v>
      </c>
      <c r="B21" s="25">
        <v>1103002</v>
      </c>
      <c r="C21" s="38" t="s">
        <v>57</v>
      </c>
      <c r="D21" s="28" t="s">
        <v>36</v>
      </c>
      <c r="E21" s="28" t="s">
        <v>58</v>
      </c>
      <c r="F21" s="29" t="s">
        <v>47</v>
      </c>
      <c r="G21" s="28" t="s">
        <v>44</v>
      </c>
      <c r="H21" s="36" t="s">
        <v>48</v>
      </c>
      <c r="I21" s="30" t="s">
        <v>49</v>
      </c>
      <c r="J21" s="37">
        <v>1</v>
      </c>
      <c r="K21" s="32">
        <v>41214</v>
      </c>
      <c r="L21" s="32">
        <v>41455</v>
      </c>
      <c r="M21" s="33">
        <f t="shared" si="0"/>
        <v>34.428571428571431</v>
      </c>
      <c r="N21" s="34"/>
      <c r="O21" s="22">
        <f t="shared" si="1"/>
        <v>0</v>
      </c>
      <c r="P21" s="23">
        <f t="shared" si="2"/>
        <v>0</v>
      </c>
      <c r="Q21" s="23">
        <f t="shared" si="3"/>
        <v>0</v>
      </c>
      <c r="R21" s="23">
        <f t="shared" si="4"/>
        <v>0</v>
      </c>
      <c r="S21" s="35" t="s">
        <v>42</v>
      </c>
    </row>
    <row r="22" spans="1:20" ht="151.5" customHeight="1" x14ac:dyDescent="0.25">
      <c r="A22" s="25" t="s">
        <v>56</v>
      </c>
      <c r="B22" s="25">
        <v>1103002</v>
      </c>
      <c r="C22" s="38" t="s">
        <v>57</v>
      </c>
      <c r="D22" s="28" t="s">
        <v>36</v>
      </c>
      <c r="E22" s="28" t="s">
        <v>58</v>
      </c>
      <c r="F22" s="29" t="s">
        <v>60</v>
      </c>
      <c r="G22" s="28" t="s">
        <v>44</v>
      </c>
      <c r="H22" s="36" t="s">
        <v>51</v>
      </c>
      <c r="I22" s="30" t="s">
        <v>52</v>
      </c>
      <c r="J22" s="30">
        <v>60</v>
      </c>
      <c r="K22" s="32">
        <v>41183</v>
      </c>
      <c r="L22" s="32">
        <v>41455</v>
      </c>
      <c r="M22" s="33">
        <f t="shared" si="0"/>
        <v>38.857142857142854</v>
      </c>
      <c r="N22" s="34"/>
      <c r="O22" s="22">
        <f t="shared" si="1"/>
        <v>0</v>
      </c>
      <c r="P22" s="23">
        <f t="shared" si="2"/>
        <v>0</v>
      </c>
      <c r="Q22" s="23">
        <f t="shared" si="3"/>
        <v>0</v>
      </c>
      <c r="R22" s="23">
        <f t="shared" si="4"/>
        <v>0</v>
      </c>
      <c r="S22" s="35" t="s">
        <v>42</v>
      </c>
    </row>
    <row r="23" spans="1:20" ht="161.25" customHeight="1" x14ac:dyDescent="0.25">
      <c r="A23" s="25" t="s">
        <v>56</v>
      </c>
      <c r="B23" s="25">
        <v>1103002</v>
      </c>
      <c r="C23" s="38" t="s">
        <v>57</v>
      </c>
      <c r="D23" s="28" t="s">
        <v>36</v>
      </c>
      <c r="E23" s="28" t="s">
        <v>58</v>
      </c>
      <c r="F23" s="38" t="s">
        <v>61</v>
      </c>
      <c r="G23" s="28" t="s">
        <v>44</v>
      </c>
      <c r="H23" s="38" t="s">
        <v>54</v>
      </c>
      <c r="I23" s="38" t="s">
        <v>55</v>
      </c>
      <c r="J23" s="38">
        <v>8</v>
      </c>
      <c r="K23" s="32">
        <v>41183</v>
      </c>
      <c r="L23" s="32">
        <v>41455</v>
      </c>
      <c r="M23" s="33">
        <f t="shared" si="0"/>
        <v>38.857142857142854</v>
      </c>
      <c r="N23" s="34"/>
      <c r="O23" s="22">
        <f t="shared" si="1"/>
        <v>0</v>
      </c>
      <c r="P23" s="23">
        <f t="shared" si="2"/>
        <v>0</v>
      </c>
      <c r="Q23" s="23">
        <f t="shared" si="3"/>
        <v>0</v>
      </c>
      <c r="R23" s="23">
        <f t="shared" si="4"/>
        <v>0</v>
      </c>
      <c r="S23" s="35" t="s">
        <v>42</v>
      </c>
    </row>
    <row r="24" spans="1:20" ht="186.75" customHeight="1" x14ac:dyDescent="0.25">
      <c r="A24" s="40" t="s">
        <v>62</v>
      </c>
      <c r="B24" s="40">
        <v>1103001</v>
      </c>
      <c r="C24" s="41" t="s">
        <v>63</v>
      </c>
      <c r="D24" s="41" t="s">
        <v>64</v>
      </c>
      <c r="E24" s="41" t="s">
        <v>65</v>
      </c>
      <c r="F24" s="41" t="s">
        <v>66</v>
      </c>
      <c r="G24" s="41" t="s">
        <v>67</v>
      </c>
      <c r="H24" s="41" t="s">
        <v>68</v>
      </c>
      <c r="I24" s="41" t="s">
        <v>69</v>
      </c>
      <c r="J24" s="33">
        <v>1</v>
      </c>
      <c r="K24" s="42">
        <v>41159</v>
      </c>
      <c r="L24" s="42">
        <v>41192</v>
      </c>
      <c r="M24" s="33">
        <f t="shared" si="0"/>
        <v>4.7142857142857144</v>
      </c>
      <c r="N24" s="33">
        <v>1</v>
      </c>
      <c r="O24" s="22">
        <f t="shared" si="1"/>
        <v>1</v>
      </c>
      <c r="P24" s="23">
        <f t="shared" si="2"/>
        <v>4.7142857142857144</v>
      </c>
      <c r="Q24" s="23">
        <f t="shared" si="3"/>
        <v>0</v>
      </c>
      <c r="R24" s="23">
        <f t="shared" si="4"/>
        <v>0</v>
      </c>
      <c r="S24" s="35" t="s">
        <v>70</v>
      </c>
    </row>
    <row r="25" spans="1:20" ht="210" customHeight="1" x14ac:dyDescent="0.25">
      <c r="A25" s="40" t="s">
        <v>62</v>
      </c>
      <c r="B25" s="40">
        <v>1103001</v>
      </c>
      <c r="C25" s="41" t="s">
        <v>71</v>
      </c>
      <c r="D25" s="41" t="s">
        <v>72</v>
      </c>
      <c r="E25" s="41" t="s">
        <v>65</v>
      </c>
      <c r="F25" s="41" t="s">
        <v>73</v>
      </c>
      <c r="G25" s="41" t="s">
        <v>74</v>
      </c>
      <c r="H25" s="43" t="s">
        <v>75</v>
      </c>
      <c r="I25" s="41" t="s">
        <v>76</v>
      </c>
      <c r="J25" s="33">
        <v>4</v>
      </c>
      <c r="K25" s="42">
        <v>41162</v>
      </c>
      <c r="L25" s="42">
        <v>41526</v>
      </c>
      <c r="M25" s="33">
        <f t="shared" si="0"/>
        <v>52</v>
      </c>
      <c r="N25" s="33">
        <v>1</v>
      </c>
      <c r="O25" s="22">
        <f t="shared" si="1"/>
        <v>0.25</v>
      </c>
      <c r="P25" s="23">
        <f t="shared" si="2"/>
        <v>13</v>
      </c>
      <c r="Q25" s="23">
        <f t="shared" si="3"/>
        <v>0</v>
      </c>
      <c r="R25" s="23">
        <f t="shared" si="4"/>
        <v>0</v>
      </c>
      <c r="S25" s="35" t="s">
        <v>70</v>
      </c>
    </row>
    <row r="26" spans="1:20" ht="195.75" customHeight="1" x14ac:dyDescent="0.25">
      <c r="A26" s="40" t="s">
        <v>62</v>
      </c>
      <c r="B26" s="40">
        <v>110001</v>
      </c>
      <c r="C26" s="41" t="s">
        <v>71</v>
      </c>
      <c r="D26" s="41" t="s">
        <v>64</v>
      </c>
      <c r="E26" s="41" t="s">
        <v>65</v>
      </c>
      <c r="F26" s="41" t="s">
        <v>77</v>
      </c>
      <c r="G26" s="41" t="s">
        <v>78</v>
      </c>
      <c r="H26" s="43" t="s">
        <v>79</v>
      </c>
      <c r="I26" s="41" t="s">
        <v>76</v>
      </c>
      <c r="J26" s="33">
        <v>4</v>
      </c>
      <c r="K26" s="42">
        <v>41162</v>
      </c>
      <c r="L26" s="42">
        <v>41526</v>
      </c>
      <c r="M26" s="33">
        <f t="shared" si="0"/>
        <v>52</v>
      </c>
      <c r="N26" s="33">
        <v>1</v>
      </c>
      <c r="O26" s="22">
        <f t="shared" si="1"/>
        <v>0.25</v>
      </c>
      <c r="P26" s="23">
        <f t="shared" si="2"/>
        <v>13</v>
      </c>
      <c r="Q26" s="23">
        <f t="shared" si="3"/>
        <v>0</v>
      </c>
      <c r="R26" s="23">
        <f t="shared" si="4"/>
        <v>0</v>
      </c>
      <c r="S26" s="35" t="s">
        <v>70</v>
      </c>
    </row>
    <row r="27" spans="1:20" ht="165.75" customHeight="1" x14ac:dyDescent="0.25">
      <c r="A27" s="40" t="s">
        <v>80</v>
      </c>
      <c r="B27" s="40">
        <v>1103001</v>
      </c>
      <c r="C27" s="44" t="s">
        <v>81</v>
      </c>
      <c r="D27" s="44" t="s">
        <v>82</v>
      </c>
      <c r="E27" s="44" t="s">
        <v>83</v>
      </c>
      <c r="F27" s="44" t="s">
        <v>84</v>
      </c>
      <c r="G27" s="44" t="s">
        <v>85</v>
      </c>
      <c r="H27" s="44" t="s">
        <v>86</v>
      </c>
      <c r="I27" s="30" t="s">
        <v>87</v>
      </c>
      <c r="J27" s="45">
        <v>1</v>
      </c>
      <c r="K27" s="32">
        <v>41193</v>
      </c>
      <c r="L27" s="32">
        <v>41363</v>
      </c>
      <c r="M27" s="33">
        <f t="shared" si="0"/>
        <v>24.285714285714285</v>
      </c>
      <c r="N27" s="46"/>
      <c r="O27" s="22">
        <f t="shared" si="1"/>
        <v>0</v>
      </c>
      <c r="P27" s="23">
        <f t="shared" si="2"/>
        <v>0</v>
      </c>
      <c r="Q27" s="23">
        <f t="shared" si="3"/>
        <v>0</v>
      </c>
      <c r="R27" s="23">
        <f t="shared" si="4"/>
        <v>0</v>
      </c>
      <c r="S27" s="47" t="s">
        <v>88</v>
      </c>
      <c r="T27" s="48"/>
    </row>
    <row r="28" spans="1:20" ht="122.25" customHeight="1" x14ac:dyDescent="0.25">
      <c r="A28" s="40" t="s">
        <v>89</v>
      </c>
      <c r="B28" s="40">
        <v>1404006</v>
      </c>
      <c r="C28" s="38" t="s">
        <v>90</v>
      </c>
      <c r="D28" s="38" t="s">
        <v>91</v>
      </c>
      <c r="E28" s="38" t="s">
        <v>92</v>
      </c>
      <c r="F28" s="38" t="s">
        <v>93</v>
      </c>
      <c r="G28" s="38" t="s">
        <v>94</v>
      </c>
      <c r="H28" s="38" t="s">
        <v>95</v>
      </c>
      <c r="I28" s="38" t="s">
        <v>96</v>
      </c>
      <c r="J28" s="35">
        <v>1</v>
      </c>
      <c r="K28" s="42">
        <v>41214</v>
      </c>
      <c r="L28" s="42">
        <v>41363</v>
      </c>
      <c r="M28" s="33">
        <f t="shared" si="0"/>
        <v>21.285714285714285</v>
      </c>
      <c r="N28" s="35"/>
      <c r="O28" s="22">
        <f t="shared" si="1"/>
        <v>0</v>
      </c>
      <c r="P28" s="23">
        <f t="shared" si="2"/>
        <v>0</v>
      </c>
      <c r="Q28" s="23">
        <f t="shared" si="3"/>
        <v>0</v>
      </c>
      <c r="R28" s="23">
        <f t="shared" si="4"/>
        <v>0</v>
      </c>
      <c r="S28" s="35" t="s">
        <v>97</v>
      </c>
    </row>
    <row r="29" spans="1:20" ht="177.75" customHeight="1" x14ac:dyDescent="0.25">
      <c r="A29" s="40" t="s">
        <v>98</v>
      </c>
      <c r="B29" s="40">
        <v>1103001</v>
      </c>
      <c r="C29" s="49" t="s">
        <v>99</v>
      </c>
      <c r="D29" s="49" t="s">
        <v>100</v>
      </c>
      <c r="E29" s="49" t="s">
        <v>101</v>
      </c>
      <c r="F29" s="29" t="s">
        <v>102</v>
      </c>
      <c r="G29" s="29" t="s">
        <v>103</v>
      </c>
      <c r="H29" s="29" t="s">
        <v>104</v>
      </c>
      <c r="I29" s="29" t="s">
        <v>105</v>
      </c>
      <c r="J29" s="30">
        <v>12</v>
      </c>
      <c r="K29" s="32">
        <v>41167</v>
      </c>
      <c r="L29" s="32">
        <v>41532</v>
      </c>
      <c r="M29" s="33">
        <f t="shared" si="0"/>
        <v>52.142857142857146</v>
      </c>
      <c r="N29" s="30">
        <v>4</v>
      </c>
      <c r="O29" s="22">
        <f t="shared" si="1"/>
        <v>0.33333333333333331</v>
      </c>
      <c r="P29" s="23">
        <f t="shared" si="2"/>
        <v>17.38095238095238</v>
      </c>
      <c r="Q29" s="23">
        <f t="shared" si="3"/>
        <v>0</v>
      </c>
      <c r="R29" s="23">
        <f t="shared" si="4"/>
        <v>0</v>
      </c>
      <c r="S29" s="47" t="s">
        <v>106</v>
      </c>
    </row>
    <row r="30" spans="1:20" ht="138.75" customHeight="1" x14ac:dyDescent="0.25">
      <c r="A30" s="40" t="s">
        <v>107</v>
      </c>
      <c r="B30" s="40">
        <v>1103001</v>
      </c>
      <c r="C30" s="49" t="s">
        <v>108</v>
      </c>
      <c r="D30" s="50" t="s">
        <v>109</v>
      </c>
      <c r="E30" s="50"/>
      <c r="F30" s="29" t="s">
        <v>110</v>
      </c>
      <c r="G30" s="29" t="s">
        <v>111</v>
      </c>
      <c r="H30" s="29" t="s">
        <v>112</v>
      </c>
      <c r="I30" s="29" t="s">
        <v>105</v>
      </c>
      <c r="J30" s="30">
        <v>12</v>
      </c>
      <c r="K30" s="32">
        <v>41167</v>
      </c>
      <c r="L30" s="32">
        <v>41532</v>
      </c>
      <c r="M30" s="33">
        <f t="shared" si="0"/>
        <v>52.142857142857146</v>
      </c>
      <c r="N30" s="46"/>
      <c r="O30" s="22">
        <f t="shared" si="1"/>
        <v>0</v>
      </c>
      <c r="P30" s="23">
        <f t="shared" si="2"/>
        <v>0</v>
      </c>
      <c r="Q30" s="23">
        <f t="shared" si="3"/>
        <v>0</v>
      </c>
      <c r="R30" s="23">
        <f t="shared" si="4"/>
        <v>0</v>
      </c>
      <c r="S30" s="47" t="s">
        <v>106</v>
      </c>
    </row>
    <row r="31" spans="1:20" ht="133.5" customHeight="1" x14ac:dyDescent="0.25">
      <c r="A31" s="40" t="s">
        <v>113</v>
      </c>
      <c r="B31" s="40">
        <v>1102100</v>
      </c>
      <c r="C31" s="49" t="s">
        <v>114</v>
      </c>
      <c r="D31" s="49" t="s">
        <v>115</v>
      </c>
      <c r="E31" s="49" t="s">
        <v>116</v>
      </c>
      <c r="F31" s="29" t="s">
        <v>117</v>
      </c>
      <c r="G31" s="29" t="s">
        <v>118</v>
      </c>
      <c r="H31" s="29" t="s">
        <v>119</v>
      </c>
      <c r="I31" s="29" t="s">
        <v>120</v>
      </c>
      <c r="J31" s="30">
        <v>1</v>
      </c>
      <c r="K31" s="32">
        <v>41167</v>
      </c>
      <c r="L31" s="32">
        <v>41532</v>
      </c>
      <c r="M31" s="33">
        <f t="shared" si="0"/>
        <v>52.142857142857146</v>
      </c>
      <c r="N31" s="46"/>
      <c r="O31" s="22">
        <f t="shared" si="1"/>
        <v>0</v>
      </c>
      <c r="P31" s="23">
        <f t="shared" si="2"/>
        <v>0</v>
      </c>
      <c r="Q31" s="23">
        <f t="shared" si="3"/>
        <v>0</v>
      </c>
      <c r="R31" s="23">
        <f t="shared" si="4"/>
        <v>0</v>
      </c>
      <c r="S31" s="47" t="s">
        <v>106</v>
      </c>
    </row>
    <row r="32" spans="1:20" ht="135.75" customHeight="1" x14ac:dyDescent="0.25">
      <c r="A32" s="40" t="s">
        <v>121</v>
      </c>
      <c r="B32" s="40">
        <v>1103001</v>
      </c>
      <c r="C32" s="36" t="s">
        <v>122</v>
      </c>
      <c r="D32" s="36" t="s">
        <v>123</v>
      </c>
      <c r="E32" s="36" t="s">
        <v>124</v>
      </c>
      <c r="F32" s="38" t="s">
        <v>125</v>
      </c>
      <c r="G32" s="38" t="s">
        <v>126</v>
      </c>
      <c r="H32" s="36" t="s">
        <v>127</v>
      </c>
      <c r="I32" s="30" t="s">
        <v>128</v>
      </c>
      <c r="J32" s="30">
        <v>15</v>
      </c>
      <c r="K32" s="32">
        <v>41153</v>
      </c>
      <c r="L32" s="32">
        <v>41274</v>
      </c>
      <c r="M32" s="33">
        <f t="shared" si="0"/>
        <v>17.285714285714285</v>
      </c>
      <c r="N32" s="30">
        <v>15</v>
      </c>
      <c r="O32" s="22">
        <f t="shared" si="1"/>
        <v>1</v>
      </c>
      <c r="P32" s="23">
        <f t="shared" si="2"/>
        <v>17.285714285714285</v>
      </c>
      <c r="Q32" s="23">
        <f t="shared" si="3"/>
        <v>0</v>
      </c>
      <c r="R32" s="23">
        <f t="shared" si="4"/>
        <v>0</v>
      </c>
      <c r="S32" s="47" t="s">
        <v>129</v>
      </c>
    </row>
    <row r="33" spans="1:19" ht="127.5" customHeight="1" x14ac:dyDescent="0.25">
      <c r="A33" s="40" t="s">
        <v>121</v>
      </c>
      <c r="B33" s="40">
        <v>1103001</v>
      </c>
      <c r="C33" s="36" t="s">
        <v>122</v>
      </c>
      <c r="D33" s="36" t="s">
        <v>123</v>
      </c>
      <c r="E33" s="36" t="s">
        <v>124</v>
      </c>
      <c r="F33" s="38" t="s">
        <v>125</v>
      </c>
      <c r="G33" s="38" t="s">
        <v>126</v>
      </c>
      <c r="H33" s="36" t="s">
        <v>127</v>
      </c>
      <c r="I33" s="30" t="s">
        <v>130</v>
      </c>
      <c r="J33" s="30">
        <v>4</v>
      </c>
      <c r="K33" s="32">
        <v>41153</v>
      </c>
      <c r="L33" s="32">
        <v>41274</v>
      </c>
      <c r="M33" s="33">
        <f t="shared" si="0"/>
        <v>17.285714285714285</v>
      </c>
      <c r="N33" s="30">
        <v>4</v>
      </c>
      <c r="O33" s="22">
        <f t="shared" si="1"/>
        <v>1</v>
      </c>
      <c r="P33" s="23">
        <f t="shared" si="2"/>
        <v>17.285714285714285</v>
      </c>
      <c r="Q33" s="23">
        <f t="shared" si="3"/>
        <v>0</v>
      </c>
      <c r="R33" s="23">
        <f t="shared" si="4"/>
        <v>0</v>
      </c>
      <c r="S33" s="47" t="s">
        <v>129</v>
      </c>
    </row>
    <row r="34" spans="1:19" ht="114.75" customHeight="1" x14ac:dyDescent="0.25">
      <c r="A34" s="40" t="s">
        <v>131</v>
      </c>
      <c r="B34" s="26">
        <v>1101001</v>
      </c>
      <c r="C34" s="30" t="s">
        <v>132</v>
      </c>
      <c r="D34" s="38" t="s">
        <v>133</v>
      </c>
      <c r="E34" s="38" t="s">
        <v>134</v>
      </c>
      <c r="F34" s="29" t="s">
        <v>135</v>
      </c>
      <c r="G34" s="29" t="s">
        <v>136</v>
      </c>
      <c r="H34" s="29" t="s">
        <v>137</v>
      </c>
      <c r="I34" s="30" t="s">
        <v>138</v>
      </c>
      <c r="J34" s="40">
        <v>2</v>
      </c>
      <c r="K34" s="42">
        <v>41183</v>
      </c>
      <c r="L34" s="42">
        <v>41213</v>
      </c>
      <c r="M34" s="33">
        <f t="shared" si="0"/>
        <v>4.2857142857142856</v>
      </c>
      <c r="N34" s="40">
        <v>2</v>
      </c>
      <c r="O34" s="22">
        <f t="shared" si="1"/>
        <v>1</v>
      </c>
      <c r="P34" s="23">
        <f t="shared" si="2"/>
        <v>4.2857142857142856</v>
      </c>
      <c r="Q34" s="23">
        <f t="shared" si="3"/>
        <v>0</v>
      </c>
      <c r="R34" s="23">
        <f t="shared" si="4"/>
        <v>0</v>
      </c>
      <c r="S34" s="47" t="s">
        <v>97</v>
      </c>
    </row>
    <row r="35" spans="1:19" ht="127.5" customHeight="1" x14ac:dyDescent="0.25">
      <c r="A35" s="40" t="s">
        <v>131</v>
      </c>
      <c r="B35" s="26">
        <v>1101001</v>
      </c>
      <c r="C35" s="30" t="s">
        <v>132</v>
      </c>
      <c r="D35" s="38" t="s">
        <v>133</v>
      </c>
      <c r="E35" s="38" t="s">
        <v>134</v>
      </c>
      <c r="F35" s="29" t="s">
        <v>139</v>
      </c>
      <c r="G35" s="29" t="s">
        <v>140</v>
      </c>
      <c r="H35" s="29" t="s">
        <v>141</v>
      </c>
      <c r="I35" s="30" t="s">
        <v>142</v>
      </c>
      <c r="J35" s="40">
        <v>1</v>
      </c>
      <c r="K35" s="42">
        <v>41183</v>
      </c>
      <c r="L35" s="42">
        <v>41305</v>
      </c>
      <c r="M35" s="33">
        <f t="shared" si="0"/>
        <v>17.428571428571427</v>
      </c>
      <c r="N35" s="46"/>
      <c r="O35" s="22">
        <f t="shared" si="1"/>
        <v>0</v>
      </c>
      <c r="P35" s="23">
        <f t="shared" si="2"/>
        <v>0</v>
      </c>
      <c r="Q35" s="23">
        <f t="shared" si="3"/>
        <v>0</v>
      </c>
      <c r="R35" s="23">
        <f t="shared" si="4"/>
        <v>0</v>
      </c>
      <c r="S35" s="47" t="s">
        <v>97</v>
      </c>
    </row>
    <row r="36" spans="1:19" ht="161.25" customHeight="1" x14ac:dyDescent="0.25">
      <c r="A36" s="40" t="s">
        <v>131</v>
      </c>
      <c r="B36" s="26">
        <v>1101001</v>
      </c>
      <c r="C36" s="30" t="s">
        <v>132</v>
      </c>
      <c r="D36" s="38" t="s">
        <v>133</v>
      </c>
      <c r="E36" s="38" t="s">
        <v>134</v>
      </c>
      <c r="F36" s="29" t="s">
        <v>143</v>
      </c>
      <c r="G36" s="29" t="s">
        <v>144</v>
      </c>
      <c r="H36" s="38" t="s">
        <v>145</v>
      </c>
      <c r="I36" s="30" t="s">
        <v>146</v>
      </c>
      <c r="J36" s="40">
        <v>1</v>
      </c>
      <c r="K36" s="42">
        <v>41183</v>
      </c>
      <c r="L36" s="42">
        <v>41213</v>
      </c>
      <c r="M36" s="33">
        <f t="shared" si="0"/>
        <v>4.2857142857142856</v>
      </c>
      <c r="N36" s="40">
        <v>1</v>
      </c>
      <c r="O36" s="22">
        <f t="shared" si="1"/>
        <v>1</v>
      </c>
      <c r="P36" s="23">
        <f t="shared" si="2"/>
        <v>4.2857142857142856</v>
      </c>
      <c r="Q36" s="23">
        <f t="shared" si="3"/>
        <v>0</v>
      </c>
      <c r="R36" s="23">
        <f t="shared" si="4"/>
        <v>0</v>
      </c>
      <c r="S36" s="47" t="s">
        <v>97</v>
      </c>
    </row>
    <row r="37" spans="1:19" ht="131.25" customHeight="1" x14ac:dyDescent="0.25">
      <c r="A37" s="40" t="s">
        <v>131</v>
      </c>
      <c r="B37" s="26">
        <v>1101001</v>
      </c>
      <c r="C37" s="30" t="s">
        <v>132</v>
      </c>
      <c r="D37" s="38" t="s">
        <v>133</v>
      </c>
      <c r="E37" s="38" t="s">
        <v>134</v>
      </c>
      <c r="F37" s="29" t="s">
        <v>147</v>
      </c>
      <c r="G37" s="29" t="s">
        <v>148</v>
      </c>
      <c r="H37" s="29" t="s">
        <v>149</v>
      </c>
      <c r="I37" s="30" t="s">
        <v>142</v>
      </c>
      <c r="J37" s="40">
        <v>1</v>
      </c>
      <c r="K37" s="42">
        <v>41183</v>
      </c>
      <c r="L37" s="42">
        <v>41305</v>
      </c>
      <c r="M37" s="33">
        <f t="shared" si="0"/>
        <v>17.428571428571427</v>
      </c>
      <c r="N37" s="46"/>
      <c r="O37" s="22">
        <f t="shared" si="1"/>
        <v>0</v>
      </c>
      <c r="P37" s="23">
        <f t="shared" si="2"/>
        <v>0</v>
      </c>
      <c r="Q37" s="23">
        <f t="shared" si="3"/>
        <v>0</v>
      </c>
      <c r="R37" s="23">
        <f t="shared" si="4"/>
        <v>0</v>
      </c>
      <c r="S37" s="47" t="s">
        <v>97</v>
      </c>
    </row>
    <row r="38" spans="1:19" ht="131.25" customHeight="1" x14ac:dyDescent="0.25">
      <c r="A38" s="40" t="s">
        <v>150</v>
      </c>
      <c r="B38" s="40">
        <v>1103001</v>
      </c>
      <c r="C38" s="51" t="s">
        <v>151</v>
      </c>
      <c r="D38" s="49" t="s">
        <v>152</v>
      </c>
      <c r="E38" s="49" t="s">
        <v>153</v>
      </c>
      <c r="F38" s="29" t="s">
        <v>154</v>
      </c>
      <c r="G38" s="29" t="s">
        <v>155</v>
      </c>
      <c r="H38" s="29" t="s">
        <v>156</v>
      </c>
      <c r="I38" s="29" t="s">
        <v>157</v>
      </c>
      <c r="J38" s="30">
        <v>1</v>
      </c>
      <c r="K38" s="32">
        <v>41162</v>
      </c>
      <c r="L38" s="32">
        <v>41394</v>
      </c>
      <c r="M38" s="33">
        <f t="shared" si="0"/>
        <v>33.142857142857146</v>
      </c>
      <c r="N38" s="46"/>
      <c r="O38" s="22">
        <f t="shared" si="1"/>
        <v>0</v>
      </c>
      <c r="P38" s="23">
        <f t="shared" si="2"/>
        <v>0</v>
      </c>
      <c r="Q38" s="23">
        <f t="shared" si="3"/>
        <v>0</v>
      </c>
      <c r="R38" s="23">
        <f t="shared" si="4"/>
        <v>0</v>
      </c>
      <c r="S38" s="47" t="s">
        <v>158</v>
      </c>
    </row>
    <row r="39" spans="1:19" ht="90.75" customHeight="1" x14ac:dyDescent="0.25">
      <c r="A39" s="40" t="s">
        <v>150</v>
      </c>
      <c r="B39" s="52"/>
      <c r="C39" s="29" t="s">
        <v>159</v>
      </c>
      <c r="D39" s="29" t="s">
        <v>160</v>
      </c>
      <c r="E39" s="29" t="s">
        <v>161</v>
      </c>
      <c r="F39" s="29" t="s">
        <v>162</v>
      </c>
      <c r="G39" s="29" t="s">
        <v>163</v>
      </c>
      <c r="H39" s="29" t="s">
        <v>164</v>
      </c>
      <c r="I39" s="29" t="s">
        <v>76</v>
      </c>
      <c r="J39" s="30">
        <v>4</v>
      </c>
      <c r="K39" s="32">
        <v>41162</v>
      </c>
      <c r="L39" s="32">
        <v>41501</v>
      </c>
      <c r="M39" s="33">
        <f t="shared" si="0"/>
        <v>48.428571428571431</v>
      </c>
      <c r="N39" s="46"/>
      <c r="O39" s="22">
        <f t="shared" si="1"/>
        <v>0</v>
      </c>
      <c r="P39" s="23">
        <f t="shared" si="2"/>
        <v>0</v>
      </c>
      <c r="Q39" s="23">
        <f t="shared" si="3"/>
        <v>0</v>
      </c>
      <c r="R39" s="23">
        <f t="shared" si="4"/>
        <v>0</v>
      </c>
      <c r="S39" s="47" t="s">
        <v>158</v>
      </c>
    </row>
    <row r="40" spans="1:19" ht="102.75" customHeight="1" x14ac:dyDescent="0.25">
      <c r="A40" s="40" t="s">
        <v>165</v>
      </c>
      <c r="B40" s="40">
        <v>1103001</v>
      </c>
      <c r="C40" s="30" t="s">
        <v>166</v>
      </c>
      <c r="D40" s="30" t="s">
        <v>167</v>
      </c>
      <c r="E40" s="30" t="s">
        <v>168</v>
      </c>
      <c r="F40" s="30" t="s">
        <v>169</v>
      </c>
      <c r="G40" s="30" t="s">
        <v>170</v>
      </c>
      <c r="H40" s="30" t="s">
        <v>171</v>
      </c>
      <c r="I40" s="30" t="s">
        <v>172</v>
      </c>
      <c r="J40" s="31">
        <v>1</v>
      </c>
      <c r="K40" s="42">
        <v>41167</v>
      </c>
      <c r="L40" s="42">
        <v>41228</v>
      </c>
      <c r="M40" s="33">
        <f t="shared" si="0"/>
        <v>8.7142857142857135</v>
      </c>
      <c r="N40" s="33">
        <v>100</v>
      </c>
      <c r="O40" s="22">
        <f t="shared" si="1"/>
        <v>1</v>
      </c>
      <c r="P40" s="23">
        <f t="shared" si="2"/>
        <v>8.7142857142857135</v>
      </c>
      <c r="Q40" s="23">
        <f t="shared" si="3"/>
        <v>0</v>
      </c>
      <c r="R40" s="23">
        <f t="shared" si="4"/>
        <v>0</v>
      </c>
      <c r="S40" s="47" t="s">
        <v>173</v>
      </c>
    </row>
    <row r="41" spans="1:19" ht="99.75" customHeight="1" x14ac:dyDescent="0.25">
      <c r="A41" s="40" t="s">
        <v>174</v>
      </c>
      <c r="B41" s="40">
        <v>1103001</v>
      </c>
      <c r="C41" s="38" t="s">
        <v>175</v>
      </c>
      <c r="D41" s="38" t="s">
        <v>176</v>
      </c>
      <c r="E41" s="38" t="s">
        <v>177</v>
      </c>
      <c r="F41" s="30" t="s">
        <v>178</v>
      </c>
      <c r="G41" s="38" t="s">
        <v>179</v>
      </c>
      <c r="H41" s="30" t="s">
        <v>180</v>
      </c>
      <c r="I41" s="30" t="s">
        <v>181</v>
      </c>
      <c r="J41" s="30">
        <v>1</v>
      </c>
      <c r="K41" s="42">
        <v>41182</v>
      </c>
      <c r="L41" s="42">
        <v>41516</v>
      </c>
      <c r="M41" s="33">
        <f t="shared" si="0"/>
        <v>47.714285714285715</v>
      </c>
      <c r="N41" s="46"/>
      <c r="O41" s="22">
        <f t="shared" si="1"/>
        <v>0</v>
      </c>
      <c r="P41" s="23">
        <f t="shared" si="2"/>
        <v>0</v>
      </c>
      <c r="Q41" s="23">
        <f t="shared" si="3"/>
        <v>0</v>
      </c>
      <c r="R41" s="23">
        <f t="shared" si="4"/>
        <v>0</v>
      </c>
      <c r="S41" s="47" t="s">
        <v>173</v>
      </c>
    </row>
    <row r="42" spans="1:19" ht="110.25" customHeight="1" x14ac:dyDescent="0.25">
      <c r="A42" s="40" t="s">
        <v>174</v>
      </c>
      <c r="B42" s="40">
        <v>1103001</v>
      </c>
      <c r="C42" s="38" t="s">
        <v>175</v>
      </c>
      <c r="D42" s="38" t="s">
        <v>176</v>
      </c>
      <c r="E42" s="38" t="s">
        <v>177</v>
      </c>
      <c r="F42" s="30" t="s">
        <v>178</v>
      </c>
      <c r="G42" s="38" t="s">
        <v>179</v>
      </c>
      <c r="H42" s="30" t="s">
        <v>182</v>
      </c>
      <c r="I42" s="30" t="s">
        <v>181</v>
      </c>
      <c r="J42" s="30">
        <v>1</v>
      </c>
      <c r="K42" s="42">
        <v>41182</v>
      </c>
      <c r="L42" s="42">
        <v>41516</v>
      </c>
      <c r="M42" s="33">
        <f t="shared" si="0"/>
        <v>47.714285714285715</v>
      </c>
      <c r="N42" s="46"/>
      <c r="O42" s="22">
        <f t="shared" si="1"/>
        <v>0</v>
      </c>
      <c r="P42" s="23">
        <f t="shared" si="2"/>
        <v>0</v>
      </c>
      <c r="Q42" s="23">
        <f t="shared" si="3"/>
        <v>0</v>
      </c>
      <c r="R42" s="23">
        <f t="shared" si="4"/>
        <v>0</v>
      </c>
      <c r="S42" s="47" t="s">
        <v>173</v>
      </c>
    </row>
    <row r="43" spans="1:19" ht="135.75" customHeight="1" x14ac:dyDescent="0.25">
      <c r="A43" s="40" t="s">
        <v>183</v>
      </c>
      <c r="B43" s="40">
        <v>1101001</v>
      </c>
      <c r="C43" s="30" t="s">
        <v>184</v>
      </c>
      <c r="D43" s="38" t="s">
        <v>185</v>
      </c>
      <c r="E43" s="38" t="s">
        <v>186</v>
      </c>
      <c r="F43" s="41" t="s">
        <v>187</v>
      </c>
      <c r="G43" s="29" t="s">
        <v>188</v>
      </c>
      <c r="H43" s="29" t="s">
        <v>189</v>
      </c>
      <c r="I43" s="30" t="s">
        <v>190</v>
      </c>
      <c r="J43" s="40">
        <v>1</v>
      </c>
      <c r="K43" s="42">
        <v>41183</v>
      </c>
      <c r="L43" s="42">
        <v>41213</v>
      </c>
      <c r="M43" s="33">
        <f t="shared" si="0"/>
        <v>4.2857142857142856</v>
      </c>
      <c r="N43" s="40">
        <v>1</v>
      </c>
      <c r="O43" s="22">
        <f t="shared" si="1"/>
        <v>1</v>
      </c>
      <c r="P43" s="23">
        <f t="shared" si="2"/>
        <v>4.2857142857142856</v>
      </c>
      <c r="Q43" s="23">
        <f t="shared" si="3"/>
        <v>0</v>
      </c>
      <c r="R43" s="23">
        <f t="shared" si="4"/>
        <v>0</v>
      </c>
      <c r="S43" s="47" t="s">
        <v>97</v>
      </c>
    </row>
    <row r="44" spans="1:19" ht="155.25" customHeight="1" x14ac:dyDescent="0.25">
      <c r="A44" s="40" t="s">
        <v>183</v>
      </c>
      <c r="B44" s="40">
        <v>1101001</v>
      </c>
      <c r="C44" s="30" t="s">
        <v>184</v>
      </c>
      <c r="D44" s="38" t="s">
        <v>185</v>
      </c>
      <c r="E44" s="38" t="s">
        <v>186</v>
      </c>
      <c r="F44" s="41" t="s">
        <v>191</v>
      </c>
      <c r="G44" s="29" t="s">
        <v>192</v>
      </c>
      <c r="H44" s="29" t="s">
        <v>193</v>
      </c>
      <c r="I44" s="30" t="s">
        <v>194</v>
      </c>
      <c r="J44" s="47">
        <v>1</v>
      </c>
      <c r="K44" s="42">
        <v>41183</v>
      </c>
      <c r="L44" s="42">
        <v>41274</v>
      </c>
      <c r="M44" s="33">
        <f t="shared" si="0"/>
        <v>13</v>
      </c>
      <c r="N44" s="47">
        <v>1</v>
      </c>
      <c r="O44" s="22">
        <f t="shared" si="1"/>
        <v>1</v>
      </c>
      <c r="P44" s="23">
        <f t="shared" si="2"/>
        <v>13</v>
      </c>
      <c r="Q44" s="23">
        <f t="shared" si="3"/>
        <v>0</v>
      </c>
      <c r="R44" s="23">
        <f t="shared" si="4"/>
        <v>0</v>
      </c>
      <c r="S44" s="47" t="s">
        <v>97</v>
      </c>
    </row>
    <row r="45" spans="1:19" ht="146.25" customHeight="1" x14ac:dyDescent="0.25">
      <c r="A45" s="40" t="s">
        <v>195</v>
      </c>
      <c r="B45" s="40">
        <v>1802002</v>
      </c>
      <c r="C45" s="30" t="s">
        <v>196</v>
      </c>
      <c r="D45" s="30" t="s">
        <v>197</v>
      </c>
      <c r="E45" s="30" t="s">
        <v>198</v>
      </c>
      <c r="F45" s="38" t="s">
        <v>199</v>
      </c>
      <c r="G45" s="38" t="s">
        <v>200</v>
      </c>
      <c r="H45" s="38" t="s">
        <v>201</v>
      </c>
      <c r="I45" s="30" t="s">
        <v>202</v>
      </c>
      <c r="J45" s="40">
        <v>4</v>
      </c>
      <c r="K45" s="42">
        <v>41183</v>
      </c>
      <c r="L45" s="42">
        <v>41547</v>
      </c>
      <c r="M45" s="33">
        <f t="shared" si="0"/>
        <v>52</v>
      </c>
      <c r="N45" s="30"/>
      <c r="O45" s="22">
        <f t="shared" si="1"/>
        <v>0</v>
      </c>
      <c r="P45" s="23">
        <f t="shared" si="2"/>
        <v>0</v>
      </c>
      <c r="Q45" s="23">
        <f t="shared" si="3"/>
        <v>0</v>
      </c>
      <c r="R45" s="23">
        <f t="shared" si="4"/>
        <v>0</v>
      </c>
      <c r="S45" s="47" t="s">
        <v>97</v>
      </c>
    </row>
    <row r="46" spans="1:19" ht="138" customHeight="1" x14ac:dyDescent="0.25">
      <c r="A46" s="40" t="s">
        <v>195</v>
      </c>
      <c r="B46" s="53">
        <v>1802002</v>
      </c>
      <c r="C46" s="54" t="s">
        <v>203</v>
      </c>
      <c r="D46" s="54" t="s">
        <v>204</v>
      </c>
      <c r="E46" s="54" t="s">
        <v>205</v>
      </c>
      <c r="F46" s="55" t="s">
        <v>206</v>
      </c>
      <c r="G46" s="55" t="s">
        <v>207</v>
      </c>
      <c r="H46" s="29" t="s">
        <v>208</v>
      </c>
      <c r="I46" s="29" t="s">
        <v>209</v>
      </c>
      <c r="J46" s="30">
        <v>2</v>
      </c>
      <c r="K46" s="32">
        <v>41183</v>
      </c>
      <c r="L46" s="32">
        <v>41455</v>
      </c>
      <c r="M46" s="33">
        <f t="shared" si="0"/>
        <v>38.857142857142854</v>
      </c>
      <c r="N46" s="21">
        <v>1</v>
      </c>
      <c r="O46" s="22">
        <f t="shared" si="1"/>
        <v>0.5</v>
      </c>
      <c r="P46" s="23">
        <f t="shared" si="2"/>
        <v>19.428571428571427</v>
      </c>
      <c r="Q46" s="23">
        <f t="shared" si="3"/>
        <v>0</v>
      </c>
      <c r="R46" s="23">
        <f t="shared" si="4"/>
        <v>0</v>
      </c>
      <c r="S46" s="47" t="s">
        <v>210</v>
      </c>
    </row>
    <row r="47" spans="1:19" ht="144.75" customHeight="1" x14ac:dyDescent="0.25">
      <c r="A47" s="40" t="s">
        <v>195</v>
      </c>
      <c r="B47" s="53">
        <v>1802002</v>
      </c>
      <c r="C47" s="54" t="s">
        <v>203</v>
      </c>
      <c r="D47" s="54" t="s">
        <v>204</v>
      </c>
      <c r="E47" s="54" t="s">
        <v>205</v>
      </c>
      <c r="F47" s="55" t="s">
        <v>206</v>
      </c>
      <c r="G47" s="55" t="s">
        <v>207</v>
      </c>
      <c r="H47" s="29" t="s">
        <v>211</v>
      </c>
      <c r="I47" s="29" t="s">
        <v>212</v>
      </c>
      <c r="J47" s="30">
        <v>1</v>
      </c>
      <c r="K47" s="32">
        <v>41334</v>
      </c>
      <c r="L47" s="32">
        <v>41455</v>
      </c>
      <c r="M47" s="33">
        <f t="shared" si="0"/>
        <v>17.285714285714285</v>
      </c>
      <c r="N47" s="30"/>
      <c r="O47" s="22">
        <f t="shared" si="1"/>
        <v>0</v>
      </c>
      <c r="P47" s="23">
        <f t="shared" si="2"/>
        <v>0</v>
      </c>
      <c r="Q47" s="23">
        <f t="shared" si="3"/>
        <v>0</v>
      </c>
      <c r="R47" s="23">
        <f t="shared" si="4"/>
        <v>0</v>
      </c>
      <c r="S47" s="47" t="s">
        <v>210</v>
      </c>
    </row>
    <row r="48" spans="1:19" ht="161.25" customHeight="1" x14ac:dyDescent="0.25">
      <c r="A48" s="40" t="s">
        <v>195</v>
      </c>
      <c r="B48" s="53">
        <v>1802002</v>
      </c>
      <c r="C48" s="54" t="s">
        <v>203</v>
      </c>
      <c r="D48" s="54" t="s">
        <v>204</v>
      </c>
      <c r="E48" s="54" t="s">
        <v>205</v>
      </c>
      <c r="F48" s="55" t="s">
        <v>206</v>
      </c>
      <c r="G48" s="55" t="s">
        <v>207</v>
      </c>
      <c r="H48" s="29" t="s">
        <v>213</v>
      </c>
      <c r="I48" s="29" t="s">
        <v>214</v>
      </c>
      <c r="J48" s="30">
        <v>1</v>
      </c>
      <c r="K48" s="32">
        <v>41334</v>
      </c>
      <c r="L48" s="32">
        <v>41455</v>
      </c>
      <c r="M48" s="33">
        <f t="shared" si="0"/>
        <v>17.285714285714285</v>
      </c>
      <c r="N48" s="30"/>
      <c r="O48" s="22">
        <f t="shared" si="1"/>
        <v>0</v>
      </c>
      <c r="P48" s="23">
        <f t="shared" si="2"/>
        <v>0</v>
      </c>
      <c r="Q48" s="23">
        <f t="shared" si="3"/>
        <v>0</v>
      </c>
      <c r="R48" s="23">
        <f t="shared" si="4"/>
        <v>0</v>
      </c>
      <c r="S48" s="47" t="s">
        <v>210</v>
      </c>
    </row>
    <row r="49" spans="1:21" ht="142.5" customHeight="1" x14ac:dyDescent="0.25">
      <c r="A49" s="40" t="s">
        <v>195</v>
      </c>
      <c r="B49" s="53">
        <v>1802002</v>
      </c>
      <c r="C49" s="54" t="s">
        <v>203</v>
      </c>
      <c r="D49" s="54" t="s">
        <v>204</v>
      </c>
      <c r="E49" s="54" t="s">
        <v>205</v>
      </c>
      <c r="F49" s="55" t="s">
        <v>206</v>
      </c>
      <c r="G49" s="55" t="s">
        <v>207</v>
      </c>
      <c r="H49" s="29" t="s">
        <v>215</v>
      </c>
      <c r="I49" s="29" t="s">
        <v>216</v>
      </c>
      <c r="J49" s="30">
        <v>3</v>
      </c>
      <c r="K49" s="32">
        <v>41334</v>
      </c>
      <c r="L49" s="32">
        <v>41455</v>
      </c>
      <c r="M49" s="33">
        <f t="shared" si="0"/>
        <v>17.285714285714285</v>
      </c>
      <c r="N49" s="30"/>
      <c r="O49" s="22">
        <f t="shared" si="1"/>
        <v>0</v>
      </c>
      <c r="P49" s="23">
        <f t="shared" si="2"/>
        <v>0</v>
      </c>
      <c r="Q49" s="23">
        <f t="shared" si="3"/>
        <v>0</v>
      </c>
      <c r="R49" s="23">
        <f t="shared" si="4"/>
        <v>0</v>
      </c>
      <c r="S49" s="47" t="s">
        <v>210</v>
      </c>
    </row>
    <row r="50" spans="1:21" ht="78.75" x14ac:dyDescent="0.25">
      <c r="A50" s="40" t="s">
        <v>217</v>
      </c>
      <c r="B50" s="26">
        <v>1101001</v>
      </c>
      <c r="C50" s="54" t="s">
        <v>218</v>
      </c>
      <c r="D50" s="30" t="s">
        <v>219</v>
      </c>
      <c r="E50" s="30" t="s">
        <v>220</v>
      </c>
      <c r="F50" s="30" t="s">
        <v>221</v>
      </c>
      <c r="G50" s="30" t="s">
        <v>222</v>
      </c>
      <c r="H50" s="30" t="s">
        <v>223</v>
      </c>
      <c r="I50" s="30" t="s">
        <v>224</v>
      </c>
      <c r="J50" s="31">
        <v>1</v>
      </c>
      <c r="K50" s="42">
        <v>41182</v>
      </c>
      <c r="L50" s="42">
        <v>41455</v>
      </c>
      <c r="M50" s="33">
        <f t="shared" si="0"/>
        <v>39</v>
      </c>
      <c r="N50" s="46"/>
      <c r="O50" s="22">
        <f t="shared" si="1"/>
        <v>0</v>
      </c>
      <c r="P50" s="23">
        <f t="shared" si="2"/>
        <v>0</v>
      </c>
      <c r="Q50" s="23">
        <f t="shared" si="3"/>
        <v>0</v>
      </c>
      <c r="R50" s="23">
        <f t="shared" si="4"/>
        <v>0</v>
      </c>
      <c r="S50" s="47" t="s">
        <v>225</v>
      </c>
    </row>
    <row r="51" spans="1:21" ht="129.75" customHeight="1" x14ac:dyDescent="0.25">
      <c r="A51" s="40" t="s">
        <v>226</v>
      </c>
      <c r="B51" s="26">
        <v>1403100</v>
      </c>
      <c r="C51" s="30" t="s">
        <v>227</v>
      </c>
      <c r="D51" s="38" t="s">
        <v>228</v>
      </c>
      <c r="E51" s="38" t="s">
        <v>229</v>
      </c>
      <c r="F51" s="38" t="s">
        <v>230</v>
      </c>
      <c r="G51" s="38" t="s">
        <v>231</v>
      </c>
      <c r="H51" s="38" t="s">
        <v>232</v>
      </c>
      <c r="I51" s="30" t="s">
        <v>202</v>
      </c>
      <c r="J51" s="40">
        <v>4</v>
      </c>
      <c r="K51" s="42">
        <v>41183</v>
      </c>
      <c r="L51" s="42">
        <v>41547</v>
      </c>
      <c r="M51" s="33">
        <f t="shared" si="0"/>
        <v>52</v>
      </c>
      <c r="N51" s="46"/>
      <c r="O51" s="22">
        <f t="shared" si="1"/>
        <v>0</v>
      </c>
      <c r="P51" s="23">
        <f t="shared" si="2"/>
        <v>0</v>
      </c>
      <c r="Q51" s="23">
        <f t="shared" si="3"/>
        <v>0</v>
      </c>
      <c r="R51" s="23">
        <f t="shared" si="4"/>
        <v>0</v>
      </c>
      <c r="S51" s="47" t="s">
        <v>233</v>
      </c>
    </row>
    <row r="52" spans="1:21" ht="182.25" customHeight="1" x14ac:dyDescent="0.25">
      <c r="A52" s="25" t="s">
        <v>226</v>
      </c>
      <c r="B52" s="25">
        <v>1403100</v>
      </c>
      <c r="C52" s="27" t="s">
        <v>234</v>
      </c>
      <c r="D52" s="28" t="s">
        <v>235</v>
      </c>
      <c r="E52" s="28" t="s">
        <v>236</v>
      </c>
      <c r="F52" s="29" t="s">
        <v>237</v>
      </c>
      <c r="G52" s="28" t="s">
        <v>44</v>
      </c>
      <c r="H52" s="29" t="s">
        <v>45</v>
      </c>
      <c r="I52" s="30" t="s">
        <v>59</v>
      </c>
      <c r="J52" s="31">
        <v>1</v>
      </c>
      <c r="K52" s="32">
        <v>41213</v>
      </c>
      <c r="L52" s="32">
        <v>41455</v>
      </c>
      <c r="M52" s="33">
        <f t="shared" si="0"/>
        <v>34.571428571428569</v>
      </c>
      <c r="N52" s="34"/>
      <c r="O52" s="22">
        <f t="shared" si="1"/>
        <v>0</v>
      </c>
      <c r="P52" s="23">
        <f t="shared" si="2"/>
        <v>0</v>
      </c>
      <c r="Q52" s="23">
        <f t="shared" si="3"/>
        <v>0</v>
      </c>
      <c r="R52" s="23">
        <f t="shared" si="4"/>
        <v>0</v>
      </c>
      <c r="S52" s="35" t="s">
        <v>42</v>
      </c>
    </row>
    <row r="53" spans="1:21" ht="250.5" customHeight="1" x14ac:dyDescent="0.25">
      <c r="A53" s="25" t="s">
        <v>226</v>
      </c>
      <c r="B53" s="25">
        <v>1403100</v>
      </c>
      <c r="C53" s="27" t="s">
        <v>234</v>
      </c>
      <c r="D53" s="28" t="s">
        <v>235</v>
      </c>
      <c r="E53" s="28" t="s">
        <v>236</v>
      </c>
      <c r="F53" s="29" t="s">
        <v>238</v>
      </c>
      <c r="G53" s="28" t="s">
        <v>44</v>
      </c>
      <c r="H53" s="36" t="s">
        <v>48</v>
      </c>
      <c r="I53" s="30" t="s">
        <v>49</v>
      </c>
      <c r="J53" s="37">
        <v>1</v>
      </c>
      <c r="K53" s="32">
        <v>41214</v>
      </c>
      <c r="L53" s="32">
        <v>41455</v>
      </c>
      <c r="M53" s="33">
        <f t="shared" si="0"/>
        <v>34.428571428571431</v>
      </c>
      <c r="N53" s="34"/>
      <c r="O53" s="22">
        <f t="shared" si="1"/>
        <v>0</v>
      </c>
      <c r="P53" s="23">
        <f t="shared" si="2"/>
        <v>0</v>
      </c>
      <c r="Q53" s="23">
        <f t="shared" si="3"/>
        <v>0</v>
      </c>
      <c r="R53" s="23">
        <f t="shared" si="4"/>
        <v>0</v>
      </c>
      <c r="S53" s="35" t="s">
        <v>42</v>
      </c>
    </row>
    <row r="54" spans="1:21" ht="199.5" customHeight="1" x14ac:dyDescent="0.25">
      <c r="A54" s="25" t="s">
        <v>226</v>
      </c>
      <c r="B54" s="25">
        <v>1403100</v>
      </c>
      <c r="C54" s="27" t="s">
        <v>234</v>
      </c>
      <c r="D54" s="28" t="s">
        <v>235</v>
      </c>
      <c r="E54" s="28" t="s">
        <v>236</v>
      </c>
      <c r="F54" s="29" t="s">
        <v>239</v>
      </c>
      <c r="G54" s="28" t="s">
        <v>44</v>
      </c>
      <c r="H54" s="36" t="s">
        <v>51</v>
      </c>
      <c r="I54" s="30" t="s">
        <v>52</v>
      </c>
      <c r="J54" s="30">
        <v>60</v>
      </c>
      <c r="K54" s="32">
        <v>41183</v>
      </c>
      <c r="L54" s="32">
        <v>41455</v>
      </c>
      <c r="M54" s="33">
        <f t="shared" si="0"/>
        <v>38.857142857142854</v>
      </c>
      <c r="N54" s="34"/>
      <c r="O54" s="22">
        <f t="shared" si="1"/>
        <v>0</v>
      </c>
      <c r="P54" s="23">
        <f t="shared" si="2"/>
        <v>0</v>
      </c>
      <c r="Q54" s="23">
        <f t="shared" si="3"/>
        <v>0</v>
      </c>
      <c r="R54" s="23">
        <f t="shared" si="4"/>
        <v>0</v>
      </c>
      <c r="S54" s="35" t="s">
        <v>42</v>
      </c>
    </row>
    <row r="55" spans="1:21" ht="179.25" customHeight="1" x14ac:dyDescent="0.25">
      <c r="A55" s="25" t="s">
        <v>226</v>
      </c>
      <c r="B55" s="25">
        <v>1403100</v>
      </c>
      <c r="C55" s="27" t="s">
        <v>234</v>
      </c>
      <c r="D55" s="28" t="s">
        <v>235</v>
      </c>
      <c r="E55" s="28" t="s">
        <v>236</v>
      </c>
      <c r="F55" s="38" t="s">
        <v>61</v>
      </c>
      <c r="G55" s="28" t="s">
        <v>44</v>
      </c>
      <c r="H55" s="38" t="s">
        <v>54</v>
      </c>
      <c r="I55" s="38" t="s">
        <v>55</v>
      </c>
      <c r="J55" s="30">
        <v>8</v>
      </c>
      <c r="K55" s="32">
        <v>41183</v>
      </c>
      <c r="L55" s="32">
        <v>41455</v>
      </c>
      <c r="M55" s="33">
        <f t="shared" si="0"/>
        <v>38.857142857142854</v>
      </c>
      <c r="N55" s="34"/>
      <c r="O55" s="22">
        <f t="shared" si="1"/>
        <v>0</v>
      </c>
      <c r="P55" s="23">
        <f t="shared" si="2"/>
        <v>0</v>
      </c>
      <c r="Q55" s="23">
        <f t="shared" si="3"/>
        <v>0</v>
      </c>
      <c r="R55" s="23">
        <f t="shared" si="4"/>
        <v>0</v>
      </c>
      <c r="S55" s="35" t="s">
        <v>42</v>
      </c>
    </row>
    <row r="56" spans="1:21" ht="172.5" customHeight="1" x14ac:dyDescent="0.25">
      <c r="A56" s="40" t="s">
        <v>240</v>
      </c>
      <c r="B56" s="40">
        <v>1404100</v>
      </c>
      <c r="C56" s="36" t="s">
        <v>241</v>
      </c>
      <c r="D56" s="36" t="s">
        <v>242</v>
      </c>
      <c r="E56" s="36" t="s">
        <v>243</v>
      </c>
      <c r="F56" s="36" t="s">
        <v>244</v>
      </c>
      <c r="G56" s="38" t="s">
        <v>245</v>
      </c>
      <c r="H56" s="36" t="s">
        <v>246</v>
      </c>
      <c r="I56" s="30" t="s">
        <v>247</v>
      </c>
      <c r="J56" s="30">
        <v>1</v>
      </c>
      <c r="K56" s="32">
        <v>41167</v>
      </c>
      <c r="L56" s="32">
        <v>41470</v>
      </c>
      <c r="M56" s="33">
        <f t="shared" si="0"/>
        <v>43.285714285714285</v>
      </c>
      <c r="N56" s="34"/>
      <c r="O56" s="22">
        <f t="shared" si="1"/>
        <v>0</v>
      </c>
      <c r="P56" s="23">
        <f t="shared" si="2"/>
        <v>0</v>
      </c>
      <c r="Q56" s="23">
        <f t="shared" si="3"/>
        <v>0</v>
      </c>
      <c r="R56" s="23">
        <f t="shared" si="4"/>
        <v>0</v>
      </c>
      <c r="S56" s="56" t="s">
        <v>129</v>
      </c>
      <c r="U56" t="s">
        <v>129</v>
      </c>
    </row>
    <row r="57" spans="1:21" ht="137.25" customHeight="1" x14ac:dyDescent="0.25">
      <c r="A57" s="40" t="s">
        <v>248</v>
      </c>
      <c r="B57" s="40">
        <v>1405001</v>
      </c>
      <c r="C57" s="36" t="s">
        <v>249</v>
      </c>
      <c r="D57" s="36" t="s">
        <v>250</v>
      </c>
      <c r="E57" s="36" t="s">
        <v>251</v>
      </c>
      <c r="F57" s="36" t="s">
        <v>252</v>
      </c>
      <c r="G57" s="36" t="s">
        <v>253</v>
      </c>
      <c r="H57" s="36" t="s">
        <v>254</v>
      </c>
      <c r="I57" s="30" t="s">
        <v>255</v>
      </c>
      <c r="J57" s="30">
        <v>1</v>
      </c>
      <c r="K57" s="32">
        <v>41167</v>
      </c>
      <c r="L57" s="32">
        <v>41527</v>
      </c>
      <c r="M57" s="33">
        <f t="shared" si="0"/>
        <v>51.428571428571431</v>
      </c>
      <c r="N57" s="34"/>
      <c r="O57" s="22">
        <f t="shared" si="1"/>
        <v>0</v>
      </c>
      <c r="P57" s="23">
        <f t="shared" si="2"/>
        <v>0</v>
      </c>
      <c r="Q57" s="23">
        <f t="shared" si="3"/>
        <v>0</v>
      </c>
      <c r="R57" s="23">
        <f t="shared" si="4"/>
        <v>0</v>
      </c>
      <c r="S57" s="57" t="s">
        <v>129</v>
      </c>
    </row>
    <row r="58" spans="1:21" ht="139.5" customHeight="1" x14ac:dyDescent="0.25">
      <c r="A58" s="40" t="s">
        <v>256</v>
      </c>
      <c r="B58" s="40">
        <v>1103001</v>
      </c>
      <c r="C58" s="36" t="s">
        <v>257</v>
      </c>
      <c r="D58" s="36" t="s">
        <v>258</v>
      </c>
      <c r="E58" s="36" t="s">
        <v>259</v>
      </c>
      <c r="F58" s="38" t="s">
        <v>260</v>
      </c>
      <c r="G58" s="38" t="s">
        <v>261</v>
      </c>
      <c r="H58" s="36" t="s">
        <v>262</v>
      </c>
      <c r="I58" s="30" t="s">
        <v>263</v>
      </c>
      <c r="J58" s="30">
        <v>1</v>
      </c>
      <c r="K58" s="32">
        <v>41167</v>
      </c>
      <c r="L58" s="32">
        <v>41197</v>
      </c>
      <c r="M58" s="33">
        <f t="shared" si="0"/>
        <v>4.2857142857142856</v>
      </c>
      <c r="N58" s="30">
        <v>1</v>
      </c>
      <c r="O58" s="22">
        <f t="shared" si="1"/>
        <v>1</v>
      </c>
      <c r="P58" s="23">
        <f t="shared" si="2"/>
        <v>4.2857142857142856</v>
      </c>
      <c r="Q58" s="23">
        <f t="shared" si="3"/>
        <v>0</v>
      </c>
      <c r="R58" s="23">
        <f t="shared" si="4"/>
        <v>0</v>
      </c>
      <c r="S58" s="47" t="s">
        <v>264</v>
      </c>
    </row>
    <row r="59" spans="1:21" ht="120" customHeight="1" x14ac:dyDescent="0.25">
      <c r="A59" s="40" t="s">
        <v>265</v>
      </c>
      <c r="B59" s="26">
        <v>1202002</v>
      </c>
      <c r="C59" s="36" t="s">
        <v>266</v>
      </c>
      <c r="D59" s="36" t="s">
        <v>267</v>
      </c>
      <c r="E59" s="36" t="s">
        <v>268</v>
      </c>
      <c r="F59" s="36" t="s">
        <v>269</v>
      </c>
      <c r="G59" s="36" t="s">
        <v>270</v>
      </c>
      <c r="H59" s="36" t="s">
        <v>271</v>
      </c>
      <c r="I59" s="30" t="s">
        <v>272</v>
      </c>
      <c r="J59" s="30">
        <v>7</v>
      </c>
      <c r="K59" s="42">
        <v>41162</v>
      </c>
      <c r="L59" s="42">
        <v>41192</v>
      </c>
      <c r="M59" s="33">
        <f t="shared" si="0"/>
        <v>4.2857142857142856</v>
      </c>
      <c r="N59" s="30">
        <v>7</v>
      </c>
      <c r="O59" s="22">
        <f t="shared" si="1"/>
        <v>1</v>
      </c>
      <c r="P59" s="23">
        <f t="shared" si="2"/>
        <v>4.2857142857142856</v>
      </c>
      <c r="Q59" s="23">
        <f t="shared" si="3"/>
        <v>0</v>
      </c>
      <c r="R59" s="23">
        <f t="shared" si="4"/>
        <v>0</v>
      </c>
      <c r="S59" s="35" t="s">
        <v>273</v>
      </c>
    </row>
    <row r="60" spans="1:21" ht="136.5" customHeight="1" x14ac:dyDescent="0.25">
      <c r="A60" s="40" t="s">
        <v>265</v>
      </c>
      <c r="B60" s="26">
        <v>1202002</v>
      </c>
      <c r="C60" s="36" t="s">
        <v>266</v>
      </c>
      <c r="D60" s="36" t="s">
        <v>267</v>
      </c>
      <c r="E60" s="36" t="s">
        <v>274</v>
      </c>
      <c r="F60" s="36" t="s">
        <v>269</v>
      </c>
      <c r="G60" s="36" t="s">
        <v>275</v>
      </c>
      <c r="H60" s="36" t="s">
        <v>276</v>
      </c>
      <c r="I60" s="30" t="s">
        <v>76</v>
      </c>
      <c r="J60" s="30">
        <v>1</v>
      </c>
      <c r="K60" s="42">
        <v>41193</v>
      </c>
      <c r="L60" s="42">
        <v>41254</v>
      </c>
      <c r="M60" s="33">
        <f t="shared" si="0"/>
        <v>8.7142857142857135</v>
      </c>
      <c r="N60" s="30">
        <v>1</v>
      </c>
      <c r="O60" s="22">
        <f t="shared" si="1"/>
        <v>1</v>
      </c>
      <c r="P60" s="23">
        <f t="shared" si="2"/>
        <v>8.7142857142857135</v>
      </c>
      <c r="Q60" s="23">
        <f t="shared" si="3"/>
        <v>0</v>
      </c>
      <c r="R60" s="23">
        <f t="shared" si="4"/>
        <v>0</v>
      </c>
      <c r="S60" s="35" t="s">
        <v>277</v>
      </c>
    </row>
    <row r="61" spans="1:21" ht="136.5" customHeight="1" x14ac:dyDescent="0.25">
      <c r="A61" s="40" t="s">
        <v>265</v>
      </c>
      <c r="B61" s="26">
        <v>1202002</v>
      </c>
      <c r="C61" s="36" t="s">
        <v>266</v>
      </c>
      <c r="D61" s="36" t="s">
        <v>267</v>
      </c>
      <c r="E61" s="36" t="s">
        <v>274</v>
      </c>
      <c r="F61" s="36" t="s">
        <v>269</v>
      </c>
      <c r="G61" s="36" t="s">
        <v>275</v>
      </c>
      <c r="H61" s="36" t="s">
        <v>278</v>
      </c>
      <c r="I61" s="30" t="s">
        <v>76</v>
      </c>
      <c r="J61" s="30">
        <v>1</v>
      </c>
      <c r="K61" s="42">
        <v>41255</v>
      </c>
      <c r="L61" s="42">
        <v>41333</v>
      </c>
      <c r="M61" s="33">
        <f t="shared" si="0"/>
        <v>11.142857142857142</v>
      </c>
      <c r="N61" s="35"/>
      <c r="O61" s="22">
        <f t="shared" si="1"/>
        <v>0</v>
      </c>
      <c r="P61" s="23">
        <f t="shared" si="2"/>
        <v>0</v>
      </c>
      <c r="Q61" s="23">
        <f t="shared" si="3"/>
        <v>0</v>
      </c>
      <c r="R61" s="23">
        <f t="shared" si="4"/>
        <v>0</v>
      </c>
      <c r="S61" s="35" t="s">
        <v>277</v>
      </c>
    </row>
    <row r="62" spans="1:21" ht="118.5" customHeight="1" x14ac:dyDescent="0.25">
      <c r="A62" s="40" t="s">
        <v>265</v>
      </c>
      <c r="B62" s="26">
        <v>1202002</v>
      </c>
      <c r="C62" s="36" t="s">
        <v>266</v>
      </c>
      <c r="D62" s="36" t="s">
        <v>267</v>
      </c>
      <c r="E62" s="36" t="s">
        <v>274</v>
      </c>
      <c r="F62" s="36" t="s">
        <v>279</v>
      </c>
      <c r="G62" s="36" t="s">
        <v>280</v>
      </c>
      <c r="H62" s="36" t="s">
        <v>281</v>
      </c>
      <c r="I62" s="30" t="s">
        <v>282</v>
      </c>
      <c r="J62" s="30">
        <v>1</v>
      </c>
      <c r="K62" s="42">
        <v>41162</v>
      </c>
      <c r="L62" s="42">
        <v>41223</v>
      </c>
      <c r="M62" s="33">
        <f t="shared" si="0"/>
        <v>8.7142857142857135</v>
      </c>
      <c r="N62" s="30">
        <v>1</v>
      </c>
      <c r="O62" s="22">
        <f t="shared" si="1"/>
        <v>1</v>
      </c>
      <c r="P62" s="23">
        <f t="shared" si="2"/>
        <v>8.7142857142857135</v>
      </c>
      <c r="Q62" s="23">
        <f t="shared" si="3"/>
        <v>0</v>
      </c>
      <c r="R62" s="23">
        <f t="shared" si="4"/>
        <v>0</v>
      </c>
      <c r="S62" s="35" t="s">
        <v>277</v>
      </c>
    </row>
    <row r="63" spans="1:21" ht="143.25" customHeight="1" x14ac:dyDescent="0.25">
      <c r="A63" s="40" t="s">
        <v>265</v>
      </c>
      <c r="B63" s="26">
        <v>1202002</v>
      </c>
      <c r="C63" s="36" t="s">
        <v>266</v>
      </c>
      <c r="D63" s="36" t="s">
        <v>267</v>
      </c>
      <c r="E63" s="36" t="s">
        <v>274</v>
      </c>
      <c r="F63" s="36" t="s">
        <v>279</v>
      </c>
      <c r="G63" s="36" t="s">
        <v>283</v>
      </c>
      <c r="H63" s="36" t="s">
        <v>284</v>
      </c>
      <c r="I63" s="30" t="s">
        <v>285</v>
      </c>
      <c r="J63" s="30">
        <v>2</v>
      </c>
      <c r="K63" s="42">
        <v>41225</v>
      </c>
      <c r="L63" s="42">
        <v>41333</v>
      </c>
      <c r="M63" s="33">
        <f t="shared" si="0"/>
        <v>15.428571428571429</v>
      </c>
      <c r="N63" s="35"/>
      <c r="O63" s="22">
        <f t="shared" si="1"/>
        <v>0</v>
      </c>
      <c r="P63" s="23">
        <f t="shared" si="2"/>
        <v>0</v>
      </c>
      <c r="Q63" s="23">
        <f t="shared" si="3"/>
        <v>0</v>
      </c>
      <c r="R63" s="23">
        <f t="shared" si="4"/>
        <v>0</v>
      </c>
      <c r="S63" s="35" t="s">
        <v>277</v>
      </c>
    </row>
    <row r="64" spans="1:21" ht="130.5" customHeight="1" x14ac:dyDescent="0.25">
      <c r="A64" s="40" t="s">
        <v>265</v>
      </c>
      <c r="B64" s="26">
        <v>1202002</v>
      </c>
      <c r="C64" s="36" t="s">
        <v>266</v>
      </c>
      <c r="D64" s="36" t="s">
        <v>267</v>
      </c>
      <c r="E64" s="36" t="s">
        <v>274</v>
      </c>
      <c r="F64" s="36" t="s">
        <v>279</v>
      </c>
      <c r="G64" s="36" t="s">
        <v>280</v>
      </c>
      <c r="H64" s="36" t="s">
        <v>286</v>
      </c>
      <c r="I64" s="30" t="s">
        <v>96</v>
      </c>
      <c r="J64" s="30">
        <v>1</v>
      </c>
      <c r="K64" s="42">
        <v>41334</v>
      </c>
      <c r="L64" s="42">
        <v>41409</v>
      </c>
      <c r="M64" s="33">
        <f t="shared" si="0"/>
        <v>10.714285714285714</v>
      </c>
      <c r="N64" s="35"/>
      <c r="O64" s="22">
        <f t="shared" si="1"/>
        <v>0</v>
      </c>
      <c r="P64" s="23">
        <f t="shared" si="2"/>
        <v>0</v>
      </c>
      <c r="Q64" s="23">
        <f t="shared" si="3"/>
        <v>0</v>
      </c>
      <c r="R64" s="23">
        <f t="shared" si="4"/>
        <v>0</v>
      </c>
      <c r="S64" s="35" t="s">
        <v>277</v>
      </c>
    </row>
    <row r="65" spans="1:19" ht="144" customHeight="1" x14ac:dyDescent="0.25">
      <c r="A65" s="40" t="s">
        <v>265</v>
      </c>
      <c r="B65" s="26">
        <v>1202002</v>
      </c>
      <c r="C65" s="36" t="s">
        <v>266</v>
      </c>
      <c r="D65" s="36" t="s">
        <v>267</v>
      </c>
      <c r="E65" s="36" t="s">
        <v>274</v>
      </c>
      <c r="F65" s="36" t="s">
        <v>279</v>
      </c>
      <c r="G65" s="36" t="s">
        <v>283</v>
      </c>
      <c r="H65" s="36" t="s">
        <v>287</v>
      </c>
      <c r="I65" s="30" t="s">
        <v>288</v>
      </c>
      <c r="J65" s="30">
        <v>1</v>
      </c>
      <c r="K65" s="42">
        <v>41410</v>
      </c>
      <c r="L65" s="42">
        <v>41471</v>
      </c>
      <c r="M65" s="33">
        <f t="shared" si="0"/>
        <v>8.7142857142857135</v>
      </c>
      <c r="N65" s="35"/>
      <c r="O65" s="22">
        <f t="shared" si="1"/>
        <v>0</v>
      </c>
      <c r="P65" s="23">
        <f t="shared" si="2"/>
        <v>0</v>
      </c>
      <c r="Q65" s="23">
        <f t="shared" si="3"/>
        <v>0</v>
      </c>
      <c r="R65" s="23">
        <f t="shared" si="4"/>
        <v>0</v>
      </c>
      <c r="S65" s="35" t="s">
        <v>277</v>
      </c>
    </row>
    <row r="66" spans="1:19" ht="129.75" customHeight="1" x14ac:dyDescent="0.25">
      <c r="A66" s="40" t="s">
        <v>265</v>
      </c>
      <c r="B66" s="26">
        <v>1202002</v>
      </c>
      <c r="C66" s="36" t="s">
        <v>266</v>
      </c>
      <c r="D66" s="36" t="s">
        <v>267</v>
      </c>
      <c r="E66" s="36" t="s">
        <v>274</v>
      </c>
      <c r="F66" s="36" t="s">
        <v>289</v>
      </c>
      <c r="G66" s="36" t="s">
        <v>290</v>
      </c>
      <c r="H66" s="36" t="s">
        <v>291</v>
      </c>
      <c r="I66" s="30" t="s">
        <v>292</v>
      </c>
      <c r="J66" s="31">
        <v>1</v>
      </c>
      <c r="K66" s="42">
        <v>41162</v>
      </c>
      <c r="L66" s="42">
        <v>41526</v>
      </c>
      <c r="M66" s="33">
        <f t="shared" si="0"/>
        <v>52</v>
      </c>
      <c r="N66" s="35"/>
      <c r="O66" s="22">
        <f t="shared" si="1"/>
        <v>0</v>
      </c>
      <c r="P66" s="23">
        <f t="shared" si="2"/>
        <v>0</v>
      </c>
      <c r="Q66" s="23">
        <f t="shared" si="3"/>
        <v>0</v>
      </c>
      <c r="R66" s="23">
        <f t="shared" si="4"/>
        <v>0</v>
      </c>
      <c r="S66" s="35" t="s">
        <v>273</v>
      </c>
    </row>
    <row r="67" spans="1:19" ht="109.5" customHeight="1" x14ac:dyDescent="0.25">
      <c r="A67" s="40" t="s">
        <v>293</v>
      </c>
      <c r="B67" s="40">
        <v>1202002</v>
      </c>
      <c r="C67" s="30" t="s">
        <v>294</v>
      </c>
      <c r="D67" s="58" t="s">
        <v>295</v>
      </c>
      <c r="E67" s="30" t="s">
        <v>296</v>
      </c>
      <c r="F67" s="36" t="s">
        <v>297</v>
      </c>
      <c r="G67" s="36" t="s">
        <v>298</v>
      </c>
      <c r="H67" s="36" t="s">
        <v>299</v>
      </c>
      <c r="I67" s="30" t="s">
        <v>300</v>
      </c>
      <c r="J67" s="39">
        <v>12</v>
      </c>
      <c r="K67" s="42">
        <v>41162</v>
      </c>
      <c r="L67" s="42">
        <v>41526</v>
      </c>
      <c r="M67" s="33">
        <f t="shared" si="0"/>
        <v>52</v>
      </c>
      <c r="N67" s="40"/>
      <c r="O67" s="22">
        <f t="shared" si="1"/>
        <v>0</v>
      </c>
      <c r="P67" s="23">
        <f t="shared" si="2"/>
        <v>0</v>
      </c>
      <c r="Q67" s="23">
        <f t="shared" si="3"/>
        <v>0</v>
      </c>
      <c r="R67" s="23">
        <f t="shared" si="4"/>
        <v>0</v>
      </c>
      <c r="S67" s="40" t="s">
        <v>273</v>
      </c>
    </row>
    <row r="68" spans="1:19" ht="113.25" customHeight="1" x14ac:dyDescent="0.25">
      <c r="A68" s="40" t="s">
        <v>301</v>
      </c>
      <c r="B68" s="26">
        <v>1202002</v>
      </c>
      <c r="C68" s="38" t="s">
        <v>302</v>
      </c>
      <c r="D68" s="38" t="s">
        <v>303</v>
      </c>
      <c r="E68" s="38" t="s">
        <v>304</v>
      </c>
      <c r="F68" s="38" t="s">
        <v>305</v>
      </c>
      <c r="G68" s="38" t="s">
        <v>306</v>
      </c>
      <c r="H68" s="29" t="s">
        <v>307</v>
      </c>
      <c r="I68" s="38" t="s">
        <v>308</v>
      </c>
      <c r="J68" s="30">
        <v>1</v>
      </c>
      <c r="K68" s="32">
        <v>41162</v>
      </c>
      <c r="L68" s="32">
        <v>41224</v>
      </c>
      <c r="M68" s="33">
        <f t="shared" si="0"/>
        <v>8.8571428571428577</v>
      </c>
      <c r="N68" s="30">
        <v>1</v>
      </c>
      <c r="O68" s="22">
        <f t="shared" si="1"/>
        <v>1</v>
      </c>
      <c r="P68" s="23">
        <f t="shared" si="2"/>
        <v>8.8571428571428577</v>
      </c>
      <c r="Q68" s="23">
        <f t="shared" si="3"/>
        <v>0</v>
      </c>
      <c r="R68" s="23">
        <f t="shared" si="4"/>
        <v>0</v>
      </c>
      <c r="S68" s="35" t="s">
        <v>309</v>
      </c>
    </row>
    <row r="69" spans="1:19" ht="108" customHeight="1" x14ac:dyDescent="0.25">
      <c r="A69" s="40" t="s">
        <v>301</v>
      </c>
      <c r="B69" s="26">
        <v>1202002</v>
      </c>
      <c r="C69" s="38" t="s">
        <v>302</v>
      </c>
      <c r="D69" s="38" t="s">
        <v>303</v>
      </c>
      <c r="E69" s="38" t="s">
        <v>304</v>
      </c>
      <c r="F69" s="38" t="s">
        <v>305</v>
      </c>
      <c r="G69" s="38" t="s">
        <v>306</v>
      </c>
      <c r="H69" s="29" t="s">
        <v>310</v>
      </c>
      <c r="I69" s="38" t="s">
        <v>96</v>
      </c>
      <c r="J69" s="30">
        <v>1</v>
      </c>
      <c r="K69" s="32">
        <v>41162</v>
      </c>
      <c r="L69" s="32">
        <v>41274</v>
      </c>
      <c r="M69" s="33">
        <f t="shared" si="0"/>
        <v>16</v>
      </c>
      <c r="N69" s="30">
        <v>1</v>
      </c>
      <c r="O69" s="22">
        <f t="shared" si="1"/>
        <v>1</v>
      </c>
      <c r="P69" s="23">
        <f t="shared" si="2"/>
        <v>16</v>
      </c>
      <c r="Q69" s="23">
        <f t="shared" si="3"/>
        <v>0</v>
      </c>
      <c r="R69" s="23">
        <f t="shared" si="4"/>
        <v>0</v>
      </c>
      <c r="S69" s="35" t="s">
        <v>309</v>
      </c>
    </row>
    <row r="70" spans="1:19" ht="72" customHeight="1" x14ac:dyDescent="0.25">
      <c r="A70" s="40" t="s">
        <v>301</v>
      </c>
      <c r="B70" s="26">
        <v>1202002</v>
      </c>
      <c r="C70" s="38" t="s">
        <v>302</v>
      </c>
      <c r="D70" s="38" t="s">
        <v>303</v>
      </c>
      <c r="E70" s="38" t="s">
        <v>304</v>
      </c>
      <c r="F70" s="38" t="s">
        <v>305</v>
      </c>
      <c r="G70" s="38" t="s">
        <v>306</v>
      </c>
      <c r="H70" s="29" t="s">
        <v>311</v>
      </c>
      <c r="I70" s="38" t="s">
        <v>255</v>
      </c>
      <c r="J70" s="30">
        <v>1</v>
      </c>
      <c r="K70" s="32">
        <v>41275</v>
      </c>
      <c r="L70" s="32">
        <v>41294</v>
      </c>
      <c r="M70" s="33">
        <f t="shared" si="0"/>
        <v>2.7142857142857144</v>
      </c>
      <c r="N70" s="30"/>
      <c r="O70" s="22">
        <f t="shared" si="1"/>
        <v>0</v>
      </c>
      <c r="P70" s="23">
        <f t="shared" si="2"/>
        <v>0</v>
      </c>
      <c r="Q70" s="23">
        <f t="shared" si="3"/>
        <v>0</v>
      </c>
      <c r="R70" s="23">
        <f t="shared" si="4"/>
        <v>0</v>
      </c>
      <c r="S70" s="35" t="s">
        <v>309</v>
      </c>
    </row>
    <row r="71" spans="1:19" ht="107.25" customHeight="1" x14ac:dyDescent="0.25">
      <c r="A71" s="40" t="s">
        <v>301</v>
      </c>
      <c r="B71" s="26">
        <v>1202002</v>
      </c>
      <c r="C71" s="38" t="s">
        <v>302</v>
      </c>
      <c r="D71" s="38" t="s">
        <v>303</v>
      </c>
      <c r="E71" s="38" t="s">
        <v>304</v>
      </c>
      <c r="F71" s="38" t="s">
        <v>305</v>
      </c>
      <c r="G71" s="38" t="s">
        <v>306</v>
      </c>
      <c r="H71" s="38" t="s">
        <v>312</v>
      </c>
      <c r="I71" s="38" t="s">
        <v>313</v>
      </c>
      <c r="J71" s="30">
        <v>2</v>
      </c>
      <c r="K71" s="32">
        <v>41306</v>
      </c>
      <c r="L71" s="32">
        <v>41333</v>
      </c>
      <c r="M71" s="33">
        <f t="shared" si="0"/>
        <v>3.8571428571428572</v>
      </c>
      <c r="N71" s="30"/>
      <c r="O71" s="22">
        <f t="shared" si="1"/>
        <v>0</v>
      </c>
      <c r="P71" s="23">
        <f t="shared" si="2"/>
        <v>0</v>
      </c>
      <c r="Q71" s="23">
        <f t="shared" si="3"/>
        <v>0</v>
      </c>
      <c r="R71" s="23">
        <f t="shared" si="4"/>
        <v>0</v>
      </c>
      <c r="S71" s="35" t="s">
        <v>309</v>
      </c>
    </row>
    <row r="72" spans="1:19" ht="109.5" customHeight="1" x14ac:dyDescent="0.25">
      <c r="A72" s="40" t="s">
        <v>301</v>
      </c>
      <c r="B72" s="26">
        <v>1202002</v>
      </c>
      <c r="C72" s="38" t="s">
        <v>302</v>
      </c>
      <c r="D72" s="38" t="s">
        <v>303</v>
      </c>
      <c r="E72" s="38" t="s">
        <v>304</v>
      </c>
      <c r="F72" s="38" t="s">
        <v>314</v>
      </c>
      <c r="G72" s="38" t="s">
        <v>306</v>
      </c>
      <c r="H72" s="38" t="s">
        <v>315</v>
      </c>
      <c r="I72" s="38" t="s">
        <v>316</v>
      </c>
      <c r="J72" s="30">
        <v>1</v>
      </c>
      <c r="K72" s="32">
        <v>41162</v>
      </c>
      <c r="L72" s="32">
        <v>41526</v>
      </c>
      <c r="M72" s="33">
        <f t="shared" si="0"/>
        <v>52</v>
      </c>
      <c r="N72" s="30">
        <v>1</v>
      </c>
      <c r="O72" s="22">
        <f t="shared" si="1"/>
        <v>1</v>
      </c>
      <c r="P72" s="23">
        <f t="shared" si="2"/>
        <v>52</v>
      </c>
      <c r="Q72" s="23">
        <f t="shared" si="3"/>
        <v>0</v>
      </c>
      <c r="R72" s="23">
        <f t="shared" si="4"/>
        <v>0</v>
      </c>
      <c r="S72" s="35" t="s">
        <v>309</v>
      </c>
    </row>
    <row r="73" spans="1:19" ht="103.5" customHeight="1" x14ac:dyDescent="0.25">
      <c r="A73" s="40" t="s">
        <v>317</v>
      </c>
      <c r="B73" s="40">
        <v>1202001</v>
      </c>
      <c r="C73" s="30" t="s">
        <v>318</v>
      </c>
      <c r="D73" s="58" t="s">
        <v>319</v>
      </c>
      <c r="E73" s="58" t="s">
        <v>320</v>
      </c>
      <c r="F73" s="30" t="s">
        <v>321</v>
      </c>
      <c r="G73" s="30" t="s">
        <v>322</v>
      </c>
      <c r="H73" s="38" t="s">
        <v>323</v>
      </c>
      <c r="I73" s="29" t="s">
        <v>324</v>
      </c>
      <c r="J73" s="30">
        <v>1</v>
      </c>
      <c r="K73" s="32">
        <v>41153</v>
      </c>
      <c r="L73" s="32">
        <v>41304</v>
      </c>
      <c r="M73" s="33">
        <f t="shared" si="0"/>
        <v>21.571428571428573</v>
      </c>
      <c r="N73" s="35"/>
      <c r="O73" s="22">
        <f t="shared" si="1"/>
        <v>0</v>
      </c>
      <c r="P73" s="23">
        <f t="shared" si="2"/>
        <v>0</v>
      </c>
      <c r="Q73" s="23">
        <f t="shared" si="3"/>
        <v>0</v>
      </c>
      <c r="R73" s="23">
        <f t="shared" si="4"/>
        <v>0</v>
      </c>
      <c r="S73" s="35" t="s">
        <v>309</v>
      </c>
    </row>
    <row r="74" spans="1:19" ht="115.5" customHeight="1" x14ac:dyDescent="0.25">
      <c r="A74" s="40" t="s">
        <v>317</v>
      </c>
      <c r="B74" s="40">
        <v>1202001</v>
      </c>
      <c r="C74" s="30" t="s">
        <v>318</v>
      </c>
      <c r="D74" s="58" t="s">
        <v>319</v>
      </c>
      <c r="E74" s="58" t="s">
        <v>320</v>
      </c>
      <c r="F74" s="30" t="s">
        <v>321</v>
      </c>
      <c r="G74" s="30" t="s">
        <v>322</v>
      </c>
      <c r="H74" s="38" t="s">
        <v>325</v>
      </c>
      <c r="I74" s="29" t="s">
        <v>76</v>
      </c>
      <c r="J74" s="30">
        <v>1</v>
      </c>
      <c r="K74" s="32">
        <v>41306</v>
      </c>
      <c r="L74" s="32">
        <v>41455</v>
      </c>
      <c r="M74" s="33">
        <f t="shared" si="0"/>
        <v>21.285714285714285</v>
      </c>
      <c r="N74" s="35"/>
      <c r="O74" s="22">
        <f t="shared" si="1"/>
        <v>0</v>
      </c>
      <c r="P74" s="23">
        <f t="shared" si="2"/>
        <v>0</v>
      </c>
      <c r="Q74" s="23">
        <f t="shared" si="3"/>
        <v>0</v>
      </c>
      <c r="R74" s="23">
        <f t="shared" si="4"/>
        <v>0</v>
      </c>
      <c r="S74" s="35" t="s">
        <v>309</v>
      </c>
    </row>
    <row r="75" spans="1:19" ht="148.5" customHeight="1" x14ac:dyDescent="0.25">
      <c r="A75" s="40" t="s">
        <v>326</v>
      </c>
      <c r="B75" s="40">
        <v>1202002</v>
      </c>
      <c r="C75" s="29" t="s">
        <v>327</v>
      </c>
      <c r="D75" s="41" t="s">
        <v>328</v>
      </c>
      <c r="E75" s="41" t="s">
        <v>329</v>
      </c>
      <c r="F75" s="29" t="s">
        <v>330</v>
      </c>
      <c r="G75" s="29" t="s">
        <v>331</v>
      </c>
      <c r="H75" s="38" t="s">
        <v>332</v>
      </c>
      <c r="I75" s="38" t="s">
        <v>333</v>
      </c>
      <c r="J75" s="30">
        <v>1</v>
      </c>
      <c r="K75" s="32">
        <v>41153</v>
      </c>
      <c r="L75" s="32">
        <v>41516</v>
      </c>
      <c r="M75" s="33">
        <f t="shared" si="0"/>
        <v>51.857142857142854</v>
      </c>
      <c r="N75" s="46"/>
      <c r="O75" s="22">
        <f t="shared" si="1"/>
        <v>0</v>
      </c>
      <c r="P75" s="23">
        <f t="shared" si="2"/>
        <v>0</v>
      </c>
      <c r="Q75" s="23">
        <f t="shared" si="3"/>
        <v>0</v>
      </c>
      <c r="R75" s="23">
        <f t="shared" si="4"/>
        <v>0</v>
      </c>
      <c r="S75" s="35" t="s">
        <v>309</v>
      </c>
    </row>
    <row r="76" spans="1:19" ht="153" customHeight="1" x14ac:dyDescent="0.25">
      <c r="A76" s="40" t="s">
        <v>334</v>
      </c>
      <c r="B76" s="40">
        <v>1202002</v>
      </c>
      <c r="C76" s="29" t="s">
        <v>335</v>
      </c>
      <c r="D76" s="41" t="s">
        <v>336</v>
      </c>
      <c r="E76" s="41" t="s">
        <v>337</v>
      </c>
      <c r="F76" s="29" t="s">
        <v>338</v>
      </c>
      <c r="G76" s="29" t="s">
        <v>339</v>
      </c>
      <c r="H76" s="38" t="s">
        <v>340</v>
      </c>
      <c r="I76" s="29" t="s">
        <v>341</v>
      </c>
      <c r="J76" s="31">
        <v>1</v>
      </c>
      <c r="K76" s="32">
        <v>41153</v>
      </c>
      <c r="L76" s="32">
        <v>41516</v>
      </c>
      <c r="M76" s="33">
        <f t="shared" si="0"/>
        <v>51.857142857142854</v>
      </c>
      <c r="N76" s="46"/>
      <c r="O76" s="22">
        <f t="shared" si="1"/>
        <v>0</v>
      </c>
      <c r="P76" s="23">
        <f t="shared" si="2"/>
        <v>0</v>
      </c>
      <c r="Q76" s="23">
        <f t="shared" si="3"/>
        <v>0</v>
      </c>
      <c r="R76" s="23">
        <f t="shared" si="4"/>
        <v>0</v>
      </c>
      <c r="S76" s="35" t="s">
        <v>309</v>
      </c>
    </row>
    <row r="77" spans="1:19" ht="108" customHeight="1" x14ac:dyDescent="0.25">
      <c r="A77" s="40" t="s">
        <v>342</v>
      </c>
      <c r="B77" s="40">
        <v>1202002</v>
      </c>
      <c r="C77" s="29" t="s">
        <v>343</v>
      </c>
      <c r="D77" s="41" t="s">
        <v>344</v>
      </c>
      <c r="E77" s="41" t="s">
        <v>345</v>
      </c>
      <c r="F77" s="29" t="s">
        <v>346</v>
      </c>
      <c r="G77" s="29" t="s">
        <v>347</v>
      </c>
      <c r="H77" s="38" t="s">
        <v>348</v>
      </c>
      <c r="I77" s="29" t="s">
        <v>349</v>
      </c>
      <c r="J77" s="31">
        <v>1</v>
      </c>
      <c r="K77" s="32">
        <v>41162</v>
      </c>
      <c r="L77" s="32">
        <v>41526</v>
      </c>
      <c r="M77" s="33">
        <f t="shared" si="0"/>
        <v>52</v>
      </c>
      <c r="N77" s="46"/>
      <c r="O77" s="22">
        <f t="shared" si="1"/>
        <v>0</v>
      </c>
      <c r="P77" s="23">
        <f t="shared" si="2"/>
        <v>0</v>
      </c>
      <c r="Q77" s="23">
        <f t="shared" si="3"/>
        <v>0</v>
      </c>
      <c r="R77" s="23">
        <f t="shared" si="4"/>
        <v>0</v>
      </c>
      <c r="S77" s="35" t="s">
        <v>309</v>
      </c>
    </row>
    <row r="78" spans="1:19" ht="134.25" customHeight="1" x14ac:dyDescent="0.25">
      <c r="A78" s="40" t="s">
        <v>350</v>
      </c>
      <c r="B78" s="40">
        <v>1202002</v>
      </c>
      <c r="C78" s="29" t="s">
        <v>351</v>
      </c>
      <c r="D78" s="41" t="s">
        <v>352</v>
      </c>
      <c r="E78" s="41" t="s">
        <v>353</v>
      </c>
      <c r="F78" s="29" t="s">
        <v>354</v>
      </c>
      <c r="G78" s="29" t="s">
        <v>355</v>
      </c>
      <c r="H78" s="38" t="s">
        <v>356</v>
      </c>
      <c r="I78" s="29" t="s">
        <v>357</v>
      </c>
      <c r="J78" s="39">
        <v>6</v>
      </c>
      <c r="K78" s="32">
        <v>41162</v>
      </c>
      <c r="L78" s="32">
        <v>41516</v>
      </c>
      <c r="M78" s="33">
        <f t="shared" ref="M78:M125" si="5">(L78-K78)/7</f>
        <v>50.571428571428569</v>
      </c>
      <c r="N78" s="46"/>
      <c r="O78" s="22">
        <f t="shared" ref="O78:O125" si="6">IF(N78/J78&gt;1,1,+N78/J78)</f>
        <v>0</v>
      </c>
      <c r="P78" s="23">
        <f t="shared" ref="P78:P125" si="7">+M78*O78</f>
        <v>0</v>
      </c>
      <c r="Q78" s="23">
        <f t="shared" ref="Q78:Q125" si="8">IF(L78&lt;=$T$10,P78,0)</f>
        <v>0</v>
      </c>
      <c r="R78" s="23">
        <f t="shared" ref="R78:R125" si="9">IF($T$10&gt;=L78,M78,0)</f>
        <v>0</v>
      </c>
      <c r="S78" s="47" t="s">
        <v>309</v>
      </c>
    </row>
    <row r="79" spans="1:19" ht="105.75" customHeight="1" x14ac:dyDescent="0.25">
      <c r="A79" s="40" t="s">
        <v>350</v>
      </c>
      <c r="B79" s="40">
        <v>1202002</v>
      </c>
      <c r="C79" s="29" t="s">
        <v>351</v>
      </c>
      <c r="D79" s="41" t="s">
        <v>352</v>
      </c>
      <c r="E79" s="41" t="s">
        <v>353</v>
      </c>
      <c r="F79" s="29" t="s">
        <v>358</v>
      </c>
      <c r="G79" s="29" t="s">
        <v>359</v>
      </c>
      <c r="H79" s="38" t="s">
        <v>360</v>
      </c>
      <c r="I79" s="29" t="s">
        <v>361</v>
      </c>
      <c r="J79" s="30">
        <v>6</v>
      </c>
      <c r="K79" s="32">
        <v>41153</v>
      </c>
      <c r="L79" s="32">
        <v>41516</v>
      </c>
      <c r="M79" s="33">
        <f t="shared" si="5"/>
        <v>51.857142857142854</v>
      </c>
      <c r="N79" s="46"/>
      <c r="O79" s="22">
        <f t="shared" si="6"/>
        <v>0</v>
      </c>
      <c r="P79" s="23">
        <f t="shared" si="7"/>
        <v>0</v>
      </c>
      <c r="Q79" s="23">
        <f t="shared" si="8"/>
        <v>0</v>
      </c>
      <c r="R79" s="23">
        <f t="shared" si="9"/>
        <v>0</v>
      </c>
      <c r="S79" s="47" t="s">
        <v>309</v>
      </c>
    </row>
    <row r="80" spans="1:19" ht="152.25" customHeight="1" x14ac:dyDescent="0.25">
      <c r="A80" s="40" t="s">
        <v>362</v>
      </c>
      <c r="B80" s="40">
        <v>1202003</v>
      </c>
      <c r="C80" s="29" t="s">
        <v>363</v>
      </c>
      <c r="D80" s="30" t="s">
        <v>364</v>
      </c>
      <c r="E80" s="30" t="s">
        <v>365</v>
      </c>
      <c r="F80" s="29" t="s">
        <v>346</v>
      </c>
      <c r="G80" s="29" t="s">
        <v>347</v>
      </c>
      <c r="H80" s="38" t="s">
        <v>348</v>
      </c>
      <c r="I80" s="29" t="s">
        <v>349</v>
      </c>
      <c r="J80" s="31">
        <v>1</v>
      </c>
      <c r="K80" s="32">
        <v>41162</v>
      </c>
      <c r="L80" s="32">
        <v>41526</v>
      </c>
      <c r="M80" s="33">
        <f t="shared" si="5"/>
        <v>52</v>
      </c>
      <c r="N80" s="40"/>
      <c r="O80" s="22">
        <f t="shared" si="6"/>
        <v>0</v>
      </c>
      <c r="P80" s="23">
        <f t="shared" si="7"/>
        <v>0</v>
      </c>
      <c r="Q80" s="23">
        <f t="shared" si="8"/>
        <v>0</v>
      </c>
      <c r="R80" s="23">
        <f t="shared" si="9"/>
        <v>0</v>
      </c>
      <c r="S80" s="40" t="s">
        <v>366</v>
      </c>
    </row>
    <row r="81" spans="1:19" ht="97.5" customHeight="1" x14ac:dyDescent="0.25">
      <c r="A81" s="25" t="s">
        <v>367</v>
      </c>
      <c r="B81" s="25">
        <v>1405001</v>
      </c>
      <c r="C81" s="27" t="s">
        <v>368</v>
      </c>
      <c r="D81" s="28" t="s">
        <v>369</v>
      </c>
      <c r="E81" s="28" t="s">
        <v>370</v>
      </c>
      <c r="F81" s="29" t="s">
        <v>237</v>
      </c>
      <c r="G81" s="28" t="s">
        <v>44</v>
      </c>
      <c r="H81" s="29" t="s">
        <v>45</v>
      </c>
      <c r="I81" s="30" t="s">
        <v>59</v>
      </c>
      <c r="J81" s="31">
        <v>1</v>
      </c>
      <c r="K81" s="32">
        <v>41213</v>
      </c>
      <c r="L81" s="32">
        <v>41455</v>
      </c>
      <c r="M81" s="33">
        <f t="shared" si="5"/>
        <v>34.571428571428569</v>
      </c>
      <c r="N81" s="38"/>
      <c r="O81" s="22">
        <f t="shared" si="6"/>
        <v>0</v>
      </c>
      <c r="P81" s="23">
        <f t="shared" si="7"/>
        <v>0</v>
      </c>
      <c r="Q81" s="23">
        <f t="shared" si="8"/>
        <v>0</v>
      </c>
      <c r="R81" s="23">
        <f t="shared" si="9"/>
        <v>0</v>
      </c>
      <c r="S81" s="35" t="s">
        <v>371</v>
      </c>
    </row>
    <row r="82" spans="1:19" ht="97.5" customHeight="1" x14ac:dyDescent="0.25">
      <c r="A82" s="25" t="s">
        <v>367</v>
      </c>
      <c r="B82" s="25">
        <v>1405001</v>
      </c>
      <c r="C82" s="27" t="s">
        <v>368</v>
      </c>
      <c r="D82" s="28" t="s">
        <v>369</v>
      </c>
      <c r="E82" s="28" t="s">
        <v>370</v>
      </c>
      <c r="F82" s="29" t="s">
        <v>238</v>
      </c>
      <c r="G82" s="28" t="s">
        <v>44</v>
      </c>
      <c r="H82" s="36" t="s">
        <v>48</v>
      </c>
      <c r="I82" s="30" t="s">
        <v>49</v>
      </c>
      <c r="J82" s="37">
        <v>1</v>
      </c>
      <c r="K82" s="32">
        <v>41214</v>
      </c>
      <c r="L82" s="32">
        <v>41455</v>
      </c>
      <c r="M82" s="33">
        <f t="shared" si="5"/>
        <v>34.428571428571431</v>
      </c>
      <c r="O82" s="22">
        <f t="shared" si="6"/>
        <v>0</v>
      </c>
      <c r="P82" s="23">
        <f t="shared" si="7"/>
        <v>0</v>
      </c>
      <c r="Q82" s="23">
        <f t="shared" si="8"/>
        <v>0</v>
      </c>
      <c r="R82" s="23">
        <f t="shared" si="9"/>
        <v>0</v>
      </c>
      <c r="S82" s="35" t="s">
        <v>42</v>
      </c>
    </row>
    <row r="83" spans="1:19" ht="112.5" customHeight="1" x14ac:dyDescent="0.25">
      <c r="A83" s="25" t="s">
        <v>367</v>
      </c>
      <c r="B83" s="25">
        <v>1405001</v>
      </c>
      <c r="C83" s="27" t="s">
        <v>368</v>
      </c>
      <c r="D83" s="28" t="s">
        <v>369</v>
      </c>
      <c r="E83" s="28" t="s">
        <v>370</v>
      </c>
      <c r="F83" s="29" t="s">
        <v>239</v>
      </c>
      <c r="G83" s="28" t="s">
        <v>44</v>
      </c>
      <c r="H83" s="36" t="s">
        <v>51</v>
      </c>
      <c r="I83" s="30" t="s">
        <v>52</v>
      </c>
      <c r="J83" s="30">
        <v>60</v>
      </c>
      <c r="K83" s="32">
        <v>41183</v>
      </c>
      <c r="L83" s="32">
        <v>41455</v>
      </c>
      <c r="M83" s="33">
        <f t="shared" si="5"/>
        <v>38.857142857142854</v>
      </c>
      <c r="N83" s="38"/>
      <c r="O83" s="22">
        <f t="shared" si="6"/>
        <v>0</v>
      </c>
      <c r="P83" s="23">
        <f t="shared" si="7"/>
        <v>0</v>
      </c>
      <c r="Q83" s="23">
        <f t="shared" si="8"/>
        <v>0</v>
      </c>
      <c r="R83" s="23">
        <f t="shared" si="9"/>
        <v>0</v>
      </c>
      <c r="S83" s="35" t="s">
        <v>42</v>
      </c>
    </row>
    <row r="84" spans="1:19" ht="102.75" customHeight="1" x14ac:dyDescent="0.25">
      <c r="A84" s="25" t="s">
        <v>367</v>
      </c>
      <c r="B84" s="25">
        <v>1405001</v>
      </c>
      <c r="C84" s="27" t="s">
        <v>368</v>
      </c>
      <c r="D84" s="28" t="s">
        <v>369</v>
      </c>
      <c r="E84" s="28" t="s">
        <v>370</v>
      </c>
      <c r="F84" s="38" t="s">
        <v>61</v>
      </c>
      <c r="G84" s="28" t="s">
        <v>44</v>
      </c>
      <c r="H84" s="38" t="s">
        <v>54</v>
      </c>
      <c r="I84" s="38" t="s">
        <v>55</v>
      </c>
      <c r="J84" s="38">
        <v>8</v>
      </c>
      <c r="K84" s="32">
        <v>41183</v>
      </c>
      <c r="L84" s="32">
        <v>41455</v>
      </c>
      <c r="M84" s="33">
        <f t="shared" si="5"/>
        <v>38.857142857142854</v>
      </c>
      <c r="N84" s="38"/>
      <c r="O84" s="22">
        <f t="shared" si="6"/>
        <v>0</v>
      </c>
      <c r="P84" s="23">
        <f t="shared" si="7"/>
        <v>0</v>
      </c>
      <c r="Q84" s="23">
        <f t="shared" si="8"/>
        <v>0</v>
      </c>
      <c r="R84" s="23">
        <f t="shared" si="9"/>
        <v>0</v>
      </c>
      <c r="S84" s="35" t="s">
        <v>42</v>
      </c>
    </row>
    <row r="85" spans="1:19" ht="107.25" customHeight="1" x14ac:dyDescent="0.25">
      <c r="A85" s="40" t="s">
        <v>367</v>
      </c>
      <c r="B85" s="40">
        <v>1405001</v>
      </c>
      <c r="C85" s="36" t="s">
        <v>368</v>
      </c>
      <c r="D85" s="36" t="s">
        <v>372</v>
      </c>
      <c r="E85" s="36" t="s">
        <v>373</v>
      </c>
      <c r="F85" s="38" t="s">
        <v>374</v>
      </c>
      <c r="G85" s="38" t="s">
        <v>375</v>
      </c>
      <c r="H85" s="36" t="s">
        <v>376</v>
      </c>
      <c r="I85" s="36" t="s">
        <v>377</v>
      </c>
      <c r="J85" s="30">
        <v>1</v>
      </c>
      <c r="K85" s="59">
        <v>41153</v>
      </c>
      <c r="L85" s="59">
        <v>41333</v>
      </c>
      <c r="M85" s="33">
        <f t="shared" si="5"/>
        <v>25.714285714285715</v>
      </c>
      <c r="N85" s="38"/>
      <c r="O85" s="22">
        <f t="shared" si="6"/>
        <v>0</v>
      </c>
      <c r="P85" s="23">
        <f t="shared" si="7"/>
        <v>0</v>
      </c>
      <c r="Q85" s="23">
        <f t="shared" si="8"/>
        <v>0</v>
      </c>
      <c r="R85" s="23">
        <f t="shared" si="9"/>
        <v>0</v>
      </c>
      <c r="S85" s="35" t="s">
        <v>264</v>
      </c>
    </row>
    <row r="86" spans="1:19" ht="186.75" customHeight="1" x14ac:dyDescent="0.25">
      <c r="A86" s="40" t="s">
        <v>367</v>
      </c>
      <c r="B86" s="40">
        <v>1405001</v>
      </c>
      <c r="C86" s="36" t="s">
        <v>368</v>
      </c>
      <c r="D86" s="36" t="s">
        <v>372</v>
      </c>
      <c r="E86" s="36" t="s">
        <v>373</v>
      </c>
      <c r="F86" s="38" t="s">
        <v>378</v>
      </c>
      <c r="G86" s="38" t="s">
        <v>379</v>
      </c>
      <c r="H86" s="36" t="s">
        <v>380</v>
      </c>
      <c r="I86" s="30" t="s">
        <v>381</v>
      </c>
      <c r="J86" s="30">
        <v>2</v>
      </c>
      <c r="K86" s="59">
        <v>41153</v>
      </c>
      <c r="L86" s="59">
        <v>41274</v>
      </c>
      <c r="M86" s="33">
        <f t="shared" si="5"/>
        <v>17.285714285714285</v>
      </c>
      <c r="N86" s="33">
        <v>2</v>
      </c>
      <c r="O86" s="22">
        <f t="shared" si="6"/>
        <v>1</v>
      </c>
      <c r="P86" s="23">
        <f t="shared" si="7"/>
        <v>17.285714285714285</v>
      </c>
      <c r="Q86" s="23">
        <f t="shared" si="8"/>
        <v>0</v>
      </c>
      <c r="R86" s="23">
        <f t="shared" si="9"/>
        <v>0</v>
      </c>
      <c r="S86" s="35" t="s">
        <v>264</v>
      </c>
    </row>
    <row r="87" spans="1:19" ht="127.5" customHeight="1" x14ac:dyDescent="0.25">
      <c r="A87" s="40" t="s">
        <v>367</v>
      </c>
      <c r="B87" s="40">
        <v>1405001</v>
      </c>
      <c r="C87" s="36" t="s">
        <v>368</v>
      </c>
      <c r="D87" s="36" t="s">
        <v>372</v>
      </c>
      <c r="E87" s="36" t="s">
        <v>373</v>
      </c>
      <c r="F87" s="38" t="s">
        <v>382</v>
      </c>
      <c r="G87" s="38" t="s">
        <v>383</v>
      </c>
      <c r="H87" s="36" t="s">
        <v>384</v>
      </c>
      <c r="I87" s="30" t="s">
        <v>381</v>
      </c>
      <c r="J87" s="30">
        <v>7</v>
      </c>
      <c r="K87" s="59">
        <v>41153</v>
      </c>
      <c r="L87" s="59">
        <v>41364</v>
      </c>
      <c r="M87" s="33">
        <f t="shared" si="5"/>
        <v>30.142857142857142</v>
      </c>
      <c r="N87" s="30"/>
      <c r="O87" s="22">
        <f t="shared" si="6"/>
        <v>0</v>
      </c>
      <c r="P87" s="23">
        <f t="shared" si="7"/>
        <v>0</v>
      </c>
      <c r="Q87" s="23">
        <f t="shared" si="8"/>
        <v>0</v>
      </c>
      <c r="R87" s="23">
        <f t="shared" si="9"/>
        <v>0</v>
      </c>
      <c r="S87" s="35" t="s">
        <v>264</v>
      </c>
    </row>
    <row r="88" spans="1:19" ht="99" customHeight="1" x14ac:dyDescent="0.25">
      <c r="A88" s="40" t="s">
        <v>385</v>
      </c>
      <c r="B88" s="40">
        <v>1901001</v>
      </c>
      <c r="C88" s="27" t="s">
        <v>386</v>
      </c>
      <c r="D88" s="49" t="s">
        <v>387</v>
      </c>
      <c r="E88" s="49" t="s">
        <v>388</v>
      </c>
      <c r="F88" s="60" t="s">
        <v>389</v>
      </c>
      <c r="G88" s="27" t="s">
        <v>390</v>
      </c>
      <c r="H88" s="27" t="s">
        <v>391</v>
      </c>
      <c r="I88" s="41" t="s">
        <v>392</v>
      </c>
      <c r="J88" s="30">
        <v>1</v>
      </c>
      <c r="K88" s="32">
        <v>41153</v>
      </c>
      <c r="L88" s="32">
        <v>41213</v>
      </c>
      <c r="M88" s="33">
        <f t="shared" si="5"/>
        <v>8.5714285714285712</v>
      </c>
      <c r="N88" s="30">
        <v>1</v>
      </c>
      <c r="O88" s="22">
        <f t="shared" si="6"/>
        <v>1</v>
      </c>
      <c r="P88" s="23">
        <f t="shared" si="7"/>
        <v>8.5714285714285712</v>
      </c>
      <c r="Q88" s="23">
        <f t="shared" si="8"/>
        <v>0</v>
      </c>
      <c r="R88" s="23">
        <f t="shared" si="9"/>
        <v>0</v>
      </c>
      <c r="S88" s="35" t="s">
        <v>309</v>
      </c>
    </row>
    <row r="89" spans="1:19" ht="131.25" customHeight="1" x14ac:dyDescent="0.25">
      <c r="A89" s="40" t="s">
        <v>385</v>
      </c>
      <c r="B89" s="40">
        <v>1901001</v>
      </c>
      <c r="C89" s="27" t="s">
        <v>386</v>
      </c>
      <c r="D89" s="49" t="s">
        <v>387</v>
      </c>
      <c r="E89" s="49" t="s">
        <v>388</v>
      </c>
      <c r="F89" s="60" t="s">
        <v>393</v>
      </c>
      <c r="G89" s="27" t="s">
        <v>394</v>
      </c>
      <c r="H89" s="41" t="s">
        <v>395</v>
      </c>
      <c r="I89" s="41" t="s">
        <v>396</v>
      </c>
      <c r="J89" s="30">
        <v>1</v>
      </c>
      <c r="K89" s="32">
        <v>41275</v>
      </c>
      <c r="L89" s="32">
        <v>41517</v>
      </c>
      <c r="M89" s="33">
        <f t="shared" si="5"/>
        <v>34.571428571428569</v>
      </c>
      <c r="N89" s="30"/>
      <c r="O89" s="22">
        <f t="shared" si="6"/>
        <v>0</v>
      </c>
      <c r="P89" s="23">
        <f t="shared" si="7"/>
        <v>0</v>
      </c>
      <c r="Q89" s="23">
        <f t="shared" si="8"/>
        <v>0</v>
      </c>
      <c r="R89" s="23">
        <f t="shared" si="9"/>
        <v>0</v>
      </c>
      <c r="S89" s="35" t="s">
        <v>309</v>
      </c>
    </row>
    <row r="90" spans="1:19" ht="91.5" customHeight="1" x14ac:dyDescent="0.25">
      <c r="A90" s="40" t="s">
        <v>397</v>
      </c>
      <c r="B90" s="40">
        <v>1406100</v>
      </c>
      <c r="C90" s="27" t="s">
        <v>398</v>
      </c>
      <c r="D90" s="49" t="s">
        <v>399</v>
      </c>
      <c r="E90" s="49" t="s">
        <v>400</v>
      </c>
      <c r="F90" s="27" t="s">
        <v>401</v>
      </c>
      <c r="G90" s="27" t="s">
        <v>402</v>
      </c>
      <c r="H90" s="41" t="s">
        <v>403</v>
      </c>
      <c r="I90" s="41" t="s">
        <v>404</v>
      </c>
      <c r="J90" s="30">
        <v>1</v>
      </c>
      <c r="K90" s="32">
        <v>41153</v>
      </c>
      <c r="L90" s="32">
        <v>41274</v>
      </c>
      <c r="M90" s="33">
        <f t="shared" si="5"/>
        <v>17.285714285714285</v>
      </c>
      <c r="N90" s="40">
        <v>1</v>
      </c>
      <c r="O90" s="22">
        <f t="shared" si="6"/>
        <v>1</v>
      </c>
      <c r="P90" s="23">
        <f t="shared" si="7"/>
        <v>17.285714285714285</v>
      </c>
      <c r="Q90" s="23">
        <f t="shared" si="8"/>
        <v>0</v>
      </c>
      <c r="R90" s="23">
        <f t="shared" si="9"/>
        <v>0</v>
      </c>
      <c r="S90" s="35" t="s">
        <v>405</v>
      </c>
    </row>
    <row r="91" spans="1:19" ht="102.75" customHeight="1" x14ac:dyDescent="0.25">
      <c r="A91" s="25" t="s">
        <v>406</v>
      </c>
      <c r="B91" s="25">
        <v>1404010</v>
      </c>
      <c r="C91" s="49" t="s">
        <v>407</v>
      </c>
      <c r="D91" s="49" t="s">
        <v>408</v>
      </c>
      <c r="E91" s="49" t="s">
        <v>409</v>
      </c>
      <c r="F91" s="49" t="s">
        <v>410</v>
      </c>
      <c r="G91" s="49" t="s">
        <v>411</v>
      </c>
      <c r="H91" s="61" t="s">
        <v>412</v>
      </c>
      <c r="I91" s="41" t="s">
        <v>413</v>
      </c>
      <c r="J91" s="30">
        <v>3</v>
      </c>
      <c r="K91" s="32">
        <v>41162</v>
      </c>
      <c r="L91" s="32">
        <v>41243</v>
      </c>
      <c r="M91" s="33">
        <f t="shared" si="5"/>
        <v>11.571428571428571</v>
      </c>
      <c r="N91" s="40">
        <v>3</v>
      </c>
      <c r="O91" s="22">
        <f t="shared" si="6"/>
        <v>1</v>
      </c>
      <c r="P91" s="23">
        <f t="shared" si="7"/>
        <v>11.571428571428571</v>
      </c>
      <c r="Q91" s="23">
        <f t="shared" si="8"/>
        <v>0</v>
      </c>
      <c r="R91" s="23">
        <f t="shared" si="9"/>
        <v>0</v>
      </c>
      <c r="S91" s="35" t="s">
        <v>414</v>
      </c>
    </row>
    <row r="92" spans="1:19" ht="113.25" customHeight="1" x14ac:dyDescent="0.25">
      <c r="A92" s="40" t="s">
        <v>415</v>
      </c>
      <c r="B92" s="40">
        <v>1404010</v>
      </c>
      <c r="C92" s="27" t="s">
        <v>416</v>
      </c>
      <c r="D92" s="27" t="s">
        <v>408</v>
      </c>
      <c r="E92" s="27" t="s">
        <v>417</v>
      </c>
      <c r="F92" s="38" t="s">
        <v>418</v>
      </c>
      <c r="G92" s="38" t="s">
        <v>419</v>
      </c>
      <c r="H92" s="30" t="s">
        <v>420</v>
      </c>
      <c r="I92" s="30" t="s">
        <v>421</v>
      </c>
      <c r="J92" s="40">
        <v>1</v>
      </c>
      <c r="K92" s="32">
        <v>41153</v>
      </c>
      <c r="L92" s="32">
        <v>41228</v>
      </c>
      <c r="M92" s="33">
        <f t="shared" si="5"/>
        <v>10.714285714285714</v>
      </c>
      <c r="N92" s="40">
        <v>1</v>
      </c>
      <c r="O92" s="22">
        <f t="shared" si="6"/>
        <v>1</v>
      </c>
      <c r="P92" s="23">
        <f t="shared" si="7"/>
        <v>10.714285714285714</v>
      </c>
      <c r="Q92" s="23">
        <f t="shared" si="8"/>
        <v>0</v>
      </c>
      <c r="R92" s="23">
        <f t="shared" si="9"/>
        <v>0</v>
      </c>
      <c r="S92" s="35" t="s">
        <v>422</v>
      </c>
    </row>
    <row r="93" spans="1:19" ht="122.25" customHeight="1" x14ac:dyDescent="0.25">
      <c r="A93" s="26" t="s">
        <v>423</v>
      </c>
      <c r="B93" s="40">
        <v>1404010</v>
      </c>
      <c r="C93" s="27" t="s">
        <v>424</v>
      </c>
      <c r="D93" s="27" t="s">
        <v>425</v>
      </c>
      <c r="E93" s="27" t="s">
        <v>426</v>
      </c>
      <c r="F93" s="38" t="s">
        <v>427</v>
      </c>
      <c r="G93" s="38" t="s">
        <v>428</v>
      </c>
      <c r="H93" s="30" t="s">
        <v>429</v>
      </c>
      <c r="I93" s="30" t="s">
        <v>87</v>
      </c>
      <c r="J93" s="40">
        <v>1</v>
      </c>
      <c r="K93" s="32">
        <v>41153</v>
      </c>
      <c r="L93" s="32">
        <v>41197</v>
      </c>
      <c r="M93" s="33">
        <f t="shared" si="5"/>
        <v>6.2857142857142856</v>
      </c>
      <c r="N93" s="40">
        <v>1</v>
      </c>
      <c r="O93" s="22">
        <f t="shared" si="6"/>
        <v>1</v>
      </c>
      <c r="P93" s="23">
        <f t="shared" si="7"/>
        <v>6.2857142857142856</v>
      </c>
      <c r="Q93" s="23">
        <f t="shared" si="8"/>
        <v>0</v>
      </c>
      <c r="R93" s="23">
        <f t="shared" si="9"/>
        <v>0</v>
      </c>
      <c r="S93" s="35" t="s">
        <v>422</v>
      </c>
    </row>
    <row r="94" spans="1:19" ht="117.75" customHeight="1" x14ac:dyDescent="0.25">
      <c r="A94" s="26" t="s">
        <v>423</v>
      </c>
      <c r="B94" s="40">
        <v>1404010</v>
      </c>
      <c r="C94" s="27" t="s">
        <v>424</v>
      </c>
      <c r="D94" s="27" t="s">
        <v>425</v>
      </c>
      <c r="E94" s="27" t="s">
        <v>426</v>
      </c>
      <c r="F94" s="38" t="s">
        <v>427</v>
      </c>
      <c r="G94" s="38" t="s">
        <v>428</v>
      </c>
      <c r="H94" s="30" t="s">
        <v>430</v>
      </c>
      <c r="I94" s="30" t="s">
        <v>431</v>
      </c>
      <c r="J94" s="30">
        <v>1</v>
      </c>
      <c r="K94" s="32">
        <v>41198</v>
      </c>
      <c r="L94" s="32">
        <v>41320</v>
      </c>
      <c r="M94" s="33">
        <f t="shared" si="5"/>
        <v>17.428571428571427</v>
      </c>
      <c r="N94" s="40"/>
      <c r="O94" s="22">
        <f t="shared" si="6"/>
        <v>0</v>
      </c>
      <c r="P94" s="23">
        <f t="shared" si="7"/>
        <v>0</v>
      </c>
      <c r="Q94" s="23">
        <f t="shared" si="8"/>
        <v>0</v>
      </c>
      <c r="R94" s="23">
        <f t="shared" si="9"/>
        <v>0</v>
      </c>
      <c r="S94" s="35"/>
    </row>
    <row r="95" spans="1:19" ht="117" customHeight="1" x14ac:dyDescent="0.25">
      <c r="A95" s="40" t="s">
        <v>432</v>
      </c>
      <c r="B95" s="40">
        <v>1402012</v>
      </c>
      <c r="C95" s="36" t="s">
        <v>433</v>
      </c>
      <c r="D95" s="49" t="s">
        <v>434</v>
      </c>
      <c r="E95" s="49" t="s">
        <v>435</v>
      </c>
      <c r="F95" s="30" t="s">
        <v>436</v>
      </c>
      <c r="G95" s="38" t="s">
        <v>437</v>
      </c>
      <c r="H95" s="30" t="s">
        <v>438</v>
      </c>
      <c r="I95" s="30" t="s">
        <v>439</v>
      </c>
      <c r="J95" s="62">
        <v>1</v>
      </c>
      <c r="K95" s="32">
        <v>41153</v>
      </c>
      <c r="L95" s="32">
        <v>41274</v>
      </c>
      <c r="M95" s="33">
        <f t="shared" si="5"/>
        <v>17.285714285714285</v>
      </c>
      <c r="N95" s="62">
        <v>1</v>
      </c>
      <c r="O95" s="22">
        <f t="shared" si="6"/>
        <v>1</v>
      </c>
      <c r="P95" s="23">
        <f t="shared" si="7"/>
        <v>17.285714285714285</v>
      </c>
      <c r="Q95" s="23">
        <f t="shared" si="8"/>
        <v>0</v>
      </c>
      <c r="R95" s="23">
        <f t="shared" si="9"/>
        <v>0</v>
      </c>
      <c r="S95" s="35" t="s">
        <v>422</v>
      </c>
    </row>
    <row r="96" spans="1:19" ht="90" customHeight="1" x14ac:dyDescent="0.25">
      <c r="A96" s="25" t="s">
        <v>440</v>
      </c>
      <c r="B96" s="25">
        <v>1404012</v>
      </c>
      <c r="C96" s="49" t="s">
        <v>441</v>
      </c>
      <c r="D96" s="49" t="s">
        <v>434</v>
      </c>
      <c r="E96" s="49" t="s">
        <v>435</v>
      </c>
      <c r="F96" s="49" t="s">
        <v>442</v>
      </c>
      <c r="G96" s="49" t="s">
        <v>443</v>
      </c>
      <c r="H96" s="61" t="s">
        <v>444</v>
      </c>
      <c r="I96" s="41" t="s">
        <v>413</v>
      </c>
      <c r="J96" s="30">
        <v>3</v>
      </c>
      <c r="K96" s="32">
        <v>41162</v>
      </c>
      <c r="L96" s="32">
        <v>41243</v>
      </c>
      <c r="M96" s="33">
        <f t="shared" si="5"/>
        <v>11.571428571428571</v>
      </c>
      <c r="N96" s="62">
        <v>3</v>
      </c>
      <c r="O96" s="22">
        <f t="shared" si="6"/>
        <v>1</v>
      </c>
      <c r="P96" s="23">
        <f t="shared" si="7"/>
        <v>11.571428571428571</v>
      </c>
      <c r="Q96" s="23">
        <f t="shared" si="8"/>
        <v>0</v>
      </c>
      <c r="R96" s="23">
        <f t="shared" si="9"/>
        <v>0</v>
      </c>
      <c r="S96" s="35" t="s">
        <v>414</v>
      </c>
    </row>
    <row r="97" spans="1:19" ht="409.5" x14ac:dyDescent="0.25">
      <c r="A97" s="40" t="s">
        <v>445</v>
      </c>
      <c r="B97" s="40">
        <v>1403001</v>
      </c>
      <c r="C97" s="29" t="s">
        <v>446</v>
      </c>
      <c r="D97" s="36" t="s">
        <v>447</v>
      </c>
      <c r="E97" s="36" t="s">
        <v>447</v>
      </c>
      <c r="F97" s="38" t="s">
        <v>448</v>
      </c>
      <c r="G97" s="38" t="s">
        <v>449</v>
      </c>
      <c r="H97" s="36" t="s">
        <v>450</v>
      </c>
      <c r="I97" s="30" t="s">
        <v>451</v>
      </c>
      <c r="J97" s="30">
        <v>1</v>
      </c>
      <c r="K97" s="32">
        <v>41183</v>
      </c>
      <c r="L97" s="32">
        <v>41394</v>
      </c>
      <c r="M97" s="33">
        <f t="shared" si="5"/>
        <v>30.142857142857142</v>
      </c>
      <c r="N97" s="62"/>
      <c r="O97" s="22">
        <f t="shared" si="6"/>
        <v>0</v>
      </c>
      <c r="P97" s="23">
        <f t="shared" si="7"/>
        <v>0</v>
      </c>
      <c r="Q97" s="23">
        <f t="shared" si="8"/>
        <v>0</v>
      </c>
      <c r="R97" s="23">
        <f t="shared" si="9"/>
        <v>0</v>
      </c>
      <c r="S97" s="35" t="s">
        <v>129</v>
      </c>
    </row>
    <row r="98" spans="1:19" ht="101.25" x14ac:dyDescent="0.25">
      <c r="A98" s="40" t="s">
        <v>452</v>
      </c>
      <c r="B98" s="40">
        <v>1403002</v>
      </c>
      <c r="C98" s="36" t="s">
        <v>453</v>
      </c>
      <c r="D98" s="36" t="s">
        <v>454</v>
      </c>
      <c r="E98" s="36" t="s">
        <v>447</v>
      </c>
      <c r="F98" s="38" t="s">
        <v>455</v>
      </c>
      <c r="G98" s="38" t="s">
        <v>456</v>
      </c>
      <c r="H98" s="36" t="s">
        <v>457</v>
      </c>
      <c r="I98" s="30" t="s">
        <v>458</v>
      </c>
      <c r="J98" s="30">
        <v>1</v>
      </c>
      <c r="K98" s="32">
        <v>41183</v>
      </c>
      <c r="L98" s="32">
        <v>41363</v>
      </c>
      <c r="M98" s="33">
        <f t="shared" si="5"/>
        <v>25.714285714285715</v>
      </c>
      <c r="N98" s="35"/>
      <c r="O98" s="22">
        <f t="shared" si="6"/>
        <v>0</v>
      </c>
      <c r="P98" s="23">
        <f t="shared" si="7"/>
        <v>0</v>
      </c>
      <c r="Q98" s="23">
        <f t="shared" si="8"/>
        <v>0</v>
      </c>
      <c r="R98" s="23">
        <f t="shared" si="9"/>
        <v>0</v>
      </c>
      <c r="S98" s="35" t="s">
        <v>129</v>
      </c>
    </row>
    <row r="99" spans="1:19" ht="84" customHeight="1" x14ac:dyDescent="0.25">
      <c r="A99" s="40" t="s">
        <v>459</v>
      </c>
      <c r="B99" s="40">
        <v>1403100</v>
      </c>
      <c r="C99" s="36" t="s">
        <v>460</v>
      </c>
      <c r="D99" s="36" t="s">
        <v>447</v>
      </c>
      <c r="E99" s="36" t="s">
        <v>447</v>
      </c>
      <c r="F99" s="38" t="s">
        <v>461</v>
      </c>
      <c r="G99" s="38" t="s">
        <v>462</v>
      </c>
      <c r="H99" s="36" t="s">
        <v>463</v>
      </c>
      <c r="I99" s="30" t="s">
        <v>464</v>
      </c>
      <c r="J99" s="30">
        <v>4</v>
      </c>
      <c r="K99" s="32">
        <v>41153</v>
      </c>
      <c r="L99" s="32">
        <v>41501</v>
      </c>
      <c r="M99" s="33">
        <f t="shared" si="5"/>
        <v>49.714285714285715</v>
      </c>
      <c r="N99" s="35"/>
      <c r="O99" s="22">
        <f t="shared" si="6"/>
        <v>0</v>
      </c>
      <c r="P99" s="23">
        <f t="shared" si="7"/>
        <v>0</v>
      </c>
      <c r="Q99" s="23">
        <f t="shared" si="8"/>
        <v>0</v>
      </c>
      <c r="R99" s="23">
        <f t="shared" si="9"/>
        <v>0</v>
      </c>
      <c r="S99" s="35" t="s">
        <v>129</v>
      </c>
    </row>
    <row r="100" spans="1:19" ht="111" customHeight="1" x14ac:dyDescent="0.25">
      <c r="A100" s="26" t="s">
        <v>465</v>
      </c>
      <c r="B100" s="26">
        <v>1704001</v>
      </c>
      <c r="C100" s="30" t="s">
        <v>466</v>
      </c>
      <c r="D100" s="30" t="s">
        <v>467</v>
      </c>
      <c r="E100" s="30" t="s">
        <v>468</v>
      </c>
      <c r="F100" s="30" t="s">
        <v>469</v>
      </c>
      <c r="G100" s="30" t="s">
        <v>470</v>
      </c>
      <c r="H100" s="30" t="s">
        <v>471</v>
      </c>
      <c r="I100" s="30" t="s">
        <v>41</v>
      </c>
      <c r="J100" s="30">
        <v>1</v>
      </c>
      <c r="K100" s="63">
        <v>41167</v>
      </c>
      <c r="L100" s="63">
        <v>41306</v>
      </c>
      <c r="M100" s="33">
        <f t="shared" si="5"/>
        <v>19.857142857142858</v>
      </c>
      <c r="N100" s="35"/>
      <c r="O100" s="22">
        <f t="shared" si="6"/>
        <v>0</v>
      </c>
      <c r="P100" s="23">
        <f t="shared" si="7"/>
        <v>0</v>
      </c>
      <c r="Q100" s="23">
        <f t="shared" si="8"/>
        <v>0</v>
      </c>
      <c r="R100" s="23">
        <f t="shared" si="9"/>
        <v>0</v>
      </c>
      <c r="S100" s="35" t="s">
        <v>472</v>
      </c>
    </row>
    <row r="101" spans="1:19" ht="113.25" customHeight="1" x14ac:dyDescent="0.25">
      <c r="A101" s="26" t="s">
        <v>473</v>
      </c>
      <c r="B101" s="25">
        <v>1704001</v>
      </c>
      <c r="C101" s="30" t="s">
        <v>474</v>
      </c>
      <c r="D101" s="30" t="s">
        <v>475</v>
      </c>
      <c r="E101" s="30" t="s">
        <v>476</v>
      </c>
      <c r="F101" s="30" t="s">
        <v>469</v>
      </c>
      <c r="G101" s="30" t="s">
        <v>470</v>
      </c>
      <c r="H101" s="30" t="s">
        <v>471</v>
      </c>
      <c r="I101" s="30" t="s">
        <v>41</v>
      </c>
      <c r="J101" s="30">
        <v>1</v>
      </c>
      <c r="K101" s="63">
        <v>41167</v>
      </c>
      <c r="L101" s="63">
        <v>41306</v>
      </c>
      <c r="M101" s="33">
        <f t="shared" si="5"/>
        <v>19.857142857142858</v>
      </c>
      <c r="N101" s="35"/>
      <c r="O101" s="22">
        <f t="shared" si="6"/>
        <v>0</v>
      </c>
      <c r="P101" s="23">
        <f t="shared" si="7"/>
        <v>0</v>
      </c>
      <c r="Q101" s="23">
        <f t="shared" si="8"/>
        <v>0</v>
      </c>
      <c r="R101" s="23">
        <f t="shared" si="9"/>
        <v>0</v>
      </c>
      <c r="S101" s="35" t="s">
        <v>472</v>
      </c>
    </row>
    <row r="102" spans="1:19" ht="89.25" customHeight="1" x14ac:dyDescent="0.25">
      <c r="A102" s="40" t="s">
        <v>477</v>
      </c>
      <c r="B102" s="25">
        <v>1701009</v>
      </c>
      <c r="C102" s="49" t="s">
        <v>478</v>
      </c>
      <c r="D102" s="49" t="s">
        <v>479</v>
      </c>
      <c r="E102" s="49" t="s">
        <v>480</v>
      </c>
      <c r="F102" s="36" t="s">
        <v>481</v>
      </c>
      <c r="G102" s="64" t="s">
        <v>482</v>
      </c>
      <c r="H102" s="64" t="s">
        <v>483</v>
      </c>
      <c r="I102" s="64" t="s">
        <v>484</v>
      </c>
      <c r="J102" s="39">
        <v>1</v>
      </c>
      <c r="K102" s="32">
        <v>41167</v>
      </c>
      <c r="L102" s="32">
        <v>41228</v>
      </c>
      <c r="M102" s="33">
        <f t="shared" si="5"/>
        <v>8.7142857142857135</v>
      </c>
      <c r="N102" s="40">
        <v>1</v>
      </c>
      <c r="O102" s="22">
        <f t="shared" si="6"/>
        <v>1</v>
      </c>
      <c r="P102" s="23">
        <f t="shared" si="7"/>
        <v>8.7142857142857135</v>
      </c>
      <c r="Q102" s="23">
        <f t="shared" si="8"/>
        <v>0</v>
      </c>
      <c r="R102" s="23">
        <f t="shared" si="9"/>
        <v>0</v>
      </c>
      <c r="S102" s="40" t="s">
        <v>485</v>
      </c>
    </row>
    <row r="103" spans="1:19" ht="114" customHeight="1" x14ac:dyDescent="0.25">
      <c r="A103" s="40" t="s">
        <v>486</v>
      </c>
      <c r="B103" s="25">
        <v>1801002</v>
      </c>
      <c r="C103" s="49" t="s">
        <v>487</v>
      </c>
      <c r="D103" s="49" t="s">
        <v>488</v>
      </c>
      <c r="E103" s="49" t="s">
        <v>489</v>
      </c>
      <c r="F103" s="36" t="s">
        <v>481</v>
      </c>
      <c r="G103" s="64" t="s">
        <v>482</v>
      </c>
      <c r="H103" s="64" t="s">
        <v>483</v>
      </c>
      <c r="I103" s="64" t="s">
        <v>484</v>
      </c>
      <c r="J103" s="39">
        <v>1</v>
      </c>
      <c r="K103" s="32">
        <v>41167</v>
      </c>
      <c r="L103" s="32">
        <v>41228</v>
      </c>
      <c r="M103" s="33">
        <f t="shared" si="5"/>
        <v>8.7142857142857135</v>
      </c>
      <c r="N103" s="40">
        <v>1</v>
      </c>
      <c r="O103" s="22">
        <f t="shared" si="6"/>
        <v>1</v>
      </c>
      <c r="P103" s="23">
        <f t="shared" si="7"/>
        <v>8.7142857142857135</v>
      </c>
      <c r="Q103" s="23">
        <f t="shared" si="8"/>
        <v>0</v>
      </c>
      <c r="R103" s="23">
        <f t="shared" si="9"/>
        <v>0</v>
      </c>
      <c r="S103" s="40" t="s">
        <v>485</v>
      </c>
    </row>
    <row r="104" spans="1:19" ht="115.5" customHeight="1" x14ac:dyDescent="0.25">
      <c r="A104" s="25" t="s">
        <v>490</v>
      </c>
      <c r="B104" s="25">
        <v>1801002</v>
      </c>
      <c r="C104" s="49" t="s">
        <v>491</v>
      </c>
      <c r="D104" s="49" t="s">
        <v>492</v>
      </c>
      <c r="E104" s="49" t="s">
        <v>493</v>
      </c>
      <c r="F104" s="49" t="s">
        <v>494</v>
      </c>
      <c r="G104" s="49" t="s">
        <v>495</v>
      </c>
      <c r="H104" s="61" t="s">
        <v>496</v>
      </c>
      <c r="I104" s="41" t="s">
        <v>497</v>
      </c>
      <c r="J104" s="30">
        <v>1</v>
      </c>
      <c r="K104" s="32">
        <v>41162</v>
      </c>
      <c r="L104" s="32">
        <v>41516</v>
      </c>
      <c r="M104" s="33">
        <f t="shared" si="5"/>
        <v>50.571428571428569</v>
      </c>
      <c r="N104" s="35"/>
      <c r="O104" s="22">
        <f t="shared" si="6"/>
        <v>0</v>
      </c>
      <c r="P104" s="23">
        <f t="shared" si="7"/>
        <v>0</v>
      </c>
      <c r="Q104" s="23">
        <f t="shared" si="8"/>
        <v>0</v>
      </c>
      <c r="R104" s="23">
        <f t="shared" si="9"/>
        <v>0</v>
      </c>
      <c r="S104" s="35" t="s">
        <v>498</v>
      </c>
    </row>
    <row r="105" spans="1:19" ht="116.25" customHeight="1" x14ac:dyDescent="0.25">
      <c r="A105" s="25" t="s">
        <v>499</v>
      </c>
      <c r="B105" s="25">
        <v>1404011</v>
      </c>
      <c r="C105" s="27" t="s">
        <v>500</v>
      </c>
      <c r="D105" s="28" t="s">
        <v>501</v>
      </c>
      <c r="E105" s="28" t="s">
        <v>502</v>
      </c>
      <c r="F105" s="29" t="s">
        <v>503</v>
      </c>
      <c r="G105" s="28" t="s">
        <v>504</v>
      </c>
      <c r="H105" s="29" t="s">
        <v>505</v>
      </c>
      <c r="I105" s="30" t="s">
        <v>59</v>
      </c>
      <c r="J105" s="31">
        <v>1</v>
      </c>
      <c r="K105" s="32">
        <v>41213</v>
      </c>
      <c r="L105" s="32">
        <v>41455</v>
      </c>
      <c r="M105" s="33">
        <f t="shared" si="5"/>
        <v>34.571428571428569</v>
      </c>
      <c r="O105" s="22">
        <f t="shared" si="6"/>
        <v>0</v>
      </c>
      <c r="P105" s="23">
        <f t="shared" si="7"/>
        <v>0</v>
      </c>
      <c r="Q105" s="23">
        <f t="shared" si="8"/>
        <v>0</v>
      </c>
      <c r="R105" s="23">
        <f t="shared" si="9"/>
        <v>0</v>
      </c>
      <c r="S105" s="35" t="s">
        <v>506</v>
      </c>
    </row>
    <row r="106" spans="1:19" ht="124.5" customHeight="1" x14ac:dyDescent="0.25">
      <c r="A106" s="25" t="s">
        <v>499</v>
      </c>
      <c r="B106" s="25">
        <v>1404011</v>
      </c>
      <c r="C106" s="27" t="s">
        <v>500</v>
      </c>
      <c r="D106" s="28" t="s">
        <v>501</v>
      </c>
      <c r="E106" s="28" t="s">
        <v>502</v>
      </c>
      <c r="F106" s="29" t="s">
        <v>507</v>
      </c>
      <c r="G106" s="28" t="s">
        <v>504</v>
      </c>
      <c r="H106" s="36" t="s">
        <v>48</v>
      </c>
      <c r="I106" s="30" t="s">
        <v>49</v>
      </c>
      <c r="J106" s="37">
        <v>1</v>
      </c>
      <c r="K106" s="32">
        <v>41214</v>
      </c>
      <c r="L106" s="32">
        <v>41455</v>
      </c>
      <c r="M106" s="33">
        <f t="shared" si="5"/>
        <v>34.428571428571431</v>
      </c>
      <c r="O106" s="22">
        <f t="shared" si="6"/>
        <v>0</v>
      </c>
      <c r="P106" s="23">
        <f t="shared" si="7"/>
        <v>0</v>
      </c>
      <c r="Q106" s="23">
        <f t="shared" si="8"/>
        <v>0</v>
      </c>
      <c r="R106" s="23">
        <f t="shared" si="9"/>
        <v>0</v>
      </c>
      <c r="S106" s="35" t="s">
        <v>506</v>
      </c>
    </row>
    <row r="107" spans="1:19" ht="119.25" customHeight="1" x14ac:dyDescent="0.25">
      <c r="A107" s="25" t="s">
        <v>499</v>
      </c>
      <c r="B107" s="25">
        <v>1404011</v>
      </c>
      <c r="C107" s="27" t="s">
        <v>500</v>
      </c>
      <c r="D107" s="28" t="s">
        <v>501</v>
      </c>
      <c r="E107" s="28" t="s">
        <v>502</v>
      </c>
      <c r="F107" s="29" t="s">
        <v>239</v>
      </c>
      <c r="G107" s="28" t="s">
        <v>504</v>
      </c>
      <c r="H107" s="36" t="s">
        <v>51</v>
      </c>
      <c r="I107" s="30" t="s">
        <v>52</v>
      </c>
      <c r="J107" s="30">
        <v>60</v>
      </c>
      <c r="K107" s="32">
        <v>41183</v>
      </c>
      <c r="L107" s="32">
        <v>41455</v>
      </c>
      <c r="M107" s="33">
        <f t="shared" si="5"/>
        <v>38.857142857142854</v>
      </c>
      <c r="O107" s="22">
        <f t="shared" si="6"/>
        <v>0</v>
      </c>
      <c r="P107" s="23">
        <f t="shared" si="7"/>
        <v>0</v>
      </c>
      <c r="Q107" s="23">
        <f t="shared" si="8"/>
        <v>0</v>
      </c>
      <c r="R107" s="23">
        <f t="shared" si="9"/>
        <v>0</v>
      </c>
      <c r="S107" s="35" t="s">
        <v>506</v>
      </c>
    </row>
    <row r="108" spans="1:19" ht="114.75" customHeight="1" x14ac:dyDescent="0.25">
      <c r="A108" s="25" t="s">
        <v>499</v>
      </c>
      <c r="B108" s="25">
        <v>1404011</v>
      </c>
      <c r="C108" s="27" t="s">
        <v>500</v>
      </c>
      <c r="D108" s="28" t="s">
        <v>501</v>
      </c>
      <c r="E108" s="28" t="s">
        <v>502</v>
      </c>
      <c r="F108" s="38" t="s">
        <v>508</v>
      </c>
      <c r="G108" s="28" t="s">
        <v>504</v>
      </c>
      <c r="H108" s="38" t="s">
        <v>54</v>
      </c>
      <c r="I108" s="38" t="s">
        <v>55</v>
      </c>
      <c r="J108" s="30">
        <v>8</v>
      </c>
      <c r="K108" s="32">
        <v>41183</v>
      </c>
      <c r="L108" s="32">
        <v>41455</v>
      </c>
      <c r="M108" s="33">
        <f t="shared" si="5"/>
        <v>38.857142857142854</v>
      </c>
      <c r="O108" s="22">
        <f t="shared" si="6"/>
        <v>0</v>
      </c>
      <c r="P108" s="23">
        <f t="shared" si="7"/>
        <v>0</v>
      </c>
      <c r="Q108" s="23">
        <f t="shared" si="8"/>
        <v>0</v>
      </c>
      <c r="R108" s="23">
        <f t="shared" si="9"/>
        <v>0</v>
      </c>
      <c r="S108" s="35" t="s">
        <v>506</v>
      </c>
    </row>
    <row r="109" spans="1:19" ht="96" customHeight="1" x14ac:dyDescent="0.25">
      <c r="A109" s="25" t="s">
        <v>499</v>
      </c>
      <c r="B109" s="25">
        <v>1404011</v>
      </c>
      <c r="C109" s="65" t="s">
        <v>509</v>
      </c>
      <c r="D109" s="66" t="s">
        <v>510</v>
      </c>
      <c r="E109" s="66" t="s">
        <v>511</v>
      </c>
      <c r="F109" s="49" t="s">
        <v>512</v>
      </c>
      <c r="G109" s="49" t="s">
        <v>513</v>
      </c>
      <c r="H109" s="49" t="s">
        <v>514</v>
      </c>
      <c r="I109" s="67" t="s">
        <v>515</v>
      </c>
      <c r="J109" s="68">
        <v>12</v>
      </c>
      <c r="K109" s="32" t="s">
        <v>516</v>
      </c>
      <c r="L109" s="32">
        <v>41577</v>
      </c>
      <c r="M109" s="33">
        <v>52</v>
      </c>
      <c r="N109" s="38"/>
      <c r="O109" s="22">
        <f t="shared" si="6"/>
        <v>0</v>
      </c>
      <c r="P109" s="23">
        <f t="shared" si="7"/>
        <v>0</v>
      </c>
      <c r="Q109" s="23">
        <f t="shared" si="8"/>
        <v>0</v>
      </c>
      <c r="R109" s="23">
        <f t="shared" si="9"/>
        <v>0</v>
      </c>
      <c r="S109" s="35" t="s">
        <v>506</v>
      </c>
    </row>
    <row r="110" spans="1:19" ht="84.75" customHeight="1" x14ac:dyDescent="0.25">
      <c r="A110" s="25" t="s">
        <v>499</v>
      </c>
      <c r="B110" s="25">
        <v>1404011</v>
      </c>
      <c r="C110" s="65" t="s">
        <v>509</v>
      </c>
      <c r="D110" s="66" t="s">
        <v>510</v>
      </c>
      <c r="E110" s="66" t="s">
        <v>511</v>
      </c>
      <c r="F110" s="49" t="s">
        <v>512</v>
      </c>
      <c r="G110" s="49" t="s">
        <v>513</v>
      </c>
      <c r="H110" s="49" t="s">
        <v>514</v>
      </c>
      <c r="I110" s="49" t="s">
        <v>517</v>
      </c>
      <c r="J110" s="30">
        <v>4</v>
      </c>
      <c r="K110" s="32" t="s">
        <v>516</v>
      </c>
      <c r="L110" s="32">
        <v>41547</v>
      </c>
      <c r="M110" s="33">
        <v>52</v>
      </c>
      <c r="N110" s="38"/>
      <c r="O110" s="22">
        <f t="shared" si="6"/>
        <v>0</v>
      </c>
      <c r="P110" s="23">
        <f t="shared" si="7"/>
        <v>0</v>
      </c>
      <c r="Q110" s="23">
        <f t="shared" si="8"/>
        <v>0</v>
      </c>
      <c r="R110" s="23">
        <f t="shared" si="9"/>
        <v>0</v>
      </c>
      <c r="S110" s="35" t="s">
        <v>506</v>
      </c>
    </row>
    <row r="111" spans="1:19" ht="205.5" customHeight="1" x14ac:dyDescent="0.25">
      <c r="A111" s="40" t="s">
        <v>518</v>
      </c>
      <c r="B111" s="40">
        <v>1801002</v>
      </c>
      <c r="C111" s="36" t="s">
        <v>519</v>
      </c>
      <c r="D111" s="36" t="s">
        <v>520</v>
      </c>
      <c r="E111" s="36" t="s">
        <v>521</v>
      </c>
      <c r="F111" s="38" t="s">
        <v>522</v>
      </c>
      <c r="G111" s="38" t="s">
        <v>523</v>
      </c>
      <c r="H111" s="36" t="s">
        <v>524</v>
      </c>
      <c r="I111" s="30" t="s">
        <v>525</v>
      </c>
      <c r="J111" s="30">
        <v>1</v>
      </c>
      <c r="K111" s="59">
        <v>41153</v>
      </c>
      <c r="L111" s="59">
        <v>41212</v>
      </c>
      <c r="M111" s="33">
        <f t="shared" si="5"/>
        <v>8.4285714285714288</v>
      </c>
      <c r="N111" s="69">
        <v>1</v>
      </c>
      <c r="O111" s="22">
        <f t="shared" si="6"/>
        <v>1</v>
      </c>
      <c r="P111" s="23">
        <f t="shared" si="7"/>
        <v>8.4285714285714288</v>
      </c>
      <c r="Q111" s="23">
        <f t="shared" si="8"/>
        <v>0</v>
      </c>
      <c r="R111" s="23">
        <f t="shared" si="9"/>
        <v>0</v>
      </c>
      <c r="S111" s="35" t="s">
        <v>129</v>
      </c>
    </row>
    <row r="112" spans="1:19" ht="73.5" customHeight="1" x14ac:dyDescent="0.25">
      <c r="A112" s="25" t="s">
        <v>526</v>
      </c>
      <c r="B112" s="25">
        <v>1801002</v>
      </c>
      <c r="C112" s="66" t="s">
        <v>527</v>
      </c>
      <c r="D112" s="66" t="s">
        <v>528</v>
      </c>
      <c r="E112" s="66" t="s">
        <v>529</v>
      </c>
      <c r="F112" s="49" t="s">
        <v>530</v>
      </c>
      <c r="G112" s="49" t="s">
        <v>531</v>
      </c>
      <c r="H112" s="41" t="s">
        <v>532</v>
      </c>
      <c r="I112" s="49" t="s">
        <v>533</v>
      </c>
      <c r="J112" s="30">
        <v>1</v>
      </c>
      <c r="K112" s="59">
        <v>41153</v>
      </c>
      <c r="L112" s="59">
        <v>41182</v>
      </c>
      <c r="M112" s="33">
        <f t="shared" si="5"/>
        <v>4.1428571428571432</v>
      </c>
      <c r="N112" s="33">
        <v>1</v>
      </c>
      <c r="O112" s="22">
        <f t="shared" si="6"/>
        <v>1</v>
      </c>
      <c r="P112" s="23">
        <f t="shared" si="7"/>
        <v>4.1428571428571432</v>
      </c>
      <c r="Q112" s="23">
        <f t="shared" si="8"/>
        <v>0</v>
      </c>
      <c r="R112" s="23">
        <f t="shared" si="9"/>
        <v>0</v>
      </c>
      <c r="S112" s="35" t="s">
        <v>534</v>
      </c>
    </row>
    <row r="113" spans="1:21" ht="152.25" customHeight="1" x14ac:dyDescent="0.25">
      <c r="A113" s="25" t="s">
        <v>535</v>
      </c>
      <c r="B113" s="25">
        <v>1801002</v>
      </c>
      <c r="C113" s="66" t="s">
        <v>536</v>
      </c>
      <c r="D113" s="66" t="s">
        <v>537</v>
      </c>
      <c r="E113" s="66" t="s">
        <v>538</v>
      </c>
      <c r="F113" s="49" t="s">
        <v>539</v>
      </c>
      <c r="G113" s="49" t="s">
        <v>540</v>
      </c>
      <c r="H113" s="41" t="s">
        <v>541</v>
      </c>
      <c r="I113" s="49" t="s">
        <v>542</v>
      </c>
      <c r="J113" s="30">
        <v>12</v>
      </c>
      <c r="K113" s="59">
        <v>41183</v>
      </c>
      <c r="L113" s="59">
        <v>41547</v>
      </c>
      <c r="M113" s="33">
        <f t="shared" si="5"/>
        <v>52</v>
      </c>
      <c r="N113" s="35"/>
      <c r="O113" s="22">
        <f t="shared" si="6"/>
        <v>0</v>
      </c>
      <c r="P113" s="23">
        <f t="shared" si="7"/>
        <v>0</v>
      </c>
      <c r="Q113" s="23">
        <f t="shared" si="8"/>
        <v>0</v>
      </c>
      <c r="R113" s="23">
        <f t="shared" si="9"/>
        <v>0</v>
      </c>
      <c r="S113" s="35" t="s">
        <v>534</v>
      </c>
    </row>
    <row r="114" spans="1:21" ht="147.75" customHeight="1" x14ac:dyDescent="0.25">
      <c r="A114" s="25" t="s">
        <v>535</v>
      </c>
      <c r="B114" s="25">
        <v>1801002</v>
      </c>
      <c r="C114" s="66" t="s">
        <v>536</v>
      </c>
      <c r="D114" s="66" t="s">
        <v>537</v>
      </c>
      <c r="E114" s="66" t="s">
        <v>538</v>
      </c>
      <c r="F114" s="49" t="s">
        <v>539</v>
      </c>
      <c r="G114" s="49" t="s">
        <v>540</v>
      </c>
      <c r="H114" s="41" t="s">
        <v>541</v>
      </c>
      <c r="I114" s="49" t="s">
        <v>542</v>
      </c>
      <c r="J114" s="30">
        <v>12</v>
      </c>
      <c r="K114" s="59">
        <v>41183</v>
      </c>
      <c r="L114" s="59">
        <v>41547</v>
      </c>
      <c r="M114" s="33">
        <f t="shared" si="5"/>
        <v>52</v>
      </c>
      <c r="N114" s="35"/>
      <c r="O114" s="22">
        <f t="shared" si="6"/>
        <v>0</v>
      </c>
      <c r="P114" s="23">
        <f t="shared" si="7"/>
        <v>0</v>
      </c>
      <c r="Q114" s="23">
        <f t="shared" si="8"/>
        <v>0</v>
      </c>
      <c r="R114" s="23">
        <f t="shared" si="9"/>
        <v>0</v>
      </c>
      <c r="S114" s="35" t="s">
        <v>534</v>
      </c>
    </row>
    <row r="115" spans="1:21" ht="118.5" customHeight="1" x14ac:dyDescent="0.25">
      <c r="A115" s="26" t="s">
        <v>543</v>
      </c>
      <c r="B115" s="40">
        <v>1907001</v>
      </c>
      <c r="C115" s="30" t="s">
        <v>544</v>
      </c>
      <c r="D115" s="30" t="s">
        <v>545</v>
      </c>
      <c r="E115" s="30" t="s">
        <v>546</v>
      </c>
      <c r="F115" s="30" t="s">
        <v>469</v>
      </c>
      <c r="G115" s="30" t="s">
        <v>547</v>
      </c>
      <c r="H115" s="30" t="s">
        <v>471</v>
      </c>
      <c r="I115" s="30" t="s">
        <v>41</v>
      </c>
      <c r="J115" s="30">
        <v>1</v>
      </c>
      <c r="K115" s="59">
        <v>41167</v>
      </c>
      <c r="L115" s="59">
        <v>41306</v>
      </c>
      <c r="M115" s="33">
        <f t="shared" si="5"/>
        <v>19.857142857142858</v>
      </c>
      <c r="N115" s="35"/>
      <c r="O115" s="22">
        <f t="shared" si="6"/>
        <v>0</v>
      </c>
      <c r="P115" s="23">
        <f t="shared" si="7"/>
        <v>0</v>
      </c>
      <c r="Q115" s="23">
        <f t="shared" si="8"/>
        <v>0</v>
      </c>
      <c r="R115" s="23">
        <f t="shared" si="9"/>
        <v>0</v>
      </c>
      <c r="S115" s="35" t="s">
        <v>472</v>
      </c>
    </row>
    <row r="116" spans="1:21" ht="96.75" customHeight="1" x14ac:dyDescent="0.25">
      <c r="A116" s="40" t="s">
        <v>548</v>
      </c>
      <c r="B116" s="40">
        <v>1907002</v>
      </c>
      <c r="C116" s="49" t="s">
        <v>549</v>
      </c>
      <c r="D116" s="49" t="s">
        <v>550</v>
      </c>
      <c r="E116" s="49" t="s">
        <v>551</v>
      </c>
      <c r="F116" s="30" t="s">
        <v>552</v>
      </c>
      <c r="G116" s="64" t="s">
        <v>553</v>
      </c>
      <c r="H116" s="64" t="s">
        <v>554</v>
      </c>
      <c r="I116" s="64" t="s">
        <v>202</v>
      </c>
      <c r="J116" s="39">
        <v>4</v>
      </c>
      <c r="K116" s="32">
        <v>41167</v>
      </c>
      <c r="L116" s="32">
        <v>41531</v>
      </c>
      <c r="M116" s="33">
        <f t="shared" si="5"/>
        <v>52</v>
      </c>
      <c r="N116" s="40"/>
      <c r="O116" s="22">
        <f t="shared" si="6"/>
        <v>0</v>
      </c>
      <c r="P116" s="23">
        <f t="shared" si="7"/>
        <v>0</v>
      </c>
      <c r="Q116" s="23">
        <f t="shared" si="8"/>
        <v>0</v>
      </c>
      <c r="R116" s="23">
        <f t="shared" si="9"/>
        <v>0</v>
      </c>
      <c r="S116" s="40" t="s">
        <v>309</v>
      </c>
    </row>
    <row r="117" spans="1:21" ht="86.25" customHeight="1" x14ac:dyDescent="0.25">
      <c r="A117" s="40" t="s">
        <v>555</v>
      </c>
      <c r="B117" s="40">
        <v>1404003</v>
      </c>
      <c r="C117" s="49" t="s">
        <v>556</v>
      </c>
      <c r="D117" s="49" t="s">
        <v>557</v>
      </c>
      <c r="E117" s="49" t="s">
        <v>558</v>
      </c>
      <c r="F117" s="30" t="s">
        <v>559</v>
      </c>
      <c r="G117" s="38" t="s">
        <v>560</v>
      </c>
      <c r="H117" s="30" t="s">
        <v>561</v>
      </c>
      <c r="I117" s="30" t="s">
        <v>562</v>
      </c>
      <c r="J117" s="31">
        <v>1</v>
      </c>
      <c r="K117" s="32">
        <v>41122</v>
      </c>
      <c r="L117" s="32">
        <v>41182</v>
      </c>
      <c r="M117" s="33">
        <f t="shared" si="5"/>
        <v>8.5714285714285712</v>
      </c>
      <c r="N117" s="33">
        <v>100</v>
      </c>
      <c r="O117" s="22">
        <f t="shared" si="6"/>
        <v>1</v>
      </c>
      <c r="P117" s="23">
        <f t="shared" si="7"/>
        <v>8.5714285714285712</v>
      </c>
      <c r="Q117" s="23">
        <f t="shared" si="8"/>
        <v>0</v>
      </c>
      <c r="R117" s="23">
        <f t="shared" si="9"/>
        <v>0</v>
      </c>
      <c r="S117" s="35" t="s">
        <v>422</v>
      </c>
    </row>
    <row r="118" spans="1:21" ht="123" customHeight="1" x14ac:dyDescent="0.25">
      <c r="A118" s="40" t="s">
        <v>563</v>
      </c>
      <c r="B118" s="40">
        <v>1402003</v>
      </c>
      <c r="C118" s="36" t="s">
        <v>564</v>
      </c>
      <c r="D118" s="49" t="s">
        <v>565</v>
      </c>
      <c r="E118" s="49" t="s">
        <v>566</v>
      </c>
      <c r="F118" s="58" t="s">
        <v>567</v>
      </c>
      <c r="G118" s="38" t="s">
        <v>568</v>
      </c>
      <c r="H118" s="58" t="s">
        <v>569</v>
      </c>
      <c r="I118" s="58" t="s">
        <v>421</v>
      </c>
      <c r="J118" s="30">
        <v>1</v>
      </c>
      <c r="K118" s="32">
        <v>41167</v>
      </c>
      <c r="L118" s="32">
        <v>41182</v>
      </c>
      <c r="M118" s="33">
        <f t="shared" si="5"/>
        <v>2.1428571428571428</v>
      </c>
      <c r="N118" s="33">
        <v>1</v>
      </c>
      <c r="O118" s="22">
        <f t="shared" si="6"/>
        <v>1</v>
      </c>
      <c r="P118" s="23">
        <f t="shared" si="7"/>
        <v>2.1428571428571428</v>
      </c>
      <c r="Q118" s="23">
        <f t="shared" si="8"/>
        <v>0</v>
      </c>
      <c r="R118" s="23">
        <f t="shared" si="9"/>
        <v>0</v>
      </c>
      <c r="S118" s="35" t="s">
        <v>422</v>
      </c>
    </row>
    <row r="119" spans="1:21" ht="157.5" customHeight="1" x14ac:dyDescent="0.25">
      <c r="A119" s="40" t="s">
        <v>570</v>
      </c>
      <c r="B119" s="26">
        <v>1901001</v>
      </c>
      <c r="C119" s="36" t="s">
        <v>571</v>
      </c>
      <c r="D119" s="36" t="s">
        <v>572</v>
      </c>
      <c r="E119" s="36" t="s">
        <v>573</v>
      </c>
      <c r="F119" s="36" t="s">
        <v>574</v>
      </c>
      <c r="G119" s="36" t="s">
        <v>575</v>
      </c>
      <c r="H119" s="36" t="s">
        <v>576</v>
      </c>
      <c r="I119" s="30" t="s">
        <v>577</v>
      </c>
      <c r="J119" s="39">
        <v>1</v>
      </c>
      <c r="K119" s="42">
        <v>41167</v>
      </c>
      <c r="L119" s="42">
        <v>41273</v>
      </c>
      <c r="M119" s="33">
        <f t="shared" si="5"/>
        <v>15.142857142857142</v>
      </c>
      <c r="N119" s="33">
        <v>1</v>
      </c>
      <c r="O119" s="22">
        <f t="shared" si="6"/>
        <v>1</v>
      </c>
      <c r="P119" s="23">
        <f t="shared" si="7"/>
        <v>15.142857142857142</v>
      </c>
      <c r="Q119" s="23">
        <f t="shared" si="8"/>
        <v>0</v>
      </c>
      <c r="R119" s="23">
        <f t="shared" si="9"/>
        <v>0</v>
      </c>
      <c r="S119" s="35" t="s">
        <v>414</v>
      </c>
    </row>
    <row r="120" spans="1:21" ht="81.75" customHeight="1" x14ac:dyDescent="0.25">
      <c r="A120" s="40" t="s">
        <v>578</v>
      </c>
      <c r="B120" s="40" t="s">
        <v>579</v>
      </c>
      <c r="C120" s="27" t="s">
        <v>580</v>
      </c>
      <c r="D120" s="27" t="s">
        <v>581</v>
      </c>
      <c r="E120" s="27" t="s">
        <v>582</v>
      </c>
      <c r="F120" s="30" t="s">
        <v>583</v>
      </c>
      <c r="G120" s="30" t="s">
        <v>584</v>
      </c>
      <c r="H120" s="64" t="s">
        <v>585</v>
      </c>
      <c r="I120" s="34" t="s">
        <v>202</v>
      </c>
      <c r="J120" s="39">
        <v>2</v>
      </c>
      <c r="K120" s="32">
        <v>41167</v>
      </c>
      <c r="L120" s="32">
        <v>41531</v>
      </c>
      <c r="M120" s="33">
        <f t="shared" si="5"/>
        <v>52</v>
      </c>
      <c r="N120" s="33"/>
      <c r="O120" s="22">
        <f t="shared" si="6"/>
        <v>0</v>
      </c>
      <c r="P120" s="23">
        <f t="shared" si="7"/>
        <v>0</v>
      </c>
      <c r="Q120" s="23">
        <f t="shared" si="8"/>
        <v>0</v>
      </c>
      <c r="R120" s="23">
        <f t="shared" si="9"/>
        <v>0</v>
      </c>
      <c r="S120" s="40" t="s">
        <v>309</v>
      </c>
      <c r="T120" s="70"/>
    </row>
    <row r="121" spans="1:21" ht="114.75" customHeight="1" x14ac:dyDescent="0.25">
      <c r="A121" s="40" t="s">
        <v>586</v>
      </c>
      <c r="B121" s="40">
        <v>1904001</v>
      </c>
      <c r="C121" s="27" t="s">
        <v>587</v>
      </c>
      <c r="D121" s="27" t="s">
        <v>588</v>
      </c>
      <c r="E121" s="27" t="s">
        <v>589</v>
      </c>
      <c r="F121" s="49" t="s">
        <v>590</v>
      </c>
      <c r="G121" s="49" t="s">
        <v>591</v>
      </c>
      <c r="H121" s="49" t="s">
        <v>592</v>
      </c>
      <c r="I121" s="30" t="s">
        <v>593</v>
      </c>
      <c r="J121" s="30">
        <v>6</v>
      </c>
      <c r="K121" s="42">
        <v>41167</v>
      </c>
      <c r="L121" s="42">
        <v>41348</v>
      </c>
      <c r="M121" s="33">
        <f t="shared" si="5"/>
        <v>25.857142857142858</v>
      </c>
      <c r="N121" s="33">
        <v>1</v>
      </c>
      <c r="O121" s="22">
        <f t="shared" si="6"/>
        <v>0.16666666666666666</v>
      </c>
      <c r="P121" s="23">
        <f t="shared" si="7"/>
        <v>4.3095238095238093</v>
      </c>
      <c r="Q121" s="23">
        <f t="shared" si="8"/>
        <v>0</v>
      </c>
      <c r="R121" s="23">
        <f t="shared" si="9"/>
        <v>0</v>
      </c>
      <c r="S121" s="40" t="s">
        <v>485</v>
      </c>
    </row>
    <row r="122" spans="1:21" ht="113.25" customHeight="1" x14ac:dyDescent="0.25">
      <c r="A122" s="40" t="s">
        <v>586</v>
      </c>
      <c r="B122" s="40">
        <v>1904001</v>
      </c>
      <c r="C122" s="27" t="s">
        <v>587</v>
      </c>
      <c r="D122" s="27" t="s">
        <v>588</v>
      </c>
      <c r="E122" s="27" t="s">
        <v>589</v>
      </c>
      <c r="F122" s="49" t="s">
        <v>594</v>
      </c>
      <c r="G122" s="49" t="s">
        <v>595</v>
      </c>
      <c r="H122" s="49" t="s">
        <v>596</v>
      </c>
      <c r="I122" s="30" t="s">
        <v>597</v>
      </c>
      <c r="J122" s="30">
        <v>6</v>
      </c>
      <c r="K122" s="42">
        <v>41148</v>
      </c>
      <c r="L122" s="42">
        <v>41486</v>
      </c>
      <c r="M122" s="33">
        <f t="shared" si="5"/>
        <v>48.285714285714285</v>
      </c>
      <c r="N122" s="40">
        <v>3</v>
      </c>
      <c r="O122" s="22">
        <f t="shared" si="6"/>
        <v>0.5</v>
      </c>
      <c r="P122" s="23">
        <f t="shared" si="7"/>
        <v>24.142857142857142</v>
      </c>
      <c r="Q122" s="23">
        <f t="shared" si="8"/>
        <v>0</v>
      </c>
      <c r="R122" s="23">
        <f t="shared" si="9"/>
        <v>0</v>
      </c>
      <c r="S122" s="40" t="s">
        <v>598</v>
      </c>
    </row>
    <row r="123" spans="1:21" ht="108" customHeight="1" x14ac:dyDescent="0.25">
      <c r="A123" s="40" t="s">
        <v>599</v>
      </c>
      <c r="B123" s="40">
        <v>1904001</v>
      </c>
      <c r="C123" s="27" t="s">
        <v>600</v>
      </c>
      <c r="D123" s="27" t="s">
        <v>601</v>
      </c>
      <c r="E123" s="27" t="s">
        <v>602</v>
      </c>
      <c r="F123" s="49" t="s">
        <v>590</v>
      </c>
      <c r="G123" s="49" t="s">
        <v>603</v>
      </c>
      <c r="H123" s="49" t="s">
        <v>592</v>
      </c>
      <c r="I123" s="30" t="s">
        <v>593</v>
      </c>
      <c r="J123" s="30">
        <v>6</v>
      </c>
      <c r="K123" s="42">
        <v>41167</v>
      </c>
      <c r="L123" s="42">
        <v>41348</v>
      </c>
      <c r="M123" s="33">
        <f t="shared" si="5"/>
        <v>25.857142857142858</v>
      </c>
      <c r="N123" s="40">
        <v>1</v>
      </c>
      <c r="O123" s="22">
        <f t="shared" si="6"/>
        <v>0.16666666666666666</v>
      </c>
      <c r="P123" s="23">
        <f t="shared" si="7"/>
        <v>4.3095238095238093</v>
      </c>
      <c r="Q123" s="23">
        <f t="shared" si="8"/>
        <v>0</v>
      </c>
      <c r="R123" s="23">
        <f t="shared" si="9"/>
        <v>0</v>
      </c>
      <c r="S123" s="40" t="s">
        <v>485</v>
      </c>
    </row>
    <row r="124" spans="1:21" ht="93.75" customHeight="1" x14ac:dyDescent="0.25">
      <c r="A124" s="40" t="s">
        <v>599</v>
      </c>
      <c r="B124" s="40" t="s">
        <v>604</v>
      </c>
      <c r="C124" s="27" t="s">
        <v>600</v>
      </c>
      <c r="D124" s="27" t="s">
        <v>601</v>
      </c>
      <c r="E124" s="27" t="s">
        <v>602</v>
      </c>
      <c r="F124" s="49" t="s">
        <v>594</v>
      </c>
      <c r="G124" s="49" t="s">
        <v>595</v>
      </c>
      <c r="H124" s="49" t="s">
        <v>596</v>
      </c>
      <c r="I124" s="30" t="s">
        <v>597</v>
      </c>
      <c r="J124" s="30">
        <v>6</v>
      </c>
      <c r="K124" s="42">
        <v>41148</v>
      </c>
      <c r="L124" s="42">
        <v>41486</v>
      </c>
      <c r="M124" s="33">
        <f t="shared" si="5"/>
        <v>48.285714285714285</v>
      </c>
      <c r="N124" s="71">
        <v>3</v>
      </c>
      <c r="O124" s="22">
        <f t="shared" si="6"/>
        <v>0.5</v>
      </c>
      <c r="P124" s="23">
        <f t="shared" si="7"/>
        <v>24.142857142857142</v>
      </c>
      <c r="Q124" s="23">
        <f t="shared" si="8"/>
        <v>0</v>
      </c>
      <c r="R124" s="23">
        <f t="shared" si="9"/>
        <v>0</v>
      </c>
      <c r="S124" s="40" t="s">
        <v>598</v>
      </c>
    </row>
    <row r="125" spans="1:21" ht="201.75" customHeight="1" thickBot="1" x14ac:dyDescent="0.3">
      <c r="A125" s="72" t="s">
        <v>605</v>
      </c>
      <c r="B125" s="72">
        <v>1907001</v>
      </c>
      <c r="C125" s="73" t="s">
        <v>606</v>
      </c>
      <c r="D125" s="73" t="s">
        <v>607</v>
      </c>
      <c r="E125" s="73" t="s">
        <v>608</v>
      </c>
      <c r="F125" s="73" t="s">
        <v>297</v>
      </c>
      <c r="G125" s="73" t="s">
        <v>298</v>
      </c>
      <c r="H125" s="73" t="s">
        <v>299</v>
      </c>
      <c r="I125" s="71" t="s">
        <v>300</v>
      </c>
      <c r="J125" s="74">
        <v>12</v>
      </c>
      <c r="K125" s="75">
        <v>41162</v>
      </c>
      <c r="L125" s="75">
        <v>41526</v>
      </c>
      <c r="M125" s="76">
        <f t="shared" si="5"/>
        <v>52</v>
      </c>
      <c r="N125" s="71">
        <v>3</v>
      </c>
      <c r="O125" s="77">
        <f t="shared" si="6"/>
        <v>0.25</v>
      </c>
      <c r="P125" s="78">
        <f t="shared" si="7"/>
        <v>13</v>
      </c>
      <c r="Q125" s="78">
        <f t="shared" si="8"/>
        <v>0</v>
      </c>
      <c r="R125" s="78">
        <f t="shared" si="9"/>
        <v>0</v>
      </c>
      <c r="S125" s="79" t="s">
        <v>273</v>
      </c>
    </row>
    <row r="126" spans="1:21" ht="19.5" thickBot="1" x14ac:dyDescent="0.35">
      <c r="A126" s="80"/>
      <c r="B126" s="81"/>
      <c r="C126" s="82"/>
      <c r="D126" s="82"/>
      <c r="E126" s="82"/>
      <c r="F126" s="82"/>
      <c r="G126" s="82"/>
      <c r="H126" s="82"/>
      <c r="I126" s="82"/>
      <c r="J126" s="82"/>
      <c r="K126" s="81"/>
      <c r="L126" s="81"/>
      <c r="M126" s="83">
        <f t="shared" ref="M126:R126" si="10">SUM(M14:M125)</f>
        <v>3362.7142857142844</v>
      </c>
      <c r="N126" s="84">
        <f t="shared" si="10"/>
        <v>275</v>
      </c>
      <c r="O126" s="84"/>
      <c r="P126" s="84">
        <f t="shared" si="10"/>
        <v>465.85714285714289</v>
      </c>
      <c r="Q126" s="84">
        <f t="shared" si="10"/>
        <v>0</v>
      </c>
      <c r="R126" s="84">
        <f t="shared" si="10"/>
        <v>0</v>
      </c>
      <c r="S126" s="85"/>
      <c r="T126" s="86"/>
      <c r="U126" s="86"/>
    </row>
    <row r="127" spans="1:21" x14ac:dyDescent="0.25">
      <c r="A127" s="127"/>
      <c r="B127" s="127"/>
      <c r="C127" s="127"/>
      <c r="D127" s="127"/>
      <c r="E127" s="127"/>
      <c r="F127" s="127"/>
      <c r="G127" s="87"/>
      <c r="H127" s="87"/>
      <c r="I127" s="87"/>
      <c r="J127" s="87"/>
      <c r="K127" s="88"/>
      <c r="L127" s="88"/>
      <c r="M127" s="87"/>
      <c r="N127" s="87"/>
      <c r="O127" s="87"/>
      <c r="P127" s="87"/>
      <c r="Q127" s="87"/>
      <c r="R127" s="87"/>
      <c r="S127" s="89"/>
    </row>
    <row r="128" spans="1:21" x14ac:dyDescent="0.25">
      <c r="A128" s="127"/>
      <c r="B128" s="127"/>
      <c r="C128" s="127"/>
      <c r="D128" s="127"/>
      <c r="E128" s="127"/>
      <c r="F128" s="127"/>
      <c r="G128" s="127"/>
      <c r="H128" s="127"/>
      <c r="I128" s="127"/>
      <c r="J128" s="127"/>
      <c r="K128" s="127"/>
      <c r="L128" s="127"/>
      <c r="M128" s="127"/>
      <c r="N128" s="127"/>
      <c r="O128" s="127"/>
      <c r="P128" s="87"/>
      <c r="Q128" s="87"/>
      <c r="R128" s="87"/>
      <c r="S128" s="89"/>
    </row>
    <row r="129" spans="1:19" ht="15.75" thickBot="1" x14ac:dyDescent="0.3">
      <c r="A129" s="8"/>
      <c r="B129" s="8"/>
      <c r="C129" s="90"/>
      <c r="D129" s="90"/>
      <c r="E129" s="90"/>
      <c r="F129" s="90"/>
      <c r="G129" s="90"/>
      <c r="H129" s="90"/>
      <c r="I129" s="91"/>
      <c r="J129" s="91"/>
      <c r="K129" s="92"/>
      <c r="L129" s="91"/>
      <c r="M129" s="91"/>
      <c r="N129" s="91"/>
      <c r="O129" s="90"/>
      <c r="P129" s="90"/>
      <c r="Q129" s="90"/>
      <c r="R129" s="87"/>
      <c r="S129" s="89"/>
    </row>
    <row r="130" spans="1:19" ht="16.5" thickBot="1" x14ac:dyDescent="0.3">
      <c r="A130" s="8"/>
      <c r="B130" s="8"/>
      <c r="C130" s="128" t="s">
        <v>609</v>
      </c>
      <c r="D130" s="129"/>
      <c r="E130" s="129"/>
      <c r="F130" s="129"/>
      <c r="G130" s="129"/>
      <c r="H130" s="129"/>
      <c r="I130" s="129"/>
      <c r="J130" s="129"/>
      <c r="K130" s="129"/>
      <c r="L130" s="129"/>
      <c r="M130" s="129"/>
      <c r="N130" s="129"/>
      <c r="O130" s="130"/>
      <c r="P130" s="93"/>
      <c r="Q130" s="93"/>
      <c r="R130" s="87"/>
      <c r="S130" s="89"/>
    </row>
    <row r="131" spans="1:19" ht="16.5" thickBot="1" x14ac:dyDescent="0.3">
      <c r="A131" s="8"/>
      <c r="B131" s="8"/>
      <c r="C131" s="131" t="s">
        <v>610</v>
      </c>
      <c r="D131" s="132"/>
      <c r="E131" s="132"/>
      <c r="F131" s="132"/>
      <c r="G131" s="132"/>
      <c r="H131" s="132"/>
      <c r="I131" s="132"/>
      <c r="J131" s="132"/>
      <c r="K131" s="132"/>
      <c r="L131" s="132"/>
      <c r="M131" s="132"/>
      <c r="N131" s="132"/>
      <c r="O131" s="132"/>
      <c r="P131" s="132"/>
      <c r="Q131" s="132"/>
      <c r="R131" s="3"/>
      <c r="S131" s="89"/>
    </row>
    <row r="132" spans="1:19" ht="17.25" thickTop="1" thickBot="1" x14ac:dyDescent="0.3">
      <c r="A132" s="8"/>
      <c r="B132" s="8"/>
      <c r="C132" s="136" t="s">
        <v>611</v>
      </c>
      <c r="D132" s="137"/>
      <c r="E132" s="137"/>
      <c r="F132" s="137"/>
      <c r="G132" s="137"/>
      <c r="H132" s="137"/>
      <c r="I132" s="137"/>
      <c r="J132" s="137"/>
      <c r="K132" s="137"/>
      <c r="L132" s="137"/>
      <c r="M132" s="138"/>
      <c r="N132" s="94" t="s">
        <v>612</v>
      </c>
      <c r="O132" s="95">
        <f>P126</f>
        <v>465.85714285714289</v>
      </c>
      <c r="P132" s="96"/>
      <c r="Q132" s="97"/>
      <c r="R132" s="87"/>
      <c r="S132" s="89"/>
    </row>
    <row r="133" spans="1:19" ht="17.25" thickTop="1" thickBot="1" x14ac:dyDescent="0.3">
      <c r="A133" s="8"/>
      <c r="B133" s="8"/>
      <c r="C133" s="139" t="s">
        <v>613</v>
      </c>
      <c r="D133" s="140"/>
      <c r="E133" s="140"/>
      <c r="F133" s="140"/>
      <c r="G133" s="140"/>
      <c r="H133" s="140"/>
      <c r="I133" s="140"/>
      <c r="J133" s="140"/>
      <c r="K133" s="140"/>
      <c r="L133" s="140"/>
      <c r="M133" s="141"/>
      <c r="N133" s="94" t="s">
        <v>614</v>
      </c>
      <c r="O133" s="98">
        <f>SUM(M14:M125)</f>
        <v>3362.7142857142844</v>
      </c>
      <c r="P133" s="96"/>
      <c r="Q133" s="99"/>
      <c r="R133" s="87"/>
      <c r="S133" s="89"/>
    </row>
    <row r="134" spans="1:19" ht="17.25" thickTop="1" thickBot="1" x14ac:dyDescent="0.3">
      <c r="A134" s="8"/>
      <c r="B134" s="8"/>
      <c r="C134" s="142" t="s">
        <v>615</v>
      </c>
      <c r="D134" s="143"/>
      <c r="E134" s="143"/>
      <c r="F134" s="143"/>
      <c r="G134" s="143"/>
      <c r="H134" s="143"/>
      <c r="I134" s="143"/>
      <c r="J134" s="143"/>
      <c r="K134" s="143"/>
      <c r="L134" s="143"/>
      <c r="M134" s="144"/>
      <c r="N134" s="94" t="s">
        <v>616</v>
      </c>
      <c r="O134" s="100">
        <f>IF(P126=0,0,+P126/O132)</f>
        <v>1</v>
      </c>
      <c r="P134" s="96"/>
      <c r="Q134" s="101"/>
      <c r="R134" s="87"/>
      <c r="S134" s="89"/>
    </row>
    <row r="135" spans="1:19" ht="17.25" thickTop="1" thickBot="1" x14ac:dyDescent="0.3">
      <c r="A135" s="8"/>
      <c r="B135" s="8"/>
      <c r="C135" s="145" t="s">
        <v>617</v>
      </c>
      <c r="D135" s="146"/>
      <c r="E135" s="146"/>
      <c r="F135" s="146"/>
      <c r="G135" s="146"/>
      <c r="H135" s="146"/>
      <c r="I135" s="146"/>
      <c r="J135" s="146"/>
      <c r="K135" s="146"/>
      <c r="L135" s="146"/>
      <c r="M135" s="147"/>
      <c r="N135" s="94" t="s">
        <v>618</v>
      </c>
      <c r="O135" s="102">
        <f>IF(P126=0,0,+P126/O133)</f>
        <v>0.13853604656102644</v>
      </c>
      <c r="P135" s="96"/>
      <c r="Q135" s="101"/>
      <c r="R135" s="87"/>
      <c r="S135" s="89"/>
    </row>
    <row r="136" spans="1:19" ht="15.75" x14ac:dyDescent="0.25">
      <c r="A136" s="8"/>
      <c r="B136" s="8"/>
      <c r="C136" s="103"/>
      <c r="D136" s="103"/>
      <c r="E136" s="103"/>
      <c r="F136" s="103"/>
      <c r="G136" s="103"/>
      <c r="H136" s="103"/>
      <c r="I136" s="104"/>
      <c r="J136" s="103"/>
      <c r="K136" s="103"/>
      <c r="L136" s="104"/>
      <c r="M136" s="104"/>
      <c r="N136" s="104"/>
      <c r="O136" s="103"/>
      <c r="P136" s="103"/>
      <c r="Q136" s="103"/>
      <c r="R136" s="87"/>
      <c r="S136" s="89"/>
    </row>
    <row r="137" spans="1:19" ht="15.75" x14ac:dyDescent="0.25">
      <c r="A137" s="8"/>
      <c r="B137" s="8"/>
      <c r="C137" s="105"/>
      <c r="D137" s="105"/>
      <c r="E137" s="105"/>
      <c r="F137" s="105"/>
      <c r="G137" s="106"/>
      <c r="H137" s="106"/>
      <c r="I137" s="107"/>
      <c r="J137" s="106"/>
      <c r="K137" s="106"/>
      <c r="L137" s="107"/>
      <c r="M137" s="107"/>
      <c r="N137" s="107"/>
      <c r="O137" s="106"/>
      <c r="P137" s="106"/>
      <c r="Q137" s="106"/>
      <c r="R137" s="87"/>
      <c r="S137" s="89"/>
    </row>
    <row r="138" spans="1:19" ht="15.75" x14ac:dyDescent="0.25">
      <c r="A138" s="8"/>
      <c r="B138" s="8"/>
      <c r="C138" s="108"/>
      <c r="D138" s="108"/>
      <c r="E138" s="108"/>
      <c r="F138" s="108"/>
      <c r="G138" s="108"/>
      <c r="H138" s="108"/>
      <c r="I138" s="107"/>
      <c r="J138" s="108"/>
      <c r="K138" s="108"/>
      <c r="L138" s="107"/>
      <c r="M138" s="107"/>
      <c r="N138" s="107"/>
      <c r="O138" s="108"/>
      <c r="P138" s="108"/>
      <c r="Q138" s="108"/>
      <c r="R138" s="87"/>
      <c r="S138" s="89"/>
    </row>
    <row r="139" spans="1:19" ht="15.75" x14ac:dyDescent="0.25">
      <c r="A139" s="8"/>
      <c r="B139" s="8"/>
      <c r="C139" s="106"/>
      <c r="D139" s="106"/>
      <c r="E139" s="106"/>
      <c r="F139" s="106"/>
      <c r="G139" s="106"/>
      <c r="H139" s="106"/>
      <c r="I139" s="107"/>
      <c r="J139" s="106"/>
      <c r="K139" s="106"/>
      <c r="L139" s="107"/>
      <c r="M139" s="107"/>
      <c r="N139" s="107"/>
      <c r="O139" s="106"/>
      <c r="P139" s="106"/>
      <c r="Q139" s="106"/>
      <c r="R139" s="87"/>
      <c r="S139" s="89"/>
    </row>
    <row r="140" spans="1:19" ht="15.75" x14ac:dyDescent="0.25">
      <c r="A140" s="8"/>
      <c r="B140" s="8"/>
      <c r="C140" s="108"/>
      <c r="D140" s="108"/>
      <c r="E140" s="108"/>
      <c r="F140" s="108"/>
      <c r="G140" s="108"/>
      <c r="H140" s="108"/>
      <c r="I140" s="107"/>
      <c r="J140" s="108"/>
      <c r="K140" s="108"/>
      <c r="L140" s="107"/>
      <c r="M140" s="107"/>
      <c r="N140" s="107"/>
      <c r="O140" s="108"/>
      <c r="P140" s="108"/>
      <c r="Q140" s="108"/>
      <c r="R140" s="87"/>
      <c r="S140" s="89"/>
    </row>
    <row r="141" spans="1:19" ht="16.5" thickBot="1" x14ac:dyDescent="0.3">
      <c r="A141" s="8"/>
      <c r="B141" s="8"/>
      <c r="C141" s="109"/>
      <c r="D141" s="109"/>
      <c r="E141" s="109"/>
      <c r="F141" s="109"/>
      <c r="G141" s="109"/>
      <c r="H141" s="109"/>
      <c r="I141" s="110"/>
      <c r="J141" s="109"/>
      <c r="K141" s="109"/>
      <c r="L141" s="110"/>
      <c r="M141" s="110"/>
      <c r="N141" s="111"/>
      <c r="O141" s="112"/>
      <c r="P141" s="109"/>
      <c r="Q141" s="109"/>
      <c r="R141" s="87"/>
      <c r="S141" s="89"/>
    </row>
    <row r="142" spans="1:19" ht="15.75" x14ac:dyDescent="0.25">
      <c r="A142" s="8"/>
      <c r="B142" s="8"/>
      <c r="C142" s="124" t="s">
        <v>619</v>
      </c>
      <c r="D142" s="124"/>
      <c r="E142" s="124"/>
      <c r="F142" s="124"/>
      <c r="G142" s="124"/>
      <c r="H142" s="124"/>
      <c r="I142" s="124"/>
      <c r="J142" s="124"/>
      <c r="K142" s="124"/>
      <c r="L142" s="124"/>
      <c r="M142" s="124"/>
      <c r="N142" s="124"/>
      <c r="O142" s="124"/>
      <c r="P142" s="124"/>
      <c r="Q142" s="124"/>
      <c r="S142" s="113"/>
    </row>
    <row r="143" spans="1:19" ht="15.75" x14ac:dyDescent="0.25">
      <c r="A143" s="8"/>
      <c r="B143" s="8"/>
      <c r="C143" s="124" t="s">
        <v>620</v>
      </c>
      <c r="D143" s="124"/>
      <c r="E143" s="124"/>
      <c r="F143" s="124"/>
      <c r="G143" s="124"/>
      <c r="H143" s="124"/>
      <c r="I143" s="124"/>
      <c r="J143" s="124"/>
      <c r="K143" s="124"/>
      <c r="L143" s="124"/>
      <c r="M143" s="124"/>
      <c r="N143" s="124"/>
      <c r="O143" s="124"/>
      <c r="P143" s="124"/>
      <c r="Q143" s="124"/>
      <c r="S143" s="113"/>
    </row>
  </sheetData>
  <mergeCells count="34">
    <mergeCell ref="C132:M132"/>
    <mergeCell ref="C133:M133"/>
    <mergeCell ref="C134:M134"/>
    <mergeCell ref="C135:M135"/>
    <mergeCell ref="C142:Q142"/>
    <mergeCell ref="C143:Q143"/>
    <mergeCell ref="R12:R13"/>
    <mergeCell ref="S12:S13"/>
    <mergeCell ref="A127:F127"/>
    <mergeCell ref="A128:O128"/>
    <mergeCell ref="C130:O130"/>
    <mergeCell ref="C131:Q131"/>
    <mergeCell ref="L12:L13"/>
    <mergeCell ref="M12:M13"/>
    <mergeCell ref="N12:N13"/>
    <mergeCell ref="O12:O13"/>
    <mergeCell ref="P12:P13"/>
    <mergeCell ref="Q12:Q13"/>
    <mergeCell ref="F12:F13"/>
    <mergeCell ref="G12:G13"/>
    <mergeCell ref="H12:H13"/>
    <mergeCell ref="I12:I13"/>
    <mergeCell ref="J12:J13"/>
    <mergeCell ref="K12:K13"/>
    <mergeCell ref="A1:N1"/>
    <mergeCell ref="A2:N2"/>
    <mergeCell ref="A3:N3"/>
    <mergeCell ref="A4:N4"/>
    <mergeCell ref="L11:M11"/>
    <mergeCell ref="A12:A13"/>
    <mergeCell ref="B12:B13"/>
    <mergeCell ref="C12:C13"/>
    <mergeCell ref="D12:D13"/>
    <mergeCell ref="E12:E13"/>
  </mergeCells>
  <dataValidations count="2">
    <dataValidation type="whole" operator="greaterThanOrEqual" allowBlank="1" showInputMessage="1" showErrorMessage="1" sqref="N75:N79 N50:N51 N124 N26:N44 N58 S52:S55">
      <formula1>0</formula1>
    </dataValidation>
    <dataValidation type="decimal" operator="greaterThan" allowBlank="1" showInputMessage="1" showErrorMessage="1" sqref="N12">
      <formula1>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Daira Sarkar Ortiz</dc:creator>
  <cp:lastModifiedBy>Daira Sarkar Ortiz</cp:lastModifiedBy>
  <dcterms:created xsi:type="dcterms:W3CDTF">2013-03-06T14:49:44Z</dcterms:created>
  <dcterms:modified xsi:type="dcterms:W3CDTF">2013-03-13T16:49:25Z</dcterms:modified>
</cp:coreProperties>
</file>