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23715" windowHeight="11310"/>
  </bookViews>
  <sheets>
    <sheet name="Hoja1" sheetId="1" r:id="rId1"/>
    <sheet name="Hoja2" sheetId="2" r:id="rId2"/>
    <sheet name="Hoja3" sheetId="3" r:id="rId3"/>
  </sheets>
  <calcPr calcId="145621"/>
</workbook>
</file>

<file path=xl/calcChain.xml><?xml version="1.0" encoding="utf-8"?>
<calcChain xmlns="http://schemas.openxmlformats.org/spreadsheetml/2006/main">
  <c r="N133" i="1" l="1"/>
  <c r="P132" i="1"/>
  <c r="Q132" i="1" s="1"/>
  <c r="O132" i="1"/>
  <c r="M132" i="1"/>
  <c r="R131" i="1"/>
  <c r="Q131" i="1"/>
  <c r="O131" i="1"/>
  <c r="M131" i="1"/>
  <c r="P131" i="1" s="1"/>
  <c r="R130" i="1"/>
  <c r="O130" i="1"/>
  <c r="M130" i="1"/>
  <c r="O129" i="1"/>
  <c r="P129" i="1" s="1"/>
  <c r="M129" i="1"/>
  <c r="P128" i="1"/>
  <c r="O128" i="1"/>
  <c r="M128" i="1"/>
  <c r="O127" i="1"/>
  <c r="M127" i="1"/>
  <c r="P127" i="1" s="1"/>
  <c r="O126" i="1"/>
  <c r="M126" i="1"/>
  <c r="P126" i="1" s="1"/>
  <c r="P125" i="1"/>
  <c r="O125" i="1"/>
  <c r="M125" i="1"/>
  <c r="P124" i="1"/>
  <c r="Q124" i="1" s="1"/>
  <c r="O124" i="1"/>
  <c r="M124" i="1"/>
  <c r="R123" i="1"/>
  <c r="Q123" i="1"/>
  <c r="O123" i="1"/>
  <c r="M123" i="1"/>
  <c r="P123" i="1" s="1"/>
  <c r="R122" i="1"/>
  <c r="O122" i="1"/>
  <c r="M122" i="1"/>
  <c r="O121" i="1"/>
  <c r="P121" i="1" s="1"/>
  <c r="M121" i="1"/>
  <c r="P120" i="1"/>
  <c r="O120" i="1"/>
  <c r="M120" i="1"/>
  <c r="O119" i="1"/>
  <c r="M119" i="1"/>
  <c r="P119" i="1" s="1"/>
  <c r="O118" i="1"/>
  <c r="M118" i="1"/>
  <c r="P118" i="1" s="1"/>
  <c r="P117" i="1"/>
  <c r="O117" i="1"/>
  <c r="M117" i="1"/>
  <c r="P116" i="1"/>
  <c r="Q116" i="1" s="1"/>
  <c r="O116" i="1"/>
  <c r="M116" i="1"/>
  <c r="R115" i="1"/>
  <c r="Q115" i="1"/>
  <c r="O115" i="1"/>
  <c r="M115" i="1"/>
  <c r="P115" i="1" s="1"/>
  <c r="O114" i="1"/>
  <c r="M114" i="1"/>
  <c r="R114" i="1" s="1"/>
  <c r="O113" i="1"/>
  <c r="P113" i="1" s="1"/>
  <c r="M113" i="1"/>
  <c r="P112" i="1"/>
  <c r="O112" i="1"/>
  <c r="M112" i="1"/>
  <c r="O111" i="1"/>
  <c r="M111" i="1"/>
  <c r="P111" i="1" s="1"/>
  <c r="O110" i="1"/>
  <c r="M110" i="1"/>
  <c r="P110" i="1" s="1"/>
  <c r="P109" i="1"/>
  <c r="O109" i="1"/>
  <c r="M109" i="1"/>
  <c r="P108" i="1"/>
  <c r="Q108" i="1" s="1"/>
  <c r="O108" i="1"/>
  <c r="M108" i="1"/>
  <c r="R107" i="1"/>
  <c r="Q107" i="1"/>
  <c r="O107" i="1"/>
  <c r="M107" i="1"/>
  <c r="P107" i="1" s="1"/>
  <c r="R106" i="1"/>
  <c r="O106" i="1"/>
  <c r="M106" i="1"/>
  <c r="O105" i="1"/>
  <c r="P105" i="1" s="1"/>
  <c r="M105" i="1"/>
  <c r="P104" i="1"/>
  <c r="O104" i="1"/>
  <c r="M104" i="1"/>
  <c r="O103" i="1"/>
  <c r="M103" i="1"/>
  <c r="P103" i="1" s="1"/>
  <c r="O102" i="1"/>
  <c r="M102" i="1"/>
  <c r="P102" i="1" s="1"/>
  <c r="P101" i="1"/>
  <c r="O101" i="1"/>
  <c r="M101" i="1"/>
  <c r="P100" i="1"/>
  <c r="Q100" i="1" s="1"/>
  <c r="O100" i="1"/>
  <c r="M100" i="1"/>
  <c r="R99" i="1"/>
  <c r="Q99" i="1"/>
  <c r="O99" i="1"/>
  <c r="M99" i="1"/>
  <c r="P99" i="1" s="1"/>
  <c r="R98" i="1"/>
  <c r="O98" i="1"/>
  <c r="M98" i="1"/>
  <c r="O97" i="1"/>
  <c r="P97" i="1" s="1"/>
  <c r="M97" i="1"/>
  <c r="P96" i="1"/>
  <c r="O96" i="1"/>
  <c r="M96" i="1"/>
  <c r="O95" i="1"/>
  <c r="M95" i="1"/>
  <c r="P95" i="1" s="1"/>
  <c r="O94" i="1"/>
  <c r="M94" i="1"/>
  <c r="P94" i="1" s="1"/>
  <c r="P93" i="1"/>
  <c r="O93" i="1"/>
  <c r="M93" i="1"/>
  <c r="P92" i="1"/>
  <c r="Q92" i="1" s="1"/>
  <c r="O92" i="1"/>
  <c r="M92" i="1"/>
  <c r="R91" i="1"/>
  <c r="Q91" i="1"/>
  <c r="O91" i="1"/>
  <c r="M91" i="1"/>
  <c r="P91" i="1" s="1"/>
  <c r="R90" i="1"/>
  <c r="O90" i="1"/>
  <c r="M90" i="1"/>
  <c r="O89" i="1"/>
  <c r="P89" i="1" s="1"/>
  <c r="M89" i="1"/>
  <c r="P88" i="1"/>
  <c r="O88" i="1"/>
  <c r="M88" i="1"/>
  <c r="O87" i="1"/>
  <c r="M87" i="1"/>
  <c r="P87" i="1" s="1"/>
  <c r="O86" i="1"/>
  <c r="M86" i="1"/>
  <c r="P86" i="1" s="1"/>
  <c r="P85" i="1"/>
  <c r="O85" i="1"/>
  <c r="M85" i="1"/>
  <c r="P84" i="1"/>
  <c r="Q84" i="1" s="1"/>
  <c r="O84" i="1"/>
  <c r="M84" i="1"/>
  <c r="R83" i="1"/>
  <c r="Q83" i="1"/>
  <c r="O83" i="1"/>
  <c r="M83" i="1"/>
  <c r="P83" i="1" s="1"/>
  <c r="R82" i="1"/>
  <c r="O82" i="1"/>
  <c r="M82" i="1"/>
  <c r="O81" i="1"/>
  <c r="P81" i="1" s="1"/>
  <c r="M81" i="1"/>
  <c r="P80" i="1"/>
  <c r="O80" i="1"/>
  <c r="M80" i="1"/>
  <c r="O79" i="1"/>
  <c r="M79" i="1"/>
  <c r="P79" i="1" s="1"/>
  <c r="O78" i="1"/>
  <c r="M78" i="1"/>
  <c r="P78" i="1" s="1"/>
  <c r="P77" i="1"/>
  <c r="O77" i="1"/>
  <c r="M77" i="1"/>
  <c r="P76" i="1"/>
  <c r="Q76" i="1" s="1"/>
  <c r="O76" i="1"/>
  <c r="M76" i="1"/>
  <c r="R75" i="1"/>
  <c r="Q75" i="1"/>
  <c r="O75" i="1"/>
  <c r="M75" i="1"/>
  <c r="P75" i="1" s="1"/>
  <c r="R74" i="1"/>
  <c r="O74" i="1"/>
  <c r="M74" i="1"/>
  <c r="O73" i="1"/>
  <c r="P73" i="1" s="1"/>
  <c r="M73" i="1"/>
  <c r="P72" i="1"/>
  <c r="O72" i="1"/>
  <c r="M72" i="1"/>
  <c r="O71" i="1"/>
  <c r="M71" i="1"/>
  <c r="P71" i="1" s="1"/>
  <c r="O70" i="1"/>
  <c r="M70" i="1"/>
  <c r="P70" i="1" s="1"/>
  <c r="P69" i="1"/>
  <c r="O69" i="1"/>
  <c r="M69" i="1"/>
  <c r="P68" i="1"/>
  <c r="Q68" i="1" s="1"/>
  <c r="O68" i="1"/>
  <c r="M68" i="1"/>
  <c r="R67" i="1"/>
  <c r="Q67" i="1"/>
  <c r="O67" i="1"/>
  <c r="M67" i="1"/>
  <c r="P67" i="1" s="1"/>
  <c r="R66" i="1"/>
  <c r="O66" i="1"/>
  <c r="M66" i="1"/>
  <c r="O65" i="1"/>
  <c r="P65" i="1" s="1"/>
  <c r="M65" i="1"/>
  <c r="P64" i="1"/>
  <c r="O64" i="1"/>
  <c r="M64" i="1"/>
  <c r="O63" i="1"/>
  <c r="M63" i="1"/>
  <c r="P63" i="1" s="1"/>
  <c r="O62" i="1"/>
  <c r="M62" i="1"/>
  <c r="P62" i="1" s="1"/>
  <c r="P61" i="1"/>
  <c r="O61" i="1"/>
  <c r="M61" i="1"/>
  <c r="P60" i="1"/>
  <c r="Q60" i="1" s="1"/>
  <c r="O60" i="1"/>
  <c r="M60" i="1"/>
  <c r="R59" i="1"/>
  <c r="Q59" i="1"/>
  <c r="O59" i="1"/>
  <c r="M59" i="1"/>
  <c r="P59" i="1" s="1"/>
  <c r="R58" i="1"/>
  <c r="O58" i="1"/>
  <c r="M58" i="1"/>
  <c r="O57" i="1"/>
  <c r="P57" i="1" s="1"/>
  <c r="M57" i="1"/>
  <c r="P56" i="1"/>
  <c r="O56" i="1"/>
  <c r="M56" i="1"/>
  <c r="O55" i="1"/>
  <c r="M55" i="1"/>
  <c r="P55" i="1" s="1"/>
  <c r="O54" i="1"/>
  <c r="M54" i="1"/>
  <c r="P54" i="1" s="1"/>
  <c r="P53" i="1"/>
  <c r="O53" i="1"/>
  <c r="M53" i="1"/>
  <c r="P52" i="1"/>
  <c r="Q52" i="1" s="1"/>
  <c r="O52" i="1"/>
  <c r="M52" i="1"/>
  <c r="R51" i="1"/>
  <c r="Q51" i="1"/>
  <c r="O51" i="1"/>
  <c r="M51" i="1"/>
  <c r="P51" i="1" s="1"/>
  <c r="R50" i="1"/>
  <c r="O50" i="1"/>
  <c r="M50" i="1"/>
  <c r="O49" i="1"/>
  <c r="P49" i="1" s="1"/>
  <c r="M49" i="1"/>
  <c r="P48" i="1"/>
  <c r="O48" i="1"/>
  <c r="M48" i="1"/>
  <c r="O47" i="1"/>
  <c r="M47" i="1"/>
  <c r="P47" i="1" s="1"/>
  <c r="O46" i="1"/>
  <c r="M46" i="1"/>
  <c r="P46" i="1" s="1"/>
  <c r="P45" i="1"/>
  <c r="O45" i="1"/>
  <c r="M45" i="1"/>
  <c r="P44" i="1"/>
  <c r="Q44" i="1" s="1"/>
  <c r="O44" i="1"/>
  <c r="M44" i="1"/>
  <c r="R43" i="1"/>
  <c r="Q43" i="1"/>
  <c r="O43" i="1"/>
  <c r="M43" i="1"/>
  <c r="P43" i="1" s="1"/>
  <c r="R42" i="1"/>
  <c r="O42" i="1"/>
  <c r="M42" i="1"/>
  <c r="O41" i="1"/>
  <c r="P41" i="1" s="1"/>
  <c r="M41" i="1"/>
  <c r="P40" i="1"/>
  <c r="O40" i="1"/>
  <c r="M40" i="1"/>
  <c r="O39" i="1"/>
  <c r="M39" i="1"/>
  <c r="P39" i="1" s="1"/>
  <c r="O38" i="1"/>
  <c r="M38" i="1"/>
  <c r="P38" i="1" s="1"/>
  <c r="O37" i="1"/>
  <c r="L37" i="1"/>
  <c r="K37" i="1"/>
  <c r="R36" i="1"/>
  <c r="O36" i="1"/>
  <c r="M36" i="1"/>
  <c r="P36" i="1" s="1"/>
  <c r="O35" i="1"/>
  <c r="P35" i="1" s="1"/>
  <c r="M35" i="1"/>
  <c r="P34" i="1"/>
  <c r="O34" i="1"/>
  <c r="M34" i="1"/>
  <c r="Q33" i="1"/>
  <c r="O33" i="1"/>
  <c r="M33" i="1"/>
  <c r="P33" i="1" s="1"/>
  <c r="O32" i="1"/>
  <c r="M32" i="1"/>
  <c r="P32" i="1" s="1"/>
  <c r="K32" i="1"/>
  <c r="P31" i="1"/>
  <c r="O31" i="1"/>
  <c r="M31" i="1"/>
  <c r="Q30" i="1"/>
  <c r="O30" i="1"/>
  <c r="M30" i="1"/>
  <c r="P30" i="1" s="1"/>
  <c r="O29" i="1"/>
  <c r="M29" i="1"/>
  <c r="P29" i="1" s="1"/>
  <c r="S28" i="1"/>
  <c r="O28" i="1"/>
  <c r="L28" i="1"/>
  <c r="K28" i="1"/>
  <c r="R27" i="1"/>
  <c r="P27" i="1"/>
  <c r="O27" i="1"/>
  <c r="M27" i="1"/>
  <c r="P26" i="1"/>
  <c r="Q26" i="1" s="1"/>
  <c r="O26" i="1"/>
  <c r="M26" i="1"/>
  <c r="O25" i="1"/>
  <c r="L25" i="1"/>
  <c r="K25" i="1"/>
  <c r="P24" i="1"/>
  <c r="Q24" i="1" s="1"/>
  <c r="O24" i="1"/>
  <c r="M24" i="1"/>
  <c r="O23" i="1"/>
  <c r="M23" i="1"/>
  <c r="P23" i="1" s="1"/>
  <c r="Q23" i="1" s="1"/>
  <c r="O22" i="1"/>
  <c r="M22" i="1"/>
  <c r="R22" i="1" s="1"/>
  <c r="O21" i="1"/>
  <c r="P21" i="1" s="1"/>
  <c r="M21" i="1"/>
  <c r="P20" i="1"/>
  <c r="Q20" i="1" s="1"/>
  <c r="O20" i="1"/>
  <c r="M20" i="1"/>
  <c r="O19" i="1"/>
  <c r="M19" i="1"/>
  <c r="P19" i="1" s="1"/>
  <c r="Q19" i="1" s="1"/>
  <c r="O18" i="1"/>
  <c r="M18" i="1"/>
  <c r="R18" i="1" s="1"/>
  <c r="O17" i="1"/>
  <c r="P17" i="1" s="1"/>
  <c r="M17" i="1"/>
  <c r="P16" i="1"/>
  <c r="Q16" i="1" s="1"/>
  <c r="O16" i="1"/>
  <c r="M16" i="1"/>
  <c r="O15" i="1"/>
  <c r="M15" i="1"/>
  <c r="P15" i="1" s="1"/>
  <c r="Q15" i="1" s="1"/>
  <c r="O14" i="1"/>
  <c r="M14" i="1"/>
  <c r="R14" i="1" s="1"/>
  <c r="O13" i="1"/>
  <c r="P13" i="1" s="1"/>
  <c r="M13" i="1"/>
  <c r="T10" i="1"/>
  <c r="R15" i="1" l="1"/>
  <c r="R23" i="1"/>
  <c r="M25" i="1"/>
  <c r="P25" i="1" s="1"/>
  <c r="Q25" i="1" s="1"/>
  <c r="R25" i="1"/>
  <c r="R129" i="1"/>
  <c r="Q126" i="1"/>
  <c r="R125" i="1"/>
  <c r="R121" i="1"/>
  <c r="Q118" i="1"/>
  <c r="R117" i="1"/>
  <c r="R113" i="1"/>
  <c r="Q110" i="1"/>
  <c r="R109" i="1"/>
  <c r="R105" i="1"/>
  <c r="Q102" i="1"/>
  <c r="R101" i="1"/>
  <c r="R97" i="1"/>
  <c r="Q94" i="1"/>
  <c r="R93" i="1"/>
  <c r="R89" i="1"/>
  <c r="Q86" i="1"/>
  <c r="R85" i="1"/>
  <c r="R81" i="1"/>
  <c r="Q78" i="1"/>
  <c r="R77" i="1"/>
  <c r="R73" i="1"/>
  <c r="Q70" i="1"/>
  <c r="R69" i="1"/>
  <c r="R65" i="1"/>
  <c r="Q62" i="1"/>
  <c r="R61" i="1"/>
  <c r="R57" i="1"/>
  <c r="Q54" i="1"/>
  <c r="R53" i="1"/>
  <c r="R49" i="1"/>
  <c r="Q46" i="1"/>
  <c r="R45" i="1"/>
  <c r="R41" i="1"/>
  <c r="Q38" i="1"/>
  <c r="Q36" i="1"/>
  <c r="R35" i="1"/>
  <c r="Q32" i="1"/>
  <c r="Q29" i="1"/>
  <c r="R132" i="1"/>
  <c r="Q129" i="1"/>
  <c r="R128" i="1"/>
  <c r="Q125" i="1"/>
  <c r="R124" i="1"/>
  <c r="Q121" i="1"/>
  <c r="R120" i="1"/>
  <c r="Q117" i="1"/>
  <c r="R116" i="1"/>
  <c r="Q113" i="1"/>
  <c r="R112" i="1"/>
  <c r="Q109" i="1"/>
  <c r="R108" i="1"/>
  <c r="Q105" i="1"/>
  <c r="R104" i="1"/>
  <c r="Q101" i="1"/>
  <c r="R100" i="1"/>
  <c r="Q97" i="1"/>
  <c r="R96" i="1"/>
  <c r="Q93" i="1"/>
  <c r="R92" i="1"/>
  <c r="Q89" i="1"/>
  <c r="R88" i="1"/>
  <c r="Q85" i="1"/>
  <c r="R84" i="1"/>
  <c r="Q81" i="1"/>
  <c r="R80" i="1"/>
  <c r="Q77" i="1"/>
  <c r="R76" i="1"/>
  <c r="Q73" i="1"/>
  <c r="R72" i="1"/>
  <c r="Q69" i="1"/>
  <c r="R68" i="1"/>
  <c r="Q65" i="1"/>
  <c r="R64" i="1"/>
  <c r="Q61" i="1"/>
  <c r="R60" i="1"/>
  <c r="Q57" i="1"/>
  <c r="R56" i="1"/>
  <c r="Q53" i="1"/>
  <c r="R52" i="1"/>
  <c r="Q49" i="1"/>
  <c r="R48" i="1"/>
  <c r="Q45" i="1"/>
  <c r="R44" i="1"/>
  <c r="Q41" i="1"/>
  <c r="R40" i="1"/>
  <c r="Q35" i="1"/>
  <c r="R34" i="1"/>
  <c r="R31" i="1"/>
  <c r="Q27" i="1"/>
  <c r="R26" i="1"/>
  <c r="Q13" i="1"/>
  <c r="P14" i="1"/>
  <c r="R16" i="1"/>
  <c r="Q17" i="1"/>
  <c r="P18" i="1"/>
  <c r="P133" i="1" s="1"/>
  <c r="R20" i="1"/>
  <c r="Q21" i="1"/>
  <c r="P22" i="1"/>
  <c r="Q22" i="1" s="1"/>
  <c r="R24" i="1"/>
  <c r="R29" i="1"/>
  <c r="R30" i="1"/>
  <c r="Q31" i="1"/>
  <c r="R32" i="1"/>
  <c r="R33" i="1"/>
  <c r="Q34" i="1"/>
  <c r="M37" i="1"/>
  <c r="P37" i="1" s="1"/>
  <c r="Q39" i="1"/>
  <c r="Q47" i="1"/>
  <c r="Q55" i="1"/>
  <c r="Q63" i="1"/>
  <c r="Q71" i="1"/>
  <c r="Q79" i="1"/>
  <c r="Q87" i="1"/>
  <c r="Q95" i="1"/>
  <c r="Q103" i="1"/>
  <c r="Q111" i="1"/>
  <c r="Q119" i="1"/>
  <c r="Q127" i="1"/>
  <c r="R19" i="1"/>
  <c r="S141" i="1"/>
  <c r="R13" i="1"/>
  <c r="Q14" i="1"/>
  <c r="R17" i="1"/>
  <c r="Q18" i="1"/>
  <c r="R21" i="1"/>
  <c r="M28" i="1"/>
  <c r="P28" i="1" s="1"/>
  <c r="Q28" i="1" s="1"/>
  <c r="R38" i="1"/>
  <c r="R39" i="1"/>
  <c r="Q40" i="1"/>
  <c r="P42" i="1"/>
  <c r="Q42" i="1" s="1"/>
  <c r="R46" i="1"/>
  <c r="R47" i="1"/>
  <c r="Q48" i="1"/>
  <c r="P50" i="1"/>
  <c r="Q50" i="1" s="1"/>
  <c r="R54" i="1"/>
  <c r="R55" i="1"/>
  <c r="Q56" i="1"/>
  <c r="P58" i="1"/>
  <c r="Q58" i="1" s="1"/>
  <c r="R62" i="1"/>
  <c r="R63" i="1"/>
  <c r="Q64" i="1"/>
  <c r="P66" i="1"/>
  <c r="Q66" i="1" s="1"/>
  <c r="R70" i="1"/>
  <c r="R71" i="1"/>
  <c r="Q72" i="1"/>
  <c r="P74" i="1"/>
  <c r="Q74" i="1" s="1"/>
  <c r="R78" i="1"/>
  <c r="R79" i="1"/>
  <c r="Q80" i="1"/>
  <c r="P82" i="1"/>
  <c r="Q82" i="1" s="1"/>
  <c r="R86" i="1"/>
  <c r="R87" i="1"/>
  <c r="Q88" i="1"/>
  <c r="P90" i="1"/>
  <c r="Q90" i="1" s="1"/>
  <c r="R94" i="1"/>
  <c r="R95" i="1"/>
  <c r="Q96" i="1"/>
  <c r="P98" i="1"/>
  <c r="Q98" i="1" s="1"/>
  <c r="R102" i="1"/>
  <c r="R103" i="1"/>
  <c r="Q104" i="1"/>
  <c r="P106" i="1"/>
  <c r="Q106" i="1" s="1"/>
  <c r="R110" i="1"/>
  <c r="R111" i="1"/>
  <c r="Q112" i="1"/>
  <c r="P114" i="1"/>
  <c r="Q114" i="1" s="1"/>
  <c r="R118" i="1"/>
  <c r="R119" i="1"/>
  <c r="Q120" i="1"/>
  <c r="P122" i="1"/>
  <c r="Q122" i="1" s="1"/>
  <c r="R126" i="1"/>
  <c r="R127" i="1"/>
  <c r="Q128" i="1"/>
  <c r="P130" i="1"/>
  <c r="Q130" i="1" s="1"/>
  <c r="Q37" i="1"/>
  <c r="S143" i="1" l="1"/>
  <c r="U142" i="1"/>
  <c r="S140" i="1"/>
  <c r="S142" i="1" s="1"/>
  <c r="U140" i="1"/>
  <c r="Q133" i="1"/>
  <c r="M133" i="1"/>
  <c r="U141" i="1"/>
  <c r="U143" i="1" s="1"/>
  <c r="R37" i="1"/>
  <c r="R28" i="1"/>
  <c r="R133" i="1" s="1"/>
</calcChain>
</file>

<file path=xl/comments1.xml><?xml version="1.0" encoding="utf-8"?>
<comments xmlns="http://schemas.openxmlformats.org/spreadsheetml/2006/main">
  <authors>
    <author>jmzambrano</author>
    <author>laquijano</author>
  </authors>
  <commentList>
    <comment ref="T9" authorId="0">
      <text>
        <r>
          <rPr>
            <b/>
            <sz val="8"/>
            <color indexed="81"/>
            <rFont val="Tahoma"/>
            <family val="2"/>
          </rPr>
          <t>Fecha (dia-mes-año) de subscripción del plan de Mejoramiento.</t>
        </r>
      </text>
    </comment>
    <comment ref="T10" authorId="0">
      <text>
        <r>
          <rPr>
            <b/>
            <sz val="8"/>
            <color indexed="81"/>
            <rFont val="Tahoma"/>
            <family val="2"/>
          </rPr>
          <t>Fecha (dia-mes-año) de evaluación 
del plan de mejoramiento.</t>
        </r>
      </text>
    </comment>
    <comment ref="A11" authorId="1">
      <text>
        <r>
          <rPr>
            <b/>
            <sz val="8"/>
            <color indexed="81"/>
            <rFont val="Tahoma"/>
            <family val="2"/>
          </rPr>
          <t>Numero de orden del hallazgo en el informe ( cuando una accion correctiva agrupa varios hallazgos pueden relacionarse en las celdas los numeros correspondientes )  relacionarse)</t>
        </r>
        <r>
          <rPr>
            <sz val="8"/>
            <color indexed="81"/>
            <rFont val="Tahoma"/>
            <family val="2"/>
          </rPr>
          <t xml:space="preserve">
</t>
        </r>
      </text>
    </comment>
    <comment ref="B11" authorId="1">
      <text>
        <r>
          <rPr>
            <b/>
            <sz val="8"/>
            <color indexed="81"/>
            <rFont val="Tahoma"/>
            <family val="2"/>
          </rPr>
          <t xml:space="preserve">Corresponde a la clasificación esteblecida por la CGR según la naturaleza del hallazgo y su origen en las diferentes áreas de la administración </t>
        </r>
        <r>
          <rPr>
            <sz val="8"/>
            <color indexed="81"/>
            <rFont val="Tahoma"/>
            <family val="2"/>
          </rPr>
          <t xml:space="preserve">
</t>
        </r>
      </text>
    </comment>
    <comment ref="F11" authorId="1">
      <text>
        <r>
          <rPr>
            <b/>
            <sz val="8"/>
            <color indexed="81"/>
            <rFont val="Tahoma"/>
            <family val="2"/>
          </rPr>
          <t>Es la accón (correctiva y/o preventiva) que adopta la entidad para subsanar o corregir la causa que genera el  hallazgo</t>
        </r>
        <r>
          <rPr>
            <sz val="8"/>
            <color indexed="81"/>
            <rFont val="Tahoma"/>
            <family val="2"/>
          </rPr>
          <t xml:space="preserve">
</t>
        </r>
      </text>
    </comment>
    <comment ref="G11" authorId="1">
      <text>
        <r>
          <rPr>
            <b/>
            <sz val="8"/>
            <color indexed="81"/>
            <rFont val="Tahoma"/>
            <family val="2"/>
          </rPr>
          <t xml:space="preserve">Propósito que tiene el cumplir con la acción emprendida para corregir o prevenir las situaciones que se derivan de los hallazgos </t>
        </r>
        <r>
          <rPr>
            <sz val="8"/>
            <color indexed="81"/>
            <rFont val="Tahoma"/>
            <family val="2"/>
          </rPr>
          <t xml:space="preserve">
</t>
        </r>
      </text>
    </comment>
    <comment ref="H11" authorId="1">
      <text>
        <r>
          <rPr>
            <b/>
            <sz val="8"/>
            <color indexed="81"/>
            <rFont val="Tahoma"/>
            <family val="2"/>
          </rPr>
          <t>Pasos cuantificables que permitan medir el avance y cumplimiento de la acción de mejoramiento.
Sepueden incluir tantas filas como metas sean necesarios.</t>
        </r>
      </text>
    </comment>
    <comment ref="I11" authorId="1">
      <text>
        <r>
          <rPr>
            <b/>
            <sz val="8"/>
            <color indexed="81"/>
            <rFont val="Tahoma"/>
            <family val="2"/>
          </rPr>
          <t xml:space="preserve">Nombre de la unidad de medida que se  utiliza para medir el grado de avance de la meta (unidades o porcentaje) y definición
 de la actividad a realizar   
</t>
        </r>
      </text>
    </comment>
    <comment ref="J11" authorId="1">
      <text>
        <r>
          <rPr>
            <b/>
            <sz val="8"/>
            <color indexed="81"/>
            <rFont val="Tahoma"/>
            <family val="2"/>
          </rPr>
          <t xml:space="preserve">Volumen o tamaño de la meta, establecido en unidades o porcentajes. 
</t>
        </r>
      </text>
    </comment>
    <comment ref="K11" authorId="1">
      <text>
        <r>
          <rPr>
            <b/>
            <sz val="8"/>
            <color indexed="81"/>
            <rFont val="Tahoma"/>
            <family val="2"/>
          </rPr>
          <t xml:space="preserve">Fecha programada para la iniciación de cada meta </t>
        </r>
        <r>
          <rPr>
            <sz val="8"/>
            <color indexed="81"/>
            <rFont val="Tahoma"/>
            <family val="2"/>
          </rPr>
          <t xml:space="preserve">
</t>
        </r>
      </text>
    </comment>
    <comment ref="L11" authorId="1">
      <text>
        <r>
          <rPr>
            <b/>
            <sz val="8"/>
            <color indexed="81"/>
            <rFont val="Tahoma"/>
            <family val="2"/>
          </rPr>
          <t xml:space="preserve">Fecha programada para la terminación de cada meta </t>
        </r>
      </text>
    </comment>
    <comment ref="M11" authorId="1">
      <text>
        <r>
          <rPr>
            <b/>
            <sz val="8"/>
            <color indexed="81"/>
            <rFont val="Tahoma"/>
            <family val="2"/>
          </rPr>
          <t xml:space="preserve">La hoja calcula automáticamente el plazo de duración de la acción de mejoramiento teniendo en cuenta las fechas de incio y terminación de la meta.
</t>
        </r>
      </text>
    </comment>
    <comment ref="N11" authorId="1">
      <text>
        <r>
          <rPr>
            <b/>
            <sz val="8"/>
            <color indexed="81"/>
            <rFont val="Tahoma"/>
            <family val="2"/>
          </rPr>
          <t xml:space="preserve">Se consigna el numero de unidades ejecutadas por cada una de las metas 
</t>
        </r>
      </text>
    </comment>
    <comment ref="O11" authorId="1">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List>
</comments>
</file>

<file path=xl/sharedStrings.xml><?xml version="1.0" encoding="utf-8"?>
<sst xmlns="http://schemas.openxmlformats.org/spreadsheetml/2006/main" count="687" uniqueCount="504">
  <si>
    <t>FORMATO No 2</t>
  </si>
  <si>
    <t xml:space="preserve"> INFORMACIÓN SOBRE LOS PLANES DE MEJORAMIENTO </t>
  </si>
  <si>
    <t xml:space="preserve">Informe presentado a la Contraloría General de la República </t>
  </si>
  <si>
    <t xml:space="preserve">Entidad: </t>
  </si>
  <si>
    <t>MINISTERIO DE TECNOLOGÍAS DE LA INFORMACIÓN Y LAS COMUNICACIONES</t>
  </si>
  <si>
    <t xml:space="preserve">Representante Legal:  </t>
  </si>
  <si>
    <t>DIEGO MOLANO VEGA</t>
  </si>
  <si>
    <t>NIT:</t>
  </si>
  <si>
    <t>899.999.053-1</t>
  </si>
  <si>
    <t>Perídodos fiscales que cubre:</t>
  </si>
  <si>
    <t>VIGENCIA 2010</t>
  </si>
  <si>
    <t>Modalidad de Auditoría:</t>
  </si>
  <si>
    <t>AUDITORIA GUBERNAMENTAL CON ENFOQUE INTEGRAL MODALIDAD REGULAR</t>
  </si>
  <si>
    <t>Fecha de Suscripción:</t>
  </si>
  <si>
    <t xml:space="preserve">La CGR no emitirá Conformidad de acuerdo al numeral 3.3.9 de la Guía de Auditoría CGR, oficio 2011EE80851 del 25-10-11. </t>
  </si>
  <si>
    <t>Fecha de Evaluación:</t>
  </si>
  <si>
    <t xml:space="preserve">Numero consecutivo del hallazgo </t>
  </si>
  <si>
    <t>Código hallazgo</t>
  </si>
  <si>
    <r>
      <t>Descripción hallazgo (</t>
    </r>
    <r>
      <rPr>
        <sz val="8"/>
        <rFont val="Arial"/>
        <family val="2"/>
      </rPr>
      <t>No mas de 50 palabras</t>
    </r>
    <r>
      <rPr>
        <b/>
        <sz val="8"/>
        <rFont val="Arial"/>
        <family val="2"/>
      </rPr>
      <t xml:space="preserve">) </t>
    </r>
  </si>
  <si>
    <t>Causa del hallazgo</t>
  </si>
  <si>
    <t>Efecto del hallazgo</t>
  </si>
  <si>
    <t>Acción de mejoramiento</t>
  </si>
  <si>
    <t>Objetivo</t>
  </si>
  <si>
    <t>Descripción de las Metas</t>
  </si>
  <si>
    <t>Denominación de la Unidad de medida de la Meta</t>
  </si>
  <si>
    <t>Unidad de Medida de la Meta</t>
  </si>
  <si>
    <t>Fecha iniciación Metas</t>
  </si>
  <si>
    <t>Fecha terminación Metas</t>
  </si>
  <si>
    <t xml:space="preserve">Plazo en semanas de las Meta </t>
  </si>
  <si>
    <t xml:space="preserve">Avance físico de ejecución de las metas  </t>
  </si>
  <si>
    <t xml:space="preserve">Porcentaje de Avance fisico de ejecución de las metas  </t>
  </si>
  <si>
    <t>Puntaje  Logrado  por las metas metas  (Poi)</t>
  </si>
  <si>
    <t xml:space="preserve">Puntaje Logrado por las metas  Vencidas (POMVi)  </t>
  </si>
  <si>
    <t>Puntaje atribuido metas vencidas</t>
  </si>
  <si>
    <t>Area Responsable</t>
  </si>
  <si>
    <t>Efectividad de la acción</t>
  </si>
  <si>
    <t xml:space="preserve">SI </t>
  </si>
  <si>
    <t>NO</t>
  </si>
  <si>
    <t>11 02 001</t>
  </si>
  <si>
    <t>"Desarrollo y documentación de políticas de TICS--Se evidenciaron estudios realizados bajo el proceso de desarrollo y documentación de políticas de TICS, que no poseen trazabilidad que permita evidenciar la aplicación de los resultados, principalmente de a"</t>
  </si>
  <si>
    <t>Falta de control y seguimiento a los estudios sobre política publica.</t>
  </si>
  <si>
    <t>Desgaste administrativo</t>
  </si>
  <si>
    <t>1. Diseñar un manual para el diseño y la formulación de políticas basado en las recomendaciones de los estudios</t>
  </si>
  <si>
    <t>Organizar el proceso de política del Ministerio teniendo en cuenta la evaluación de las recomendaciones hechas en los estudio</t>
  </si>
  <si>
    <t>1. Manual de políticas públicas al interior del Ministerio</t>
  </si>
  <si>
    <t>Documento</t>
  </si>
  <si>
    <t>Dirección de apropiación y Dirección de Comunicaciones</t>
  </si>
  <si>
    <t>2. Revisar y mejorar el procedimiento de "Desarrollo y Documentación de Políticas" incluyendo puntos de control y seguimiento a los documentos de política</t>
  </si>
  <si>
    <t xml:space="preserve">Fortalecer los procedimientos involucrados en el análisis y diseño de políticia pública de manera transversal en los procesos del Ministerio </t>
  </si>
  <si>
    <t>2.1 Ajuste y mejora del procedimiento de Desarrollo y Documentación de Políticas</t>
  </si>
  <si>
    <t>Documento con procedimiento actualizado</t>
  </si>
  <si>
    <t>Lideran: la Dirección de Apropiación y Dirección de Comunicaciones.
Apoyan: Oficina de. Planeación e Infornación, Oficina  Jurídica, Despachos</t>
  </si>
  <si>
    <t>2.2 Ajuste del 
Mapa de riesgos</t>
  </si>
  <si>
    <t>Mapa de riesgo actualizado</t>
  </si>
  <si>
    <t>3. Definir una metodología para que los estudios contratados reposen en el centro de documentación</t>
  </si>
  <si>
    <t xml:space="preserve">Consolidar y organizar en el centro de documentación los estudios que soportan la formulación de política del Ministerio. </t>
  </si>
  <si>
    <t>3.1 El 100% de los estudios que soportan la política pública del Ministerio se encuentren en el centro de documentación</t>
  </si>
  <si>
    <t>Porcentaje</t>
  </si>
  <si>
    <t>Dirección de Apropiación y Dirección de Comunicaciones</t>
  </si>
  <si>
    <t>3.2 Diseñar un manual de operación del centro de documentación</t>
  </si>
  <si>
    <t>Gestión Documental</t>
  </si>
  <si>
    <t>3.3 Implementar el manual de operación del centro de documentación para que opere al 100%</t>
  </si>
  <si>
    <t>Avance en la implementación</t>
  </si>
  <si>
    <t xml:space="preserve">Definición temas de interés para la elaboración de propuesta de políticas TIC
H 2 En la definición de los temas de interés para la elaboración de propuestas de políticas TIC, se evidencian deficiencias, ya que los mismos no se delimitan plenamente.
</t>
  </si>
  <si>
    <t>Deficiencias en la definición de los temas objeto de proyectos de políticas públicas.</t>
  </si>
  <si>
    <t xml:space="preserve">Podría presentarse desgaste administrativo </t>
  </si>
  <si>
    <t>1. Enmarcar las acciones de política en el Plan Nacional de Desarrollo y el plan vive digital, mostrando claramente la articulación de las mismas</t>
  </si>
  <si>
    <t>Determinar los puntos de articulación entre las propuestas de política elaboradas por el Ministerio y el plan del Gobierno Nacional</t>
  </si>
  <si>
    <t>1.1 Todas las políticas tendrán una introducción en la  cual se hace la alineación estratégica al plan de Gobierno</t>
  </si>
  <si>
    <t>Esquema de Articulación de Propuestas de Política tanto contratadas como por contratar 2012</t>
  </si>
  <si>
    <t>Lidera: Dirección de Apropiación y Dirección de Comunicaciones. 
Apoyan:  Despacho del Ministro, Despacho de la Vicemistra y Oficina de Planeación e Información</t>
  </si>
  <si>
    <t>1.2  Incorporar la articulación de las políticas en el proceso de  mejora del procedimiento de "Desarrollo y Documentación de Políticas" planteado en la acción de mejoramiento 2.1 del hallazgo 1</t>
  </si>
  <si>
    <t xml:space="preserve">Fortalecer los procedimientos involucarados en el análisis y diseño de políticia pública de manera transversal en los procesos del Ministerio </t>
  </si>
  <si>
    <t>2.1 Ajuste y mejora del proceso de Desarrollo y Documentación de Políticas</t>
  </si>
  <si>
    <t>Lideran: la Dirección de Apropiación y Dirección de Comunicaciones.
Apoyan: Oficina de. Planeación e Información, Oficina  Jurídica, Despachos</t>
  </si>
  <si>
    <t>Los documentos de política, mencionados anteriormente no dan aplicación al Instructivo para la definición de políticas sociales v. 2.0 contenido en el Modelo Integrado de Gestión - MIG. Ninguno de los dos documentos permite identificar claramente las part</t>
  </si>
  <si>
    <t>2. 2 Ajuste del 
Mapa de riesgos</t>
  </si>
  <si>
    <t>12 01 003</t>
  </si>
  <si>
    <t xml:space="preserve">"Vigilancia y Control
la función de vigilancia y control se encontraron deficiencias como:
• A pesar que el Ministerio hace un seguimiento formal a las obligaciones contractuales suscritas con los interventores de Telefonía Móvil, sin embargo en el expediente"
</t>
  </si>
  <si>
    <r>
      <t xml:space="preserve">"Falta  de ajustes a los Mecanismos de vigilancia y control, acordes con el </t>
    </r>
    <r>
      <rPr>
        <b/>
        <sz val="8"/>
        <rFont val="Arial"/>
        <family val="2"/>
      </rPr>
      <t>Leyes</t>
    </r>
    <r>
      <rPr>
        <sz val="8"/>
        <rFont val="Arial"/>
        <family val="2"/>
      </rPr>
      <t xml:space="preserve"> 1341 de 2009. y 1369 de 2009".</t>
    </r>
  </si>
  <si>
    <t>Deficiencias en el cumplimiento de la función de Vigilancia y control</t>
  </si>
  <si>
    <t>1. Desarrollar un modelo de vigilancia y control para la industria TIC y el sector postal</t>
  </si>
  <si>
    <t>Estructurar el esquema de supervisión para la Industria Tic y el sector Postal</t>
  </si>
  <si>
    <t>1.1  Diseño del modelo de supervisión para la Industria TIC y el sector Postal</t>
  </si>
  <si>
    <t>Dirección de Vigilancia y Control</t>
  </si>
  <si>
    <t>1. 2. Implementación del modelo de supervisión</t>
  </si>
  <si>
    <t>1. 3. Revisión y actualización del esquema de supervisión de la Industria Tic y el sector postal a la normatividad vigente y de forma oportuna</t>
  </si>
  <si>
    <t>Informe de revisión semestral de la actualización del modelo</t>
  </si>
  <si>
    <t>2. Desarrollo del modelo de supervisión para operadores móviles (TMC y PCS)</t>
  </si>
  <si>
    <t>Estructurar el esquema de supervisión para los operadores móviles.</t>
  </si>
  <si>
    <t>2. 1. Diseño del modelo de supervisión para operadores móviles</t>
  </si>
  <si>
    <t>2.2  Funcionamiento y operatividad del modelo de supervisión</t>
  </si>
  <si>
    <t>Porcentaje 
de Avance</t>
  </si>
  <si>
    <t>2. 3. Revisión y actualización del esquema de supervisión de operadores móviles a la normatividad vigente y de forma oportuna</t>
  </si>
  <si>
    <r>
      <t xml:space="preserve">3. Realizar la verficación de </t>
    </r>
    <r>
      <rPr>
        <i/>
        <sz val="8"/>
        <rFont val="Arial"/>
        <family val="2"/>
      </rPr>
      <t>"obligaciones de hacer"</t>
    </r>
    <r>
      <rPr>
        <sz val="8"/>
        <rFont val="Arial"/>
        <family val="2"/>
      </rPr>
      <t xml:space="preserve"> para los operadores móviles</t>
    </r>
  </si>
  <si>
    <t>Verificar el cumplimiento de las obligaciones adquiridas por los operadores móviles por la asignación adicional de espectro</t>
  </si>
  <si>
    <t>3. Determinar que las obligaciones de hacer adquiridas por dos (2)  operadores, fueron cumplidas para inversiones en la ampliación de cobertura.</t>
  </si>
  <si>
    <t>Informe sobre verificación del cumplimiento de las obligacionesde hacer  contraidas por la asignación de espectro adicional.</t>
  </si>
  <si>
    <t>4. Establecer la calidad del servicio prestado a los usuarios por los operadores móviles</t>
  </si>
  <si>
    <t>Determinar la calidad del servicio que los operadores móviles prestan al usario final</t>
  </si>
  <si>
    <t>4. Evaluar la calidad del servicio y evaluar la calidad del proceso de facturación desde la perspectiva del usuario final para los servicios de TMC y PCS</t>
  </si>
  <si>
    <t xml:space="preserve">Informe de percepción de calidad del servicio y analisis de las pruebas de calidad de tasación y facturación que prestan los operadors móviles al usuario final. </t>
  </si>
  <si>
    <t>12 02 100</t>
  </si>
  <si>
    <t xml:space="preserve"> Indicadores de Gestión
El Ministerio de TIC no evidencia seguimiento a la implementación y resultados de las Políticas Tic, con indicadores que permitan medir o evidenciar la efectividad o el impacto de estas sobre la población colombiana.
Los indicador</t>
  </si>
  <si>
    <t>No ha diseñado indicadores que permitan medir los principios de la gestión fiscal de economía, de equidad y el aspecto ambiental</t>
  </si>
  <si>
    <t>Lo que no permite medir impacto y podría afectar la toma de decisiones.</t>
  </si>
  <si>
    <t>Revisar integral y articuladamente los mecanismos de seguimiento a planes, programas, proyectos y procesos.</t>
  </si>
  <si>
    <t>Fortalecer los mecanismos de seguimiento a planes, programas, proyectos y procesos, con miras a evidenciar de mejor manera las alertas tempranas</t>
  </si>
  <si>
    <r>
      <rPr>
        <sz val="8"/>
        <color indexed="8"/>
        <rFont val="Arial"/>
        <family val="2"/>
      </rPr>
      <t>1. Realizar una revisión integral de los indicadores asociados al Plan Estratégico, los Procesos y los Planes de Acción, para diagnósticar las necesidades de seguimiento y control.</t>
    </r>
    <r>
      <rPr>
        <b/>
        <sz val="10"/>
        <rFont val="Arial Narrow"/>
        <family val="2"/>
      </rPr>
      <t/>
    </r>
  </si>
  <si>
    <t>documento</t>
  </si>
  <si>
    <t>Oficina de Planeación e Información</t>
  </si>
  <si>
    <t>2.Establecer los procesos de información y las fuentes de la misma que soportan los insumos para el cálculo de los indicadores y el establecimiento de las líneas de base existente.</t>
  </si>
  <si>
    <r>
      <rPr>
        <sz val="8"/>
        <color indexed="8"/>
        <rFont val="Arial"/>
        <family val="2"/>
      </rPr>
      <t>3. Diseñar y establecer instrumentos seguimiento, producto de los diagósticos realizados.</t>
    </r>
  </si>
  <si>
    <r>
      <rPr>
        <sz val="8"/>
        <color indexed="8"/>
        <rFont val="Arial"/>
        <family val="2"/>
      </rPr>
      <t>4. Unificar el mecanismo de reporte y seguimiento (Plan Estratégico, Procesos, Planes de Acción).</t>
    </r>
  </si>
  <si>
    <t>Sistema de seguimiento</t>
  </si>
  <si>
    <t>"H 5D Registro e inscripción Tic 
De acuerdo con la vigencia del Decreto 4948 de diciembre 18 de  2010 artículo 16. Disposiciones transitorias: Todos los proveedores de redes y/o servicios de telecomunicaciones o los titulares de permisos para el uso de r"</t>
  </si>
  <si>
    <t>Incumplimiento de los plazos fijados en el decreto 49489 de 2010 para la inscripción de operadores.</t>
  </si>
  <si>
    <t>Lo descrito afecta el cumplimiento de la función de vigilancia y control que corresponde al Ministerio</t>
  </si>
  <si>
    <t xml:space="preserve"> 1. Diseño e implementación de mecanismos que permitan una gestión eficiente del resgitro y de la consolidación de la información de proveedores de redes y servicios,</t>
  </si>
  <si>
    <t xml:space="preserve">Agotar las instancias correspondientes, conforme a lo establecido en la norma para dar cumplimiento a la misma. </t>
  </si>
  <si>
    <t>1.1 Remitir a la Dirección de Vigilancia y Control el listado de los Proveedores que han cumplido con su obligación para la determinación de acciones a seguir con los PRS no registrados</t>
  </si>
  <si>
    <t xml:space="preserve">Reporte mensual </t>
  </si>
  <si>
    <t>Dirección de Comunicaciones</t>
  </si>
  <si>
    <t>Se evidencia que a marzo 30 de 2011 hay (78) Registros TIC-RTIC dentro del rango que no han sido asignados.</t>
  </si>
  <si>
    <t>Contar con las herramientas jurídicas para garantizar el registro de todos los PRS</t>
  </si>
  <si>
    <t>1.2 Definir conjuntamente con la Dirección de Vigilancia y Control las sanciones aplicables para el caso de proveedores no registrados</t>
  </si>
  <si>
    <t>Acta de acuerdo de procedimiento</t>
  </si>
  <si>
    <t>Dirección de Vigilancia y Control / Dirección de Comunicaciones</t>
  </si>
  <si>
    <t>La herramienta de registro TIC e inscripción, utilizada para consulta presenta aún debilidades en la interfaz de usuario relacionadas con:  la falta de trazabilidad de los registros consecutivos no asignados, parámetros de consulta (si se desconoce la nat</t>
  </si>
  <si>
    <t>1.3 Establecer un procedimiento para el seguimiento y aplicación de las sanciones en el caso del registro</t>
  </si>
  <si>
    <t>Procedimiento</t>
  </si>
  <si>
    <t>Dirección de Vigilancia y Control / Dirección de Comunicaciones                                                                                                                                                                                                                                                                Apoya Ofiicna de Planeación</t>
  </si>
  <si>
    <t>2. Corregir la aplicación informatíca para que permita la reutilización de los códigos retenidos en el registro</t>
  </si>
  <si>
    <t>2.1 Garantizar el consecutivo en los códigos de Registro TIC de consulta web</t>
  </si>
  <si>
    <t>2.1 Revisar el software y las opciones de ajustes a los códigos</t>
  </si>
  <si>
    <t>Documento con la ruta de ajustes</t>
  </si>
  <si>
    <t>Soporte Operacional y Dirección de Comunicaciones</t>
  </si>
  <si>
    <t>2.2 Implementar los ajustes en la herramienta informática de consulta Web</t>
  </si>
  <si>
    <t>Herramienta ajustada</t>
  </si>
  <si>
    <t>x</t>
  </si>
  <si>
    <t>3. Habilitar adecuadamente la consulta WEB del Registro TIC</t>
  </si>
  <si>
    <t xml:space="preserve">3.1 Garantizar el funcionamiento adecuado de la Herramienta de consulta Web </t>
  </si>
  <si>
    <t xml:space="preserve">3.1. Herramienta Web en correcto funcionamiento </t>
  </si>
  <si>
    <t>Informes de verificación</t>
  </si>
  <si>
    <t>Soporte Operacional / Dirección de Comunicaciones</t>
  </si>
  <si>
    <t>4. Implementar las interfases correspondientes a la herramienta de Registro TIC</t>
  </si>
  <si>
    <t>4.1 Garantizar la disponibilidad de la información a través de las herramienta de Registro TIC</t>
  </si>
  <si>
    <t>4.1. Interfases operativas y funcionales</t>
  </si>
  <si>
    <t>Interfases implementadas</t>
  </si>
  <si>
    <t>5. Mejora de la consulta Web en el Sistema Registro TIC para permitir el acceso a los grupos de interés del MINTIC</t>
  </si>
  <si>
    <t>5.1 Facilitar las herramientas de consulta a funcionarios MINTIC</t>
  </si>
  <si>
    <t>5.1. Consulta Web interna habilitada</t>
  </si>
  <si>
    <t>Consulta Web</t>
  </si>
  <si>
    <t>Soporte Operacional/ Dirección de Comunicaciones</t>
  </si>
  <si>
    <t>5.2 Capacitar a los servidores del MINTIC en la consulta web del resgistro TIC</t>
  </si>
  <si>
    <t>5.2. No de personas capacitadas en relación a los inscritos para capacitación</t>
  </si>
  <si>
    <t>21 01 001</t>
  </si>
  <si>
    <t>Política ambiental
"H 6D El Ministerio ...
Las acciones de carácter ambiental adelantadas por el Ministerio en la vigencia 2010 no se encontraron enmarcadas dentro de un plan de acción, según lo estipulado en la resolución 01829 de 2007, donde se puedan i"</t>
  </si>
  <si>
    <t>Podría tener alcance disciplinario por el incumplimiento a la resolución 3093 de diciembre de 2007 y la resolución No.1829 de junio 29 de 2007.</t>
  </si>
  <si>
    <t xml:space="preserve">Revisar,  ajustar y socializar la política ambiental existente en la Entidad. </t>
  </si>
  <si>
    <t>Lograr posicionar y apropiar la Politica Ambiental en la Entidad.</t>
  </si>
  <si>
    <t xml:space="preserve">1. Revisar y ajustar el documento de política ambiental existente. 
</t>
  </si>
  <si>
    <t xml:space="preserve">Documento    de Politica actualizada.                                                                                                                                                                                                                                              </t>
  </si>
  <si>
    <t xml:space="preserve">Subdirección Administrativa y  de Gestión Humana - </t>
  </si>
  <si>
    <t>2. Realizar  la sensibilización y difusión de la política a traves de mensajes,  charlas y/o talleres.</t>
  </si>
  <si>
    <t>Charlas y/o talleres                                                    mensajes</t>
  </si>
  <si>
    <t>3.  Asegurar que se realicen  las reuniones del comité Ambiental.</t>
  </si>
  <si>
    <t>Actas</t>
  </si>
  <si>
    <t>Integrantes del Comité</t>
  </si>
  <si>
    <t xml:space="preserve">Hacer uso racional de los recursos  y se compromete a minimizar el impacto ambiental de sus operaciones, productos y servicios para evitar efectos adversos sobre sus empleados, la comunidad y el  medio ambiente </t>
  </si>
  <si>
    <t>Utilizar prácticas culturales que aseguren el uso racional  de los recursos naturales con el mínimo impacto ambiental</t>
  </si>
  <si>
    <t>4. Capacitaciones sobre el uso racional de los recursos naturales (energía y agua)</t>
  </si>
  <si>
    <t>Capacitación
Semestral</t>
  </si>
  <si>
    <t>Coordinador de Soporte Administrativo</t>
  </si>
  <si>
    <t>Concientizar  a sus clientes y colaboradores en las buenas prácticas del uso del papel, mediante los recursos tecnológicos</t>
  </si>
  <si>
    <t>5. Reducción del consumo de papel  que se utiliza en impresión de documentos</t>
  </si>
  <si>
    <t>% reducción de consumo de papel</t>
  </si>
  <si>
    <t>Adoptar y promover buenas prácticas que reduzcan el consumo de papel</t>
  </si>
  <si>
    <t>6. Elaborar un instructivo promoviendo la estrategia del cero papel</t>
  </si>
  <si>
    <t>Guía Elaborada</t>
  </si>
  <si>
    <t>Generar conciencia y compromiso sobre la importancia de proteger el medio ambiente.</t>
  </si>
  <si>
    <t xml:space="preserve">7. Sensibilizar y difundir información sobre el manejo adecuado de los residuos sólidos y de la basura tecnológica. </t>
  </si>
  <si>
    <t>Actividades de sensibilización</t>
  </si>
  <si>
    <t>19 02 001</t>
  </si>
  <si>
    <t xml:space="preserve">H 7 Debilidades en el Sistema de Control Interno
De acuerdo con la evaluación conceptual realizada al Sistema de Control Interno, se determinaron  debilidades relacionadas principalmente con la detección y manejo del riesgo
</t>
  </si>
  <si>
    <t>Debilidades relacionadas principalmente con la detección y manejo del riesgo</t>
  </si>
  <si>
    <t>Afecta la confiabilidad del sistema de control interno.</t>
  </si>
  <si>
    <t>Actualizar y controlar los riesgos asociados a cada uno de los procesos actuales haciendo énfasis en la detección y manejo de los mismos</t>
  </si>
  <si>
    <t>Identificar oportunamente acciones preventivas a la ocurrencia de los riesgos previstos por el entidad</t>
  </si>
  <si>
    <t xml:space="preserve">1. Evaluación de los mapas de riesgos de una muestra de los procesos misionales </t>
  </si>
  <si>
    <t>Evaluaciones de mapas de riesgos</t>
  </si>
  <si>
    <t>Oficina de Control Interno</t>
  </si>
  <si>
    <t>2. Actualizar los riesgos asociados a cada uno de los procesos actuales</t>
  </si>
  <si>
    <t>Riesgos por Proceso</t>
  </si>
  <si>
    <t xml:space="preserve">Todas las áreas
Apoya: Oficina de Planeación e Información
</t>
  </si>
  <si>
    <t>3. Actualizar los mapas de riesgos de los procesos actuales</t>
  </si>
  <si>
    <t>Mapas de Riesgos por Proceso</t>
  </si>
  <si>
    <t>4. Evaluación semestral de las acciones tomadas para mitigar los riesgos identificados</t>
  </si>
  <si>
    <t>Revisión</t>
  </si>
  <si>
    <t>14 02 006</t>
  </si>
  <si>
    <t xml:space="preserve">H 8 Cuenta rendida a la CGR
Se encontraron deficiencias en el reporte de la información de la Cuenta rendida a la CGR.
</t>
  </si>
  <si>
    <t>debilidades de control, respecto de la información presentada a entes externos</t>
  </si>
  <si>
    <t xml:space="preserve">Lo anterior  podría generar la aplicación de sanciones. </t>
  </si>
  <si>
    <t>Capacitar a las dependencias en el dilegenciamiento de formatos de reporte a la  contraloría</t>
  </si>
  <si>
    <t>Fortalecer las competencias de los líderes de los proyectos de inversión de la Entidad para el reporte de información</t>
  </si>
  <si>
    <t>1. Capacitar a un grupo de funcionarios líderes  y responsables de reportes</t>
  </si>
  <si>
    <t>jornadas de capacitación</t>
  </si>
  <si>
    <t>Control Interno</t>
  </si>
  <si>
    <t>Diseñar e implementar un procedimiento para seguimiento y reportes a los entes de control</t>
  </si>
  <si>
    <t>Garantizar la coherencia entre la información de gestión interna y la respotada a los entes de control</t>
  </si>
  <si>
    <t>2. Diseñar e implementar procedimiento transversal de reporte para todas las áreas</t>
  </si>
  <si>
    <t>Control Interno 
Apoya Oficina de Planeación e Información</t>
  </si>
  <si>
    <t>H 9 Unión Temporal ITECO-GAMMA INGENIEROS-&amp; VEGA MARTINEZ, adjudicataria del concurso de méritos 015 de 2008.
Debilidades en las formalidades plenas de la contratación de la Interventoría de operadores móviles:
En el contrato 544 de 2008, la publicación d</t>
  </si>
  <si>
    <t>Debilidades en las formalidades plenas de la contratación de la Interventoría</t>
  </si>
  <si>
    <t>conllevar una gestión ineficiente respecto de la ejecución y desarrollo de las relaciones contractuales en la entidad.</t>
  </si>
  <si>
    <t>Incluir en el expediente contractual los documentos del primer pago de la vigencia 2008 y del cuarto pago de la vigencia 2009</t>
  </si>
  <si>
    <t xml:space="preserve">1.Actualizar el expediente </t>
  </si>
  <si>
    <t xml:space="preserve">1. Completar la información del expediente </t>
  </si>
  <si>
    <t>Expediente completo</t>
  </si>
  <si>
    <t>Grupo de Contratación</t>
  </si>
  <si>
    <t>Revisar el proceso de contratación y hacer las modificaciones a que haya lugar.</t>
  </si>
  <si>
    <t xml:space="preserve">Ajustar el proceso de contratación de manera transversal para asegurar el cumplimiento de los requisitos formales y legales que se deben cumplir </t>
  </si>
  <si>
    <t>2. Diseñar la cadena de valor del proceso de contratación</t>
  </si>
  <si>
    <t>Cadena de valor</t>
  </si>
  <si>
    <t xml:space="preserve"> Lídera: Grupo de contratación
Apoya Oficina de Planeación e información- </t>
  </si>
  <si>
    <t>3. Análisis y ajustes de los riesgos del proceso de contratación</t>
  </si>
  <si>
    <t>Matriz de Riesgos del Proceso de Contratación</t>
  </si>
  <si>
    <t>4. Modificación y ajustes al proceso de contratación de manera transversal</t>
  </si>
  <si>
    <t>Rediseño del proceso de contratación</t>
  </si>
  <si>
    <t>5. Documentar el proceso de contratación</t>
  </si>
  <si>
    <t>Documentos del proceso</t>
  </si>
  <si>
    <t>14 04 004</t>
  </si>
  <si>
    <t>H 10 Debilidades en los informes de verificación de calificación, supervisión y seguimiento contractual 
• No se encontró un resumen o informe ejecutivo, de las actividades adelantadas por el contratista en un período dado, que nos indique el grado de av</t>
  </si>
  <si>
    <t>Debilidades en la implementación y desarrollo de los procedimientos de contratación.</t>
  </si>
  <si>
    <t>Fortalecer los mecanismos de seguimiento y control a la contratación</t>
  </si>
  <si>
    <t>Facilitar la labor del supervisor garantizando el manejo de la información de las actividades desarrolladas en cada contrato</t>
  </si>
  <si>
    <t>1. Divulgar los instrumentos y mecanismos que deben utilizar los supervisores para el desarrollo de su función hasta el cierre del contrato</t>
  </si>
  <si>
    <t>Jornadas de capacitación</t>
  </si>
  <si>
    <t>SECRETARIA GENERAL</t>
  </si>
  <si>
    <t>2. Implementar los instrumentos de control y seguimiento a la supervisión</t>
  </si>
  <si>
    <t>Instrumentos de control en el 100% de los contratos celebrados a partir del 2010</t>
  </si>
  <si>
    <t>3. Diseñar e implementar un formato de evaluación de proveedores</t>
  </si>
  <si>
    <t>22 05 001</t>
  </si>
  <si>
    <t>H 11 Defensa Judicial
El tratamiento dado a la defensa judicial es aceptable, pues no obstante en algunos procesos el juez por defectos de forma implícitos en la contestación de las demandas allegadas por el Ministerio, las ha tenido como no contestada en</t>
  </si>
  <si>
    <t>Debido a que no existe un procedimiento unificado de defensa judicial.</t>
  </si>
  <si>
    <t>Riesgo de posibles fallos en contra del Ministerio.</t>
  </si>
  <si>
    <t>Definir lineamientos y alcances para la defensa judicial en que participe el Min TIC</t>
  </si>
  <si>
    <t>Mitigar un eventual riesgo de sentencias judiciales en contra de la entidad.</t>
  </si>
  <si>
    <t>1. Generar una mesa de trabajo con el Ministerio competente que tenga la autoridad de Defensa Judicial del Estado, a fin de determinar los lineamientos y alcances mínimos a tener en cuenta para los casos de defensa judicial en que participe el Ministerio de  TIC.</t>
  </si>
  <si>
    <t>Oficina Asesora Jurídica</t>
  </si>
  <si>
    <t>2. Actualizar el procedimiento de Representación Judicial con base en los lineamientos estalecidos en la mesa de trabajo</t>
  </si>
  <si>
    <t>Oficina Asesora Jurídica - Oficina de Planeación e Información</t>
  </si>
  <si>
    <t>3. Divulgar el procedimiento ajustado</t>
  </si>
  <si>
    <t>Jornadas de divulgación</t>
  </si>
  <si>
    <t>14 01 006</t>
  </si>
  <si>
    <t>Convenios
H 12 PLAN TIC
Convenio Administrativo suscrito entre el Fondo de Tecnologías y Colciencias para la creación del Centro de Bioinformática y Biología computacional.
Convenio de cooperación 0302 de 2010 de fecha 6 de agosto de 2010, se estipuló la</t>
  </si>
  <si>
    <t xml:space="preserve"> la entidad no dio cumplimiento a las obligaciones derivadas de las cláusulas normativas incluidas en el Convenio</t>
  </si>
  <si>
    <t>Crea incertidumbre respecto de la viabilidad de la asignación del ejecutor del Centro de Bioinformatica y el  cumplimiento de metas, objetivos y coberturas  establecidas.</t>
  </si>
  <si>
    <t>Realizar las acciones tendientes a ajustar y verificar el desarrollo del contrato No. 302 de 2010</t>
  </si>
  <si>
    <t>Asegurar el adecuado cumplimiento del objeto contractual del contrato No. 302 de 2010</t>
  </si>
  <si>
    <t>1. Evaluar el mecanismo más adecuado para redefinir el alcance del convenio.</t>
  </si>
  <si>
    <t>Oficina de Coordinación Fondo de TIC</t>
  </si>
  <si>
    <t>2. Realizar los ajustes que sean necesarios al cronograma para garantizar el cumplimiento de las obligaciones contractuales conforme a la redefinición del alcance.</t>
  </si>
  <si>
    <t xml:space="preserve">Cronograma </t>
  </si>
  <si>
    <t>3. Adelantar el seguimiento al cronograma ajustado</t>
  </si>
  <si>
    <t xml:space="preserve">H 13 Mecanismo de ejecución de proyectos de Tecnologías de la Información y las Telecomunicaciones –TIC-Convenio Especial de Cooperación 262-09, suscrito entre el Fondo de Comunicaciones del Ministerio TIC  y la Asociación Colombiana para el Avance de la </t>
  </si>
  <si>
    <t>Deficiencias en la planeación de las necesidades e inversión de recursos no adecuadamente dirigidos.</t>
  </si>
  <si>
    <t>Incertidumbre respecto a este tipo de contracciones.</t>
  </si>
  <si>
    <t>1. Diseñar la cadena de valor del proceso de contratación</t>
  </si>
  <si>
    <t xml:space="preserve"> Lídera: Grupo de contratación
Apoya Oficina de Planeación e Información- </t>
  </si>
  <si>
    <t>2. Análisis y ajustes de los riesgos del proceso de contratación</t>
  </si>
  <si>
    <t>3. Modificación y ajustes al proceso de contratación de manera transversal</t>
  </si>
  <si>
    <t>4. Documentar el proceso de contratación</t>
  </si>
  <si>
    <t>18 02 002</t>
  </si>
  <si>
    <t>H 14 La ejecución presupuestal de gastos vigencia 2010 fue afectada en $1.1 millones, monto correspondiente a la diferencia entre los compromisos y las obligaciones, y a que el Ministerio constituyó reservas presupuestales en los rubros de sueldos e indem</t>
  </si>
  <si>
    <t>Rezago presupuestal y baja ejecución presupuestal</t>
  </si>
  <si>
    <t>Situación que afecta los planes programas y proyectos del Ministerio.</t>
  </si>
  <si>
    <r>
      <t xml:space="preserve"> La reserva presupuestal que constituyó el sistema SIIF Nación a raíz de unos reintegros registrados por el usuario de tesorería certificado digitalmente para realizar estos registros en el período de transición (esto es entre el 1 al 20 de enero de 2011)  y no liberado (anulado) por el usuario también certificado digitalmente de presupuesto la obligación y el compromiso por  conceptos de gastos de personal en el presupuesto de funcionamiento del MINTIC, se encuentra subsanado toda vez que fue anulada de conformidad con lo manifestado por el Director General del Presupuesto Público Nacional.                                                                     El  $1.1 millones  constituido, no afectó en ningún momento planes programas y proyectos del Ministerio ya que esta entidad no maneja presupuesto de inversión.  • Analizada la ejecución presupuestal a 31 de diciembre de 2010, la baja ejecución  obedeció a que en la cuenta de Transferencias Corrientes, resultó un Presupuesto sin afectar por valor de $22.169.311.847 equivalente al 27.7%.
• Lo anterior se refleja especialmente en Recursos Aplazados mediante Decreto 325 del 3 de febrero de 2010 por valor de $20.576.936.000; los cuales se encontraban en un rubro llamado “Provisión para Gastos Institucionales y/o Sectoriales Contingentes” e informados a Control Interno, previa solicitud.
</t>
    </r>
    <r>
      <rPr>
        <b/>
        <sz val="8"/>
        <rFont val="Arial"/>
        <family val="2"/>
      </rPr>
      <t>Fue cumplida en el mes de Junio de 2011.</t>
    </r>
    <r>
      <rPr>
        <sz val="8"/>
        <rFont val="Arial"/>
        <family val="2"/>
      </rPr>
      <t xml:space="preserve">
</t>
    </r>
  </si>
  <si>
    <t>Velar por que haya una  mejor comunicación entre los funcionarios de las dos áreas responsables de realizar estos registros, con el fin de evitar reservas no constituidas por la entidad.</t>
  </si>
  <si>
    <t>Toda vez que fueron anuladas las transacciones originadas por unos reintegros; éstas  se encuentran cumplidas.</t>
  </si>
  <si>
    <t>Reportes del Sistema SIIF Nación</t>
  </si>
  <si>
    <t xml:space="preserve">Grupos de Presupuesto y Tesorería </t>
  </si>
  <si>
    <t>H 15  Efectivo-Ausencia de segregación de funciones
Se evidenció que no existe segregación de funciones en el manejo del efectivo debido a que los cargos relacionados con las Coordinaciones de Contabilidad y Tesorería, los desempeña una misma funcionaria</t>
  </si>
  <si>
    <t>Los cargos relacionados con las Coordinaciones de Contabilidad y Tesorería, los desempeña una misma funcionaria que cumple funciones  de registro y control</t>
  </si>
  <si>
    <t>Alto riesgo para la entidad en una eventualidad de manejo inadecuado del efectivo y las inversiones.</t>
  </si>
  <si>
    <t>Diseñar una política transversal de gestión humana que de lineamientos y directrices para los encargos en la misma área o en otra diferente</t>
  </si>
  <si>
    <t>Prevenir el conflicto de intereses y la extralimitación de funciones por efecto de encargos no planificados</t>
  </si>
  <si>
    <t>Documentar una política transversal de gestión humana para los encargos</t>
  </si>
  <si>
    <t>Subdirección Administrativa y  de Gestión Humana - Grupo de Gestión Humana</t>
  </si>
  <si>
    <t>H 16 Inversiones
En el registro de la actualización patrimonial de Telecaribe por $143.4 millones, contabilizados en asiento No. 1, comprobante No. 1 del lote 553 de diciembre 31 de 2010, se pudo evidenciar que la documentación soporte recibida por el Mi</t>
  </si>
  <si>
    <t>No se anexaron los estados financieros definitivos  debido a que estaban  siendo sometidos a las revisiones y recomendaciones por parte de la Revisoría Fiscal</t>
  </si>
  <si>
    <t>Situación que genera incertidumbre en la veracidad de las cifras consignadas en los estados contables.</t>
  </si>
  <si>
    <t>1. Requerir con un mes de antelación al cierre trimestral,  a cada una de las Entidades con las cuales se tienen Inversiones patrimoniales,  el envío con oportunidad de los Estados Financieros debidamente aprobados.</t>
  </si>
  <si>
    <t>Registrar oportunamente la actualización de las Inversiones patrimoniales en entidades controladas y no controladas, en el sistema SIIF NACION II, y así reflejar en los Estados Financieros de MINTIC la razonabilidad de las cifras</t>
  </si>
  <si>
    <t>1. Solicitar con oficio dentro de los 30 días previos al cierre trimestral el envió de la información financiera para la actualización de las inversiones, debidamente firmadas y certificada por el contador o revisor fiscal según corresponda.</t>
  </si>
  <si>
    <t>Oficio</t>
  </si>
  <si>
    <t>Grupo de Contabilidad</t>
  </si>
  <si>
    <t xml:space="preserve"> 2. Solicitar a la CGN  una mesa de ayuda con las entidades involucradas  para ver como se puede subsanar esta demora en el envió de la información.</t>
  </si>
  <si>
    <t xml:space="preserve"> 2. Enviar comunicación a la CGN, para solicitar la mesa de ayuda en el tema referente a la oportunidad en el envió de los Informes financieros de las Entidades en donde tenemos Inversiones.</t>
  </si>
  <si>
    <t xml:space="preserve">H 17 Bienes entregados a terceros
Los bienes entregados a terceros presentan un saldo a diciembre 31 de 2010 por $67.064.4 millones, monto que presenta deficiencias debido a que la subcuenta muebles, enseres y equipo de oficina por $0.05 millones, según </t>
  </si>
  <si>
    <t>Falta de conciliación efectiva, análisis y cruce de la información entre los módulos de activos fijos, inventarios y contabilidad.</t>
  </si>
  <si>
    <t xml:space="preserve">Reflejar la correcta clasificación de las cuentas en los Estados Financieros de MINTIC de acuerdo a la nueva dinámica del plan de cuentas establecida por la CGN para el SIIF II </t>
  </si>
  <si>
    <t>Clasificar correctamente las cuentas en los Estados Financieros de MINTIC</t>
  </si>
  <si>
    <t>Registrar en la cuenta 192503 - Amortización Acumulada de Muebles, enseres y equipo de oficina entregados en Comodato a la cuenta 192505 - Amortización Acumulada de equipo de Comunicación y computo valor de          $ 7.463.319.746</t>
  </si>
  <si>
    <t>Registro
 Contable</t>
  </si>
  <si>
    <t>H 18 Auxiliares y Mayor y Balance
Las deficiencias detectadas en  la cuenta muebles, enseres y equipo de oficina con saldo con corte a 31 de diciembre de 2010,por $0.05 millones, según el auxiliar contable en la que refleja amortización acumulada por $7.</t>
  </si>
  <si>
    <t>Debilidades de control interno contable</t>
  </si>
  <si>
    <t>Situación que implica correcciones en los libros auxiliares y el mayor y balance mediante ajustes contables en periodos posteriores.</t>
  </si>
  <si>
    <t>Registrar en la cuenta cuenta 192503 - Amortización Acumulada de Muebles, enseres y equipo de oficina entregados en Comodato a la cuenta 192505 - Amortización Acumulada de equipo de Comunicación y computo valor de           $ 7.463.319.746</t>
  </si>
  <si>
    <t>H19 Operaciones recíprocas
La entidad no logró la integridad del proceso contable en lo relacionado con las características de confiabilidad, relevancia y comprensibilidad de la información,  debido a que de acuerdo al informe consolidado de la Contaduría</t>
  </si>
  <si>
    <t>Inconsistencias en registros contables con las otras entidades públicas.</t>
  </si>
  <si>
    <t>Situación que genera incertidumbre en la veracidad de las cifras que se muestran en los estados contables</t>
  </si>
  <si>
    <t>Realizar el traslado en la cuenta Subsidios Asignados- que representaba al 31 de Diciembre, en las Operaciones Reciprocas el 95% por valor de $32,793 millones.</t>
  </si>
  <si>
    <t>Minimizar las diferencias presentadas en el informe de Reciprocas, mediante conciliación con las Entidades que reportan.</t>
  </si>
  <si>
    <t>1. Realizar la reclasificación del saldo de la Subcuenta Otros Subsidios Asignados - 243090 a la Subcuenta 243016 Subsidios Asignados Servicios de Telecomunicaciones</t>
  </si>
  <si>
    <t xml:space="preserve">Conciliar con las entidades el 5% restante , en razón a que por su naturaleza o particularidad en cada una de ellas se registran en partidas diferentes. </t>
  </si>
  <si>
    <t xml:space="preserve"> 2. Solicitar a la CGN    dentro del mes siguiente a la presentación de los informes trimestrales el reporte de operaciones reciprocas y proceder a circularizar con oficio y via e-mail, a las entidades públicas con las que tenemos operaciones en común, para conciliar las diferencias que se presenten. </t>
  </si>
  <si>
    <t>OFICIOS</t>
  </si>
  <si>
    <t xml:space="preserve">Continuar con la circularizacion trimestral a cada una de las Entidades que reportan en el CHIP. </t>
  </si>
  <si>
    <t>3.  Enviar oficio a la Contaduría solicitando apoyo en la conciliación de operaciones reciprocas con aquellas entidades que no presentamos correlatividad en las cuentas contables, debido a su naturaleza.</t>
  </si>
  <si>
    <t>Solicitar apoyo a la Contaduría para hacer mesas de concertación en aquellas entidades donde no existe correlatividad en las cuentas debido a la naturaleza de la Entidad.</t>
  </si>
  <si>
    <t xml:space="preserve">4. Solicitar apoyo a la Contaduría para hacer mesas de concertación en aquellas entidades donde no existe correlatividad </t>
  </si>
  <si>
    <t>Mesa de Concertación con la CGN.</t>
  </si>
  <si>
    <t>21 (Obs. 6, vigencia 2009 - H7)</t>
  </si>
  <si>
    <r>
      <t xml:space="preserve">
</t>
    </r>
    <r>
      <rPr>
        <b/>
        <sz val="8"/>
        <rFont val="Arial"/>
        <family val="2"/>
      </rPr>
      <t>Observación cumplida - No efectiva.</t>
    </r>
  </si>
  <si>
    <t xml:space="preserve">H 7. Debilidades en el Sistema de Control Interno
De acuerdo con la evaluación conceptual realizada al Sistema de Control Interno, se determinaron  debilidades relacionadas principalmente con la detección y manejo del riesgo
</t>
  </si>
  <si>
    <t>22 (Obs. 13, vigencia 2009 - H14).</t>
  </si>
  <si>
    <t xml:space="preserve">
Observación cumplida - No efectiva.</t>
  </si>
  <si>
    <t>23 (Obs. 16, vigencia 2009 - H20).</t>
  </si>
  <si>
    <t>24 (Obs. 32, vigencia 2009 - H14).</t>
  </si>
  <si>
    <t>25 (H2).</t>
  </si>
  <si>
    <t>12 01 001</t>
  </si>
  <si>
    <t>H2. Deficiencias en los controles implementados para el proceso de Habilitación, ya que se detectó que acto administrativo para el otorgamiento del permiso, que presenta errores de carácter técnico; así mismo, existe incumplimiento en los tiempos establecidos por el Decreto 2870; e igualmente, no se encontró evidencia de la emisión o renovación de las pólizas de garantía sobre las contraprestaciones, o gestión realizada al respecto.</t>
  </si>
  <si>
    <t>Deficiencias en los controles establecidos para el procedimiento de habilitación.</t>
  </si>
  <si>
    <t>Riesgo sobre la oportunidad de la gestión.</t>
  </si>
  <si>
    <t>Plan de Choque para la actualización de la base de datos sobre el estado de las pólizas</t>
  </si>
  <si>
    <t>Hacer gestión sobre el cumplimiento de la normatividad con respecto a las pólizas</t>
  </si>
  <si>
    <t>1. Actualización mensual de la base de datos sobre el estado de las pólizas, a través de una persona asignada para adelantar esta tarea</t>
  </si>
  <si>
    <t>Actualización</t>
  </si>
  <si>
    <t>Dirección de Comunicaciones - SITIC</t>
  </si>
  <si>
    <t>2. Procedimientos MIG de registro TIC y de habilitación del espectro</t>
  </si>
  <si>
    <t>Procedimientos</t>
  </si>
  <si>
    <t>26 (H4).</t>
  </si>
  <si>
    <t>12 01 004</t>
  </si>
  <si>
    <t>H4.Deficiencias en el proceso administrativo sancionatorio a cargo de la DARC, porque  a pesar de que la carpeta de archivo procedimental hace relación al adelantamiento de diligencias de investigación y sanción de un concesionario, en el archivo documental anexo al plenario no se puede verificar si se dio cumplimiento a los numerales 4 al 6 de la resolución sancionatoria, que evidencie si el procedimiento fue idóneo en su objetivo misional por parte del Ministerio.</t>
  </si>
  <si>
    <t>Debilidades en el procedimiento.</t>
  </si>
  <si>
    <t>Riesgo sobre la viabilidad de la gestión realizada al respecto.</t>
  </si>
  <si>
    <t>Revisar el procedimiento de investigaciones para ajustarlo de tal manera que se incluyan los requisitos documentales que permitan identificar plenamente el investigaciones dentro de la actuación administrativa.</t>
  </si>
  <si>
    <t>Actualizar y ajustar el procedimiento de investigaciones</t>
  </si>
  <si>
    <t>1. Revisar y ajustar el procedimiento de investigaciones.</t>
  </si>
  <si>
    <t>Dir Vigilancia y Control 
Apoya Oficina de Planeación</t>
  </si>
  <si>
    <t xml:space="preserve">
2. Aprobación del procedimiento de Investigaciones</t>
  </si>
  <si>
    <t>Oficina de Planeación</t>
  </si>
  <si>
    <t>3. Socializar el procedimiento ajustado</t>
  </si>
  <si>
    <t>Capacitación</t>
  </si>
  <si>
    <t>4. Implementación del procedimiento ajustado</t>
  </si>
  <si>
    <t>Informe</t>
  </si>
  <si>
    <t xml:space="preserve">Dir Vigilancia y Control 
</t>
  </si>
  <si>
    <t>27 (H5).</t>
  </si>
  <si>
    <t>12 01 100</t>
  </si>
  <si>
    <t>H5.Deficiencias en el procedimiento de acopio documental para el proceso administrativo sancionatorio a cargo de la DARC, considerando que a las investigaciones debe allegarse todo soporte probatorio, puesto que al no anexarse al expediente pruebas documentales tales como, la existencia y representación del concesionario, no existirá certeza respecto de si el procedimiento se está adelantando en debida forma, con representación de la persona a implicar en la investigación o estableciéndose si el sancionado por medio de acto administrativo, es el verdadero responsable o contra quien válidamente se pueda ejecutar las decisiones de la investigación.</t>
  </si>
  <si>
    <t>No se tiene identificado un procedimiento con el mínimo de requisitos documentales y funcionales que debe verificar el funcionario instructor o de jurisdicción al adelantar su labor.</t>
  </si>
  <si>
    <t>Riesgo de nulidad de lo actuado.</t>
  </si>
  <si>
    <t>28 (H7).</t>
  </si>
  <si>
    <t>15 01 100</t>
  </si>
  <si>
    <t>H7. Los controles del proceso de archivo documental de historias laborales son ineficientes, lo anterior debido a la falta de foliación, documentos que mencionados en la hoja de ruta no se  encuentran en la carpeta, Documentación que no corresponde a la historia laboral, el mismo documento que figuran dos o tres veces y no se ajusta a un orden cronológico o lógico del archivo, hojas de vida sin firmar. Así mismo, teniendo en cuenta el proceso de reestructuración y la eliminación de las territoriales, no se encontró documento que muestre la incorporación o insubsistencia del cargo; no se evidencia el cumplimiento dado a  las directivas presidenciales N.3 del 4 de agosto de 2006 respecto a la publicación en página web.</t>
  </si>
  <si>
    <t>Debilidades en el procedimiento de archivo documental</t>
  </si>
  <si>
    <t>Incertidumbre sobre el cumplimiento de los requisitos</t>
  </si>
  <si>
    <t>Verificar y actualizar las historias Laborales</t>
  </si>
  <si>
    <t>Asegurar la calidad de los documentos que se archivan en el expediente de historia laboral conforme  a las circulares 004 y 012 de 2003</t>
  </si>
  <si>
    <t>Revisar y actualizar  las historias laborales activas al año 2010</t>
  </si>
  <si>
    <t>Reporte Trimestral</t>
  </si>
  <si>
    <t>Gestión Humana-PACO</t>
  </si>
  <si>
    <t>29 (H8).</t>
  </si>
  <si>
    <t>15 06 001</t>
  </si>
  <si>
    <t>H8.Revisada una muestra de las carpetas de historia laboral de funcionarios de libre nombramiento y remoción, se evidenció que los controles del proceso de nombramiento de funcionarios de libre nombramiento y remoción presentan deficiencias, en cuanto a la ausencia de los debidos soportes que demuestren el cumplimiento de requisitos mínimos relacionados con el cargo.</t>
  </si>
  <si>
    <t xml:space="preserve">Debilidades en el procedimiento de incorporación de funcionarios de libre nombramiento </t>
  </si>
  <si>
    <t>Incertidumbre sobre las calidades y calificaciones profesionales del personal.</t>
  </si>
  <si>
    <t xml:space="preserve">Elaborar  documento de politica de conocimiento de cumplimiento de Requisitos para tomar posesión del cargo designado. 
</t>
  </si>
  <si>
    <t xml:space="preserve"> Garantizar el cumplimiento de los requisitos señaldos por el Manual de Funciones.</t>
  </si>
  <si>
    <t xml:space="preserve">1.Documento que contenga la Politica de cumplimiento de requisitos y lista de chequeo de requisitos.
</t>
  </si>
  <si>
    <t xml:space="preserve">Documento
</t>
  </si>
  <si>
    <t>Gestión Humana</t>
  </si>
  <si>
    <t>2.Actualización del Procedimiento de Ingreso de Libre  Nombramiento y Remoción</t>
  </si>
  <si>
    <t xml:space="preserve">Gestión Humana y apoyo de Soporte Operacional  </t>
  </si>
  <si>
    <t>3. Implementación de la lista de chequeo de cumplimiento de requisitos, incluye cuando se requiera homologación o la constancia de solicitud de trámite de homologación del título de pregrado. Posgrado y/o doctorado obtenido en el exterior, ante el Ministerio de Educación Nacional.</t>
  </si>
  <si>
    <t>Informe Trimestral</t>
  </si>
  <si>
    <t>30 (H10).</t>
  </si>
  <si>
    <t>15 01 002</t>
  </si>
  <si>
    <t xml:space="preserve">H10.Los controles establecidos en el procedimiento de evaluación de desempeño son ineficientes por cuanto se observó lo siguiente:
La ausencia en la historia laboral de las evaluaciones de desempeño anuales o de seguimiento en algunos periodos, lo cual no permite tener información basada en evidencias que demuestren las competencias, el rendimiento y el comportamiento del funcionario a fin de retroalimentar en beneficio del mejoramiento individual e institucional y evaluar el desempeño de acuerdo con los objetivos trazados para el periodo. Igualmente, se observó la inexistencia de los acuerdos comportamentales para algunos funcionarios como parte integral de las evaluaciones.
</t>
  </si>
  <si>
    <t>Controles deficientes en el procedimiento</t>
  </si>
  <si>
    <t>Ausencia de soportes que permite tener información sobre las  competencias, y el rendimiento del funcionario</t>
  </si>
  <si>
    <t>Verificar y actualizar las Historias Laborales activas a partir del año 2010 en adelante</t>
  </si>
  <si>
    <t>Dar cumplimiento a lo ordenado por la normatividad vigente  del proceso de evaluación del desempeño.</t>
  </si>
  <si>
    <t>Revisar y actualizar las historias laborales activas del año 2010.</t>
  </si>
  <si>
    <t xml:space="preserve">
Reporte Trimestral </t>
  </si>
  <si>
    <t>31 (H11).</t>
  </si>
  <si>
    <t>H11.En el portafolio de evidencias de la carpeta de funcionarios calificados en nivel sobresaliente, no se  encontró el fundamento documental requerido de acuerdo con lo dispuesto por la Comisión Nacional del Servicio Civil.</t>
  </si>
  <si>
    <t>Incertidumbre sobre la objetividad de la calificación.</t>
  </si>
  <si>
    <t>Cumplir la normatividad  manteniendo las evidencias allegadas por evaluación sobresalientes de los funcionarios  las cuales estaran directamente relacionadas conla historia laboral.</t>
  </si>
  <si>
    <t>Cumplimiento  normatividad sobre la materia.</t>
  </si>
  <si>
    <t>1.Crear  carpeta de evidencias, donde se archivaran las allegadas de acuerdo a las evaluaciones</t>
  </si>
  <si>
    <t>Reporte Anual</t>
  </si>
  <si>
    <t>2.Reporte y verificación de quienes las entregan</t>
  </si>
  <si>
    <t>32 (H12).</t>
  </si>
  <si>
    <t>14 05 001</t>
  </si>
  <si>
    <t>H12. Debilidades en los controles implementados por la Entidad para la liquidación de los contratos, ya que el 76,4% de los expedientes inspeccionados, aunque están en términos para liquidación, ésta no se ha efectuado o no se ha dado inicio a dicha gestión.</t>
  </si>
  <si>
    <t xml:space="preserve">    Debilidades en los controles del proceso post contractual.</t>
  </si>
  <si>
    <t>Riesgo de pérdida de recursos y efectos sobre la contabilidad</t>
  </si>
  <si>
    <t>Diseñar el procedimiento de Supervisión</t>
  </si>
  <si>
    <t>Establecer los roles y responsabilidades de los supervisores</t>
  </si>
  <si>
    <t>1. Un procedimiento de Supervisión, aprobado por el MIG</t>
  </si>
  <si>
    <t>Oficina Coordinación FONTIC -   Grupo de Contratación y apoya Oficina de Planeación e Información</t>
  </si>
  <si>
    <t>Elaborar un Manual de Supervisión</t>
  </si>
  <si>
    <t>Estandarizar la labor de supervisión delos contratos y/o convenios financiados con recursos del FONTIC</t>
  </si>
  <si>
    <t>2. Un Manual de Supervisión que contenga formatos, descripción del perfil del supervisor, descripción de criterios para delegación, controles, documentación requerida</t>
  </si>
  <si>
    <t xml:space="preserve"> Manual de Supervisión</t>
  </si>
  <si>
    <t>Divulgación del procedimiento y el Manual de Supervisión</t>
  </si>
  <si>
    <t>Garantizar que los funcionarios designados como Supervisores conozcan sus roles, responsabilidades.</t>
  </si>
  <si>
    <t>3. Realizar dos (2) jornadas de capacitación dirigidas a los Supervisores actuales, funcionarios encargados de seguimiento y supervisores potenciales.</t>
  </si>
  <si>
    <t>Capacitaciones</t>
  </si>
  <si>
    <t>Oficina Coordinación FONTIC -   Grupo de Contratación</t>
  </si>
  <si>
    <t>33 (H17).</t>
  </si>
  <si>
    <t>18 01 002</t>
  </si>
  <si>
    <t>H17. Para la vigencia 2009 se evidenció un error en la parametrización del aplicativo Kactus relacionado con el  cálculo del retroactivo, donde no se incluyó el recálculo de Seguridad Social. Situación que crea riesgo de errores en la liquidación, que en caso de presentarse deben ser ajustados manualmente, con las consecuencias que pueden derivarse si los ajustes no se hacen oportunamente. De hecho, en la vigencia 2009 se presentó en forma recurrente, lo cual fue evidenciado en las muestras tomadas.      Al revisar la pre nómina, se deben realizar cálculos de prueba comparativos, para verificar si los devengos y deducciones están debidamente realizadas según la parametrización  existente en el aplicativo de nómina y que estén de acuerdo con la normas. Así mismo, no se encontraron los soportes correspondientes a los ajustes realizados.</t>
  </si>
  <si>
    <t>Debilidades de Control Interno del área.</t>
  </si>
  <si>
    <t>Errores en la liquidación, que hacen necesaria la realización de ajustes manuales.</t>
  </si>
  <si>
    <t xml:space="preserve">Revisar por parte del grupo de nómina la parametrización del sistema liquidador, en en el evento de ajustar el sistema Requerir al grupo el grupo de Soporte Operacional y Tecnológico los ajustes respectivos realizando pruebas y puesta en producción de los ajustes.
</t>
  </si>
  <si>
    <t>Asegurar la correcta liquidación de la nómina por el sistema kactus</t>
  </si>
  <si>
    <t>1. Reporte de Revisión de parametros</t>
  </si>
  <si>
    <t>Un solo Reporte</t>
  </si>
  <si>
    <t>Gerstión Humana</t>
  </si>
  <si>
    <t xml:space="preserve">2. Envió Solicitud de requerimiento de acuerdo al resultado  de la revisión. </t>
  </si>
  <si>
    <t>Requerimiento</t>
  </si>
  <si>
    <t xml:space="preserve">3. Reportes de pruebas y puesta en producción del sistema </t>
  </si>
  <si>
    <t>Reportes</t>
  </si>
  <si>
    <t>Gestión Humana apoyado con el Grupo Soporte Operacional y Tecnológico</t>
  </si>
  <si>
    <t>34 (H18).</t>
  </si>
  <si>
    <t>18 04 001</t>
  </si>
  <si>
    <t>Propiedad Planta y Equipo. Bienes entregados a Terceros: En el aplicativo para el manejo contable deben estar parametrizados todos los rubros o cuentas susceptibles de tener movimiento, sin embargo para la vigencia de 2009 se evidenció que están pendiente por parametrizar en el aplicativo SEVEN, los saldos restantes en libros a cuentas de orden, que resultan en el momento de dar de baja un activo. Debido a la falta de este parámetro se deben hacer ajustes manuales</t>
  </si>
  <si>
    <t>Falta de actualización del aplicativo.</t>
  </si>
  <si>
    <t>Riesgo de  registros erróneos</t>
  </si>
  <si>
    <t>Realizar los ajustes  y parametrizaciones necesarias a las necesidades y normatividad de la entidad; que se presenten en los mòdulos de Activos Fijos è Inventarios, con el fin de mejorar y actualizar el sistema SEVEN.</t>
  </si>
  <si>
    <t xml:space="preserve">Mantener  actualizados los módulos de Activos Fijos, Inventarios y contabilidad, con el fin de automatizar y optimizar el sistema SEVEN.  </t>
  </si>
  <si>
    <t xml:space="preserve">1. Monitorear y revisar periodicamente las necesidades y el impacto de la normatividad que tiene la entidad, en los modulos de Activos Fijos è Inventarios. </t>
  </si>
  <si>
    <t>Informe trimestral</t>
  </si>
  <si>
    <t xml:space="preserve">Responsable; Coordinación Grupo Administrativo Con Apoyo del Grupo Operacional y Tecnológico y Contabilidad </t>
  </si>
  <si>
    <t>2. Realizar seguimiento a los requerimientos hechos al Grupo de Soporte Operaconal y Tecnologico y al proveedor.</t>
  </si>
  <si>
    <t>Correos electrónicos y actas.</t>
  </si>
  <si>
    <t>3. Realizar las pruebas necesarias para la puesta en produccion.</t>
  </si>
  <si>
    <t>Acta entrega final</t>
  </si>
  <si>
    <t>35 (H19).</t>
  </si>
  <si>
    <t>18 03 001</t>
  </si>
  <si>
    <t>Inventario de Activos Fijos: Se debe contar con procedimientos eficaces para la toma del inventario, no obstante, se evidencias debilidades en el proceso de inventario del Ministerio, porque sólo hasta 2009 se incorporó un bien que había sido identificado en una vigencia anterior, lo cual crea incertidumbre sobre la existencia de otros bienes en esa situación.</t>
  </si>
  <si>
    <t>Falta de actualización y validación del procedimiento de inventarios.</t>
  </si>
  <si>
    <t>Riesgo de bienes no incorporados en el inventario.</t>
  </si>
  <si>
    <t>Ejecutar y controlar los procesos y procedimientos del Manual para el Manejo Administrativo de los bienes de la entidad, adoptado mediante Resolucion 3074 de diciembre de 2009.</t>
  </si>
  <si>
    <t>Actualizar y registrar oportunamente, los bienes muebles que posee la entidad, producto del proceso de ingreso y de la toma fisica de inventartios.</t>
  </si>
  <si>
    <t>1. Revisar y ajustar el procedimiento de Ingresos de bienes muebles è inmuebles</t>
  </si>
  <si>
    <t>Informes</t>
  </si>
  <si>
    <t>Coordinacion Grupo de Sopòrte Administrativo; con el apoyo de la oficina de Planeación</t>
  </si>
  <si>
    <t>2. Revisar y ajustar el Manual para el manejo administrativo de bienes de la entidad, por el Ingresos de bienes muebles è inmuebles</t>
  </si>
  <si>
    <t>Manual</t>
  </si>
  <si>
    <t xml:space="preserve">3. Adoptar las mejoras al manual. </t>
  </si>
  <si>
    <t>Resolución</t>
  </si>
  <si>
    <t>Coordinación Grupo de Sopórte Administrativo</t>
  </si>
  <si>
    <t>36 (H21).</t>
  </si>
  <si>
    <t>19 07 002</t>
  </si>
  <si>
    <t>H21. Deficiencias en el Plan de Continuidad de Negocio, ya que no se observan procedimientos o manuales actualizados a seguir por las distintas áreas de usuarias durante un evento de contingencias. Así mismo, no se han realizado pruebas de implementación o capacitación, y no existen plataformas computacionales alternas que soporten las funcionalidades básicas en el evento de recuperación.</t>
  </si>
  <si>
    <t>Falta de procedimientos y manuales actualizados</t>
  </si>
  <si>
    <t>Riesgo de pérdida de información</t>
  </si>
  <si>
    <t xml:space="preserve">Diseño de manuales y procedimientos  para la implementación de un Plan de contingencia </t>
  </si>
  <si>
    <t xml:space="preserve">Dotar a los usuarios de la entidad con  instrumentos que permitan la  toma  de deicioniones en caso de   fallas o desastres presentados en los dirferentes sistemas de información y comunicaciones. </t>
  </si>
  <si>
    <t xml:space="preserve">1. Diagnóstico, formulación y elaboración de los procediimentos para el plan de contigencia </t>
  </si>
  <si>
    <t>Subdirección Administartiva, Grupo Operacional y Tecnológico. Con el apoyo de La Oficina Asesora de Planeación.</t>
  </si>
  <si>
    <t>2.  Implementación del Plan de Contingencia</t>
  </si>
  <si>
    <t xml:space="preserve">Subdirección Administrativa, Grupo Operacional y Tecnológico. </t>
  </si>
  <si>
    <t>37 (H23).</t>
  </si>
  <si>
    <t>Observación 22 (Observación cumplida no efectiva)</t>
  </si>
  <si>
    <t>La desactualización de la base de datos y debilidades en la coordinación entre el área de Cartera y la DARC, afectan el cumplimiento eficiente de las funciones de esas dependencias</t>
  </si>
  <si>
    <t>Debilidades de Control Interno</t>
  </si>
  <si>
    <t>Impacto sobre la gestión de las áreas</t>
  </si>
  <si>
    <t>Diseñar un Procedimiento para la Administración de la BDU (registro, condiciones para la actualización,...)</t>
  </si>
  <si>
    <t>Mantener actualizada la BDU a tavés de diferentes medios y fortalecer el manejo de la información hacia y desde el Grupo de Cartera.</t>
  </si>
  <si>
    <t>Determinar un procedimiento de actualización de los datos administrativos para la BDU.</t>
  </si>
  <si>
    <t>TOTALES</t>
  </si>
  <si>
    <t>Para cualquier duda o aclaración puede dirigirse al siguiente correo: joyaga@contraloriagen.gov.co</t>
  </si>
  <si>
    <t xml:space="preserve">Convenciones: </t>
  </si>
  <si>
    <t>Evaluación del Plan de Mejoramiento del Ministerio de TIC con corte al 31 de  Diciembre  de 2012.</t>
  </si>
  <si>
    <t>Puntajes base de Evaluación:</t>
  </si>
  <si>
    <t xml:space="preserve">Columnas de calculo automático </t>
  </si>
  <si>
    <t>Puntaje base de evalaluación de cumplimiento</t>
  </si>
  <si>
    <t>PBEC</t>
  </si>
  <si>
    <t xml:space="preserve">Informacion suministrada en el informe de la CGR </t>
  </si>
  <si>
    <t>Puntaje base de evaluación de avance</t>
  </si>
  <si>
    <t>PBEA</t>
  </si>
  <si>
    <t xml:space="preserve">Celda con formato fecha: Día Mes Año </t>
  </si>
  <si>
    <t>Cumplimiento del Plan de Mejoramiento</t>
  </si>
  <si>
    <t>CPM</t>
  </si>
  <si>
    <t>Fila de Totales</t>
  </si>
  <si>
    <t>Avance del plan de Mejoramiento</t>
  </si>
  <si>
    <t>AP</t>
  </si>
  <si>
    <t>FABER ALBERTO PARRA GIL</t>
  </si>
  <si>
    <t>Jefe Oficina de Control Interno Mintic</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</si>
</sst>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mm/yyyy;@"/>
    <numFmt numFmtId="165" formatCode="0;[Red]0"/>
    <numFmt numFmtId="166" formatCode="dd\-mm\-yy;@"/>
    <numFmt numFmtId="167" formatCode="dd/mm/yy;@"/>
    <numFmt numFmtId="168" formatCode="[$-C0A]d\-mmm\-yy;@"/>
    <numFmt numFmtId="169" formatCode="[$-240A]hh:mm:ss\ AM/PM;@"/>
  </numFmts>
  <fonts count="18" x14ac:knownFonts="1">
    <font>
      <sz val="11"/>
      <color theme="1"/>
      <name val="Calibri"/>
      <family val="2"/>
      <scheme val="minor"/>
    </font>
    <font>
      <b/>
      <sz val="11"/>
      <name val="Arial"/>
      <family val="2"/>
    </font>
    <font>
      <sz val="11"/>
      <name val="Arial"/>
      <family val="2"/>
    </font>
    <font>
      <b/>
      <sz val="11"/>
      <color indexed="10"/>
      <name val="Arial"/>
      <family val="2"/>
    </font>
    <font>
      <b/>
      <sz val="8"/>
      <name val="Arial"/>
      <family val="2"/>
    </font>
    <font>
      <sz val="8"/>
      <name val="Arial"/>
      <family val="2"/>
    </font>
    <font>
      <sz val="8"/>
      <name val="Arial Narrow"/>
      <family val="2"/>
    </font>
    <font>
      <i/>
      <sz val="8"/>
      <name val="Arial"/>
      <family val="2"/>
    </font>
    <font>
      <sz val="8"/>
      <color theme="1"/>
      <name val="Arial"/>
      <family val="2"/>
    </font>
    <font>
      <sz val="8"/>
      <color indexed="8"/>
      <name val="Arial"/>
      <family val="2"/>
    </font>
    <font>
      <b/>
      <sz val="10"/>
      <name val="Arial Narrow"/>
      <family val="2"/>
    </font>
    <font>
      <sz val="10"/>
      <name val="Arial"/>
      <family val="2"/>
    </font>
    <font>
      <sz val="9"/>
      <name val="Arial"/>
      <family val="2"/>
    </font>
    <font>
      <sz val="8"/>
      <color rgb="FF000000"/>
      <name val="Arial"/>
      <family val="2"/>
    </font>
    <font>
      <b/>
      <sz val="12"/>
      <name val="Arial"/>
      <family val="2"/>
    </font>
    <font>
      <sz val="12"/>
      <name val="Arial"/>
      <family val="2"/>
    </font>
    <font>
      <b/>
      <sz val="8"/>
      <color indexed="81"/>
      <name val="Tahoma"/>
      <family val="2"/>
    </font>
    <font>
      <sz val="8"/>
      <color indexed="81"/>
      <name val="Tahoma"/>
      <family val="2"/>
    </font>
  </fonts>
  <fills count="9">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50"/>
        <bgColor indexed="64"/>
      </patternFill>
    </fill>
    <fill>
      <patternFill patternType="solid">
        <fgColor theme="0"/>
        <bgColor indexed="64"/>
      </patternFill>
    </fill>
    <fill>
      <patternFill patternType="solid">
        <fgColor indexed="51"/>
        <bgColor indexed="64"/>
      </patternFill>
    </fill>
    <fill>
      <patternFill patternType="solid">
        <fgColor rgb="FFFFFF00"/>
        <bgColor indexed="64"/>
      </patternFill>
    </fill>
    <fill>
      <patternFill patternType="solid">
        <fgColor indexed="52"/>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389">
    <xf numFmtId="0" fontId="0" fillId="0" borderId="0" xfId="0"/>
    <xf numFmtId="0" fontId="1" fillId="2" borderId="4" xfId="0" applyFont="1" applyFill="1" applyBorder="1" applyAlignment="1"/>
    <xf numFmtId="0" fontId="1" fillId="2" borderId="0" xfId="0" applyFont="1" applyFill="1" applyBorder="1" applyAlignment="1"/>
    <xf numFmtId="0" fontId="1" fillId="2" borderId="0" xfId="0" applyFont="1" applyFill="1" applyBorder="1" applyAlignment="1">
      <alignment horizontal="center"/>
    </xf>
    <xf numFmtId="0" fontId="2" fillId="2" borderId="0" xfId="0" applyFont="1" applyFill="1" applyBorder="1" applyAlignment="1">
      <alignment horizontal="center"/>
    </xf>
    <xf numFmtId="0" fontId="0" fillId="2" borderId="0" xfId="0" applyFill="1" applyBorder="1" applyAlignment="1">
      <alignment horizontal="center"/>
    </xf>
    <xf numFmtId="0" fontId="0" fillId="2" borderId="0" xfId="0" applyFill="1" applyBorder="1"/>
    <xf numFmtId="0" fontId="0" fillId="2" borderId="5" xfId="0" applyFill="1" applyBorder="1"/>
    <xf numFmtId="14" fontId="1" fillId="2" borderId="0" xfId="0" applyNumberFormat="1" applyFont="1" applyFill="1" applyBorder="1" applyAlignment="1">
      <alignment horizontal="left"/>
    </xf>
    <xf numFmtId="0" fontId="1" fillId="2" borderId="0" xfId="0" applyFont="1" applyFill="1" applyBorder="1" applyAlignment="1">
      <alignment horizontal="left"/>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Fill="1" applyBorder="1" applyAlignment="1">
      <alignment horizontal="left" vertical="center" wrapText="1"/>
    </xf>
    <xf numFmtId="0" fontId="5" fillId="0" borderId="16" xfId="0" applyFont="1" applyFill="1" applyBorder="1" applyAlignment="1">
      <alignment horizontal="center" vertical="center" wrapText="1"/>
    </xf>
    <xf numFmtId="164" fontId="5" fillId="0" borderId="16" xfId="0" applyNumberFormat="1" applyFont="1" applyFill="1" applyBorder="1" applyAlignment="1">
      <alignment horizontal="center" vertical="center" wrapText="1"/>
    </xf>
    <xf numFmtId="165" fontId="5" fillId="5" borderId="16" xfId="0" applyNumberFormat="1" applyFont="1" applyFill="1" applyBorder="1" applyAlignment="1">
      <alignment horizontal="center"/>
    </xf>
    <xf numFmtId="0" fontId="5" fillId="5" borderId="16" xfId="0" applyFont="1" applyFill="1" applyBorder="1" applyAlignment="1">
      <alignment horizontal="center" wrapText="1"/>
    </xf>
    <xf numFmtId="9" fontId="5" fillId="5" borderId="16" xfId="0" applyNumberFormat="1" applyFont="1" applyFill="1" applyBorder="1" applyAlignment="1">
      <alignment horizontal="center"/>
    </xf>
    <xf numFmtId="1" fontId="5" fillId="5" borderId="16" xfId="0" applyNumberFormat="1" applyFont="1" applyFill="1" applyBorder="1" applyAlignment="1">
      <alignment horizontal="center"/>
    </xf>
    <xf numFmtId="1" fontId="5" fillId="5" borderId="16" xfId="0" applyNumberFormat="1" applyFont="1" applyFill="1" applyBorder="1"/>
    <xf numFmtId="9" fontId="5" fillId="5" borderId="16" xfId="0" applyNumberFormat="1" applyFont="1" applyFill="1" applyBorder="1" applyAlignment="1">
      <alignment horizontal="center" vertical="center" wrapText="1"/>
    </xf>
    <xf numFmtId="0" fontId="5" fillId="0" borderId="16" xfId="0" applyFont="1" applyBorder="1" applyAlignment="1"/>
    <xf numFmtId="0" fontId="5" fillId="0" borderId="17" xfId="0" applyFont="1" applyBorder="1" applyAlignment="1"/>
    <xf numFmtId="0" fontId="5" fillId="0" borderId="19" xfId="0" applyFont="1" applyFill="1" applyBorder="1" applyAlignment="1">
      <alignment horizontal="left" vertical="center" wrapText="1"/>
    </xf>
    <xf numFmtId="0" fontId="5" fillId="0" borderId="19" xfId="0" applyFont="1" applyFill="1" applyBorder="1" applyAlignment="1">
      <alignment horizontal="center" vertical="center" wrapText="1"/>
    </xf>
    <xf numFmtId="164" fontId="5" fillId="0" borderId="19" xfId="0" applyNumberFormat="1" applyFont="1" applyFill="1" applyBorder="1" applyAlignment="1">
      <alignment horizontal="center" vertical="center" wrapText="1"/>
    </xf>
    <xf numFmtId="165" fontId="5" fillId="5" borderId="19" xfId="0" applyNumberFormat="1" applyFont="1" applyFill="1" applyBorder="1" applyAlignment="1">
      <alignment horizontal="center" vertical="center"/>
    </xf>
    <xf numFmtId="0" fontId="5" fillId="5" borderId="19" xfId="0" applyFont="1" applyFill="1" applyBorder="1" applyAlignment="1">
      <alignment horizontal="center" vertical="center" wrapText="1"/>
    </xf>
    <xf numFmtId="9" fontId="5" fillId="5" borderId="19" xfId="0" applyNumberFormat="1" applyFont="1" applyFill="1" applyBorder="1" applyAlignment="1">
      <alignment horizontal="center" vertical="center"/>
    </xf>
    <xf numFmtId="1" fontId="5" fillId="5" borderId="19" xfId="0" applyNumberFormat="1" applyFont="1" applyFill="1" applyBorder="1" applyAlignment="1">
      <alignment horizontal="center" vertical="center"/>
    </xf>
    <xf numFmtId="9" fontId="5" fillId="5" borderId="19" xfId="0" applyNumberFormat="1" applyFont="1" applyFill="1" applyBorder="1" applyAlignment="1">
      <alignment horizontal="center" vertical="center" wrapText="1"/>
    </xf>
    <xf numFmtId="0" fontId="5" fillId="0" borderId="19" xfId="0" applyFont="1" applyBorder="1" applyAlignment="1"/>
    <xf numFmtId="0" fontId="5" fillId="0" borderId="21" xfId="0" applyFont="1" applyBorder="1" applyAlignment="1"/>
    <xf numFmtId="165" fontId="5" fillId="5" borderId="19" xfId="0" applyNumberFormat="1" applyFont="1" applyFill="1" applyBorder="1" applyAlignment="1">
      <alignment horizontal="center"/>
    </xf>
    <xf numFmtId="0" fontId="5" fillId="5" borderId="19" xfId="0" applyFont="1" applyFill="1" applyBorder="1" applyAlignment="1">
      <alignment horizontal="center" wrapText="1"/>
    </xf>
    <xf numFmtId="9" fontId="5" fillId="5" borderId="19" xfId="0" applyNumberFormat="1" applyFont="1" applyFill="1" applyBorder="1" applyAlignment="1">
      <alignment horizontal="center"/>
    </xf>
    <xf numFmtId="1" fontId="5" fillId="5" borderId="19" xfId="0" applyNumberFormat="1" applyFont="1" applyFill="1" applyBorder="1" applyAlignment="1">
      <alignment horizontal="center"/>
    </xf>
    <xf numFmtId="1" fontId="5" fillId="5" borderId="19" xfId="0" applyNumberFormat="1" applyFont="1" applyFill="1" applyBorder="1"/>
    <xf numFmtId="0" fontId="5" fillId="5" borderId="19" xfId="0" applyFont="1" applyFill="1" applyBorder="1" applyAlignment="1">
      <alignment horizontal="left" vertical="center" wrapText="1"/>
    </xf>
    <xf numFmtId="164" fontId="5" fillId="5" borderId="19" xfId="0" applyNumberFormat="1" applyFont="1" applyFill="1" applyBorder="1" applyAlignment="1">
      <alignment horizontal="center" vertical="center" wrapText="1"/>
    </xf>
    <xf numFmtId="0" fontId="5" fillId="0" borderId="23" xfId="0" applyFont="1" applyFill="1" applyBorder="1" applyAlignment="1">
      <alignment horizontal="left" vertical="center" wrapText="1"/>
    </xf>
    <xf numFmtId="9" fontId="5" fillId="0" borderId="23" xfId="0" applyNumberFormat="1" applyFont="1" applyFill="1" applyBorder="1" applyAlignment="1">
      <alignment horizontal="center" vertical="center" wrapText="1"/>
    </xf>
    <xf numFmtId="164" fontId="5" fillId="0" borderId="23" xfId="0" applyNumberFormat="1" applyFont="1" applyFill="1" applyBorder="1" applyAlignment="1">
      <alignment horizontal="center" vertical="center" wrapText="1"/>
    </xf>
    <xf numFmtId="165" fontId="5" fillId="5" borderId="23" xfId="0" applyNumberFormat="1" applyFont="1" applyFill="1" applyBorder="1" applyAlignment="1">
      <alignment horizontal="center"/>
    </xf>
    <xf numFmtId="0" fontId="5" fillId="5" borderId="23" xfId="0" applyFont="1" applyFill="1" applyBorder="1" applyAlignment="1">
      <alignment horizontal="center" wrapText="1"/>
    </xf>
    <xf numFmtId="9" fontId="5" fillId="5" borderId="23" xfId="0" applyNumberFormat="1" applyFont="1" applyFill="1" applyBorder="1" applyAlignment="1">
      <alignment horizontal="center"/>
    </xf>
    <xf numFmtId="1" fontId="5" fillId="5" borderId="23" xfId="0" applyNumberFormat="1" applyFont="1" applyFill="1" applyBorder="1" applyAlignment="1">
      <alignment horizontal="center"/>
    </xf>
    <xf numFmtId="1" fontId="5" fillId="5" borderId="23" xfId="0" applyNumberFormat="1" applyFont="1" applyFill="1" applyBorder="1"/>
    <xf numFmtId="9" fontId="5" fillId="5" borderId="23" xfId="0" applyNumberFormat="1" applyFont="1" applyFill="1" applyBorder="1" applyAlignment="1">
      <alignment horizontal="center" vertical="center" wrapText="1"/>
    </xf>
    <xf numFmtId="0" fontId="5" fillId="0" borderId="23" xfId="0" applyFont="1" applyBorder="1" applyAlignment="1"/>
    <xf numFmtId="0" fontId="5" fillId="0" borderId="24" xfId="0" applyFont="1" applyBorder="1" applyAlignment="1"/>
    <xf numFmtId="0" fontId="5" fillId="0" borderId="26" xfId="0" applyFont="1" applyFill="1" applyBorder="1" applyAlignment="1">
      <alignment horizontal="left" vertical="center" wrapText="1"/>
    </xf>
    <xf numFmtId="0" fontId="5" fillId="0" borderId="26" xfId="0" applyFont="1" applyFill="1" applyBorder="1" applyAlignment="1">
      <alignment horizontal="center" vertical="center" wrapText="1"/>
    </xf>
    <xf numFmtId="164" fontId="5" fillId="0" borderId="26" xfId="0" applyNumberFormat="1" applyFont="1" applyFill="1" applyBorder="1" applyAlignment="1">
      <alignment horizontal="center" vertical="center" wrapText="1"/>
    </xf>
    <xf numFmtId="165" fontId="5" fillId="5" borderId="26" xfId="0" applyNumberFormat="1" applyFont="1" applyFill="1" applyBorder="1" applyAlignment="1">
      <alignment horizontal="center"/>
    </xf>
    <xf numFmtId="0" fontId="5" fillId="0" borderId="26" xfId="0" applyFont="1" applyBorder="1" applyAlignment="1">
      <alignment horizontal="center" wrapText="1"/>
    </xf>
    <xf numFmtId="9" fontId="5" fillId="5" borderId="26" xfId="0" applyNumberFormat="1" applyFont="1" applyFill="1" applyBorder="1" applyAlignment="1">
      <alignment horizontal="center"/>
    </xf>
    <xf numFmtId="1" fontId="5" fillId="5" borderId="26" xfId="0" applyNumberFormat="1" applyFont="1" applyFill="1" applyBorder="1" applyAlignment="1">
      <alignment horizontal="center"/>
    </xf>
    <xf numFmtId="1" fontId="5" fillId="5" borderId="26" xfId="0" applyNumberFormat="1" applyFont="1" applyFill="1" applyBorder="1"/>
    <xf numFmtId="9" fontId="5" fillId="0" borderId="26" xfId="0" applyNumberFormat="1" applyFont="1" applyFill="1" applyBorder="1" applyAlignment="1">
      <alignment horizontal="center" vertical="center" wrapText="1"/>
    </xf>
    <xf numFmtId="0" fontId="5" fillId="0" borderId="26" xfId="0" applyFont="1" applyBorder="1" applyAlignment="1"/>
    <xf numFmtId="0" fontId="5" fillId="0" borderId="27" xfId="0" applyFont="1" applyBorder="1" applyAlignment="1"/>
    <xf numFmtId="0" fontId="5" fillId="0" borderId="19" xfId="0" applyFont="1" applyBorder="1" applyAlignment="1">
      <alignment horizontal="center" vertical="center" wrapText="1"/>
    </xf>
    <xf numFmtId="9" fontId="5" fillId="0" borderId="19" xfId="0" applyNumberFormat="1" applyFont="1" applyFill="1" applyBorder="1" applyAlignment="1">
      <alignment horizontal="center" vertical="center" wrapText="1"/>
    </xf>
    <xf numFmtId="0" fontId="5" fillId="0" borderId="23" xfId="0" applyFont="1" applyFill="1" applyBorder="1" applyAlignment="1">
      <alignment horizontal="center" vertical="center" wrapText="1"/>
    </xf>
    <xf numFmtId="165" fontId="5" fillId="5" borderId="23" xfId="0" applyNumberFormat="1" applyFont="1" applyFill="1" applyBorder="1" applyAlignment="1">
      <alignment horizontal="center" vertical="center"/>
    </xf>
    <xf numFmtId="0" fontId="5" fillId="0" borderId="23" xfId="0" applyFont="1" applyBorder="1" applyAlignment="1">
      <alignment horizontal="center" vertical="center" wrapText="1"/>
    </xf>
    <xf numFmtId="9" fontId="5" fillId="5" borderId="23" xfId="0" applyNumberFormat="1" applyFont="1" applyFill="1" applyBorder="1" applyAlignment="1">
      <alignment horizontal="center" vertical="center"/>
    </xf>
    <xf numFmtId="1" fontId="5" fillId="5" borderId="23" xfId="0" applyNumberFormat="1" applyFont="1" applyFill="1" applyBorder="1" applyAlignment="1">
      <alignment horizontal="center" vertical="center"/>
    </xf>
    <xf numFmtId="0" fontId="5" fillId="5" borderId="26" xfId="0" applyFont="1" applyFill="1" applyBorder="1" applyAlignment="1">
      <alignment horizontal="left" vertical="center" wrapText="1"/>
    </xf>
    <xf numFmtId="0" fontId="5" fillId="5" borderId="26" xfId="0" applyFont="1" applyFill="1" applyBorder="1" applyAlignment="1">
      <alignment horizontal="center" vertical="center" wrapText="1"/>
    </xf>
    <xf numFmtId="164" fontId="5" fillId="5" borderId="26" xfId="0" applyNumberFormat="1" applyFont="1" applyFill="1" applyBorder="1" applyAlignment="1">
      <alignment horizontal="center" vertical="center" wrapText="1"/>
    </xf>
    <xf numFmtId="165" fontId="5" fillId="5" borderId="26" xfId="0" applyNumberFormat="1" applyFont="1" applyFill="1" applyBorder="1" applyAlignment="1">
      <alignment horizontal="center" vertical="center"/>
    </xf>
    <xf numFmtId="9" fontId="5" fillId="5" borderId="26" xfId="0" applyNumberFormat="1" applyFont="1" applyFill="1" applyBorder="1" applyAlignment="1">
      <alignment horizontal="center" vertical="center"/>
    </xf>
    <xf numFmtId="1" fontId="5" fillId="5" borderId="26" xfId="0" applyNumberFormat="1" applyFont="1" applyFill="1" applyBorder="1" applyAlignment="1">
      <alignment horizontal="center" vertical="center"/>
    </xf>
    <xf numFmtId="9" fontId="6" fillId="5" borderId="26" xfId="0" applyNumberFormat="1" applyFont="1" applyFill="1" applyBorder="1" applyAlignment="1">
      <alignment horizontal="center" vertical="center" wrapText="1"/>
    </xf>
    <xf numFmtId="9" fontId="6" fillId="5" borderId="19" xfId="0" applyNumberFormat="1" applyFont="1" applyFill="1" applyBorder="1" applyAlignment="1">
      <alignment horizontal="center" vertical="center" wrapText="1"/>
    </xf>
    <xf numFmtId="0" fontId="5" fillId="5" borderId="23" xfId="0" applyFont="1" applyFill="1" applyBorder="1" applyAlignment="1" applyProtection="1">
      <alignment horizontal="left" vertical="center" wrapText="1"/>
      <protection locked="0"/>
    </xf>
    <xf numFmtId="0" fontId="5" fillId="5" borderId="23" xfId="0" applyFont="1" applyFill="1" applyBorder="1" applyAlignment="1">
      <alignment horizontal="center" vertical="center" wrapText="1"/>
    </xf>
    <xf numFmtId="0" fontId="5" fillId="5" borderId="23" xfId="0" applyFont="1" applyFill="1" applyBorder="1" applyAlignment="1">
      <alignment horizontal="left" vertical="center" wrapText="1"/>
    </xf>
    <xf numFmtId="164" fontId="5" fillId="5" borderId="23" xfId="0" applyNumberFormat="1" applyFont="1" applyFill="1" applyBorder="1" applyAlignment="1">
      <alignment horizontal="center" vertical="center" wrapText="1"/>
    </xf>
    <xf numFmtId="9" fontId="6" fillId="5" borderId="23" xfId="0" applyNumberFormat="1" applyFont="1" applyFill="1" applyBorder="1" applyAlignment="1">
      <alignment horizontal="center" vertical="center" wrapText="1"/>
    </xf>
    <xf numFmtId="0" fontId="8" fillId="5" borderId="26" xfId="0" applyFont="1" applyFill="1" applyBorder="1" applyAlignment="1">
      <alignment horizontal="left" vertical="center" wrapText="1"/>
    </xf>
    <xf numFmtId="0" fontId="8" fillId="5" borderId="26" xfId="0" applyFont="1" applyFill="1" applyBorder="1" applyAlignment="1">
      <alignment horizontal="center" vertical="center" wrapText="1"/>
    </xf>
    <xf numFmtId="164" fontId="8" fillId="5" borderId="26" xfId="0" applyNumberFormat="1" applyFont="1" applyFill="1" applyBorder="1" applyAlignment="1">
      <alignment horizontal="center" vertical="center" wrapText="1"/>
    </xf>
    <xf numFmtId="0" fontId="5" fillId="5" borderId="26" xfId="0" applyFont="1" applyFill="1" applyBorder="1" applyAlignment="1">
      <alignment horizontal="center" wrapText="1"/>
    </xf>
    <xf numFmtId="9" fontId="5" fillId="5" borderId="26" xfId="0" applyNumberFormat="1" applyFont="1" applyFill="1" applyBorder="1" applyAlignment="1">
      <alignment horizontal="center" vertical="center" wrapText="1"/>
    </xf>
    <xf numFmtId="0" fontId="5" fillId="5" borderId="26" xfId="0" applyFont="1" applyFill="1" applyBorder="1" applyAlignment="1"/>
    <xf numFmtId="0" fontId="5" fillId="5" borderId="27" xfId="0" applyFont="1" applyFill="1" applyBorder="1" applyAlignment="1"/>
    <xf numFmtId="0" fontId="9" fillId="5" borderId="19" xfId="0" applyFont="1" applyFill="1" applyBorder="1" applyAlignment="1">
      <alignment horizontal="left" vertical="center" wrapText="1"/>
    </xf>
    <xf numFmtId="0" fontId="8" fillId="5" borderId="19" xfId="0" applyFont="1" applyFill="1" applyBorder="1" applyAlignment="1">
      <alignment horizontal="center" vertical="center" wrapText="1"/>
    </xf>
    <xf numFmtId="164" fontId="8" fillId="5" borderId="19" xfId="0" applyNumberFormat="1" applyFont="1" applyFill="1" applyBorder="1" applyAlignment="1">
      <alignment horizontal="center" vertical="center" wrapText="1"/>
    </xf>
    <xf numFmtId="0" fontId="5" fillId="5" borderId="19" xfId="0" applyFont="1" applyFill="1" applyBorder="1" applyAlignment="1"/>
    <xf numFmtId="0" fontId="5" fillId="5" borderId="21" xfId="0" applyFont="1" applyFill="1" applyBorder="1" applyAlignment="1"/>
    <xf numFmtId="0" fontId="8" fillId="5" borderId="19" xfId="0" applyFont="1" applyFill="1" applyBorder="1" applyAlignment="1">
      <alignment horizontal="left" vertical="center" wrapText="1"/>
    </xf>
    <xf numFmtId="0" fontId="8" fillId="5" borderId="23" xfId="0" applyFont="1" applyFill="1" applyBorder="1" applyAlignment="1">
      <alignment horizontal="left" vertical="center" wrapText="1"/>
    </xf>
    <xf numFmtId="0" fontId="8" fillId="5" borderId="23" xfId="0" applyFont="1" applyFill="1" applyBorder="1" applyAlignment="1">
      <alignment horizontal="center" vertical="center" wrapText="1"/>
    </xf>
    <xf numFmtId="164" fontId="8" fillId="5" borderId="23" xfId="0" applyNumberFormat="1" applyFont="1" applyFill="1" applyBorder="1" applyAlignment="1">
      <alignment horizontal="center" vertical="center" wrapText="1"/>
    </xf>
    <xf numFmtId="0" fontId="5" fillId="5" borderId="23" xfId="0" applyFont="1" applyFill="1" applyBorder="1" applyAlignment="1"/>
    <xf numFmtId="0" fontId="5" fillId="5" borderId="24" xfId="0" applyFont="1" applyFill="1" applyBorder="1" applyAlignment="1"/>
    <xf numFmtId="0" fontId="5" fillId="5" borderId="26" xfId="0" applyFont="1" applyFill="1" applyBorder="1" applyAlignment="1">
      <alignment horizontal="justify" vertical="top" wrapText="1"/>
    </xf>
    <xf numFmtId="0" fontId="5" fillId="5" borderId="19" xfId="0" applyFont="1" applyFill="1" applyBorder="1" applyAlignment="1">
      <alignment horizontal="justify" vertical="center" wrapText="1"/>
    </xf>
    <xf numFmtId="0" fontId="5" fillId="5" borderId="19" xfId="0" applyFont="1" applyFill="1" applyBorder="1" applyAlignment="1">
      <alignment horizontal="justify" vertical="top" wrapText="1"/>
    </xf>
    <xf numFmtId="0" fontId="5" fillId="5" borderId="23" xfId="0" applyFont="1" applyFill="1" applyBorder="1" applyAlignment="1">
      <alignment horizontal="justify" vertical="top" wrapText="1"/>
    </xf>
    <xf numFmtId="0" fontId="5" fillId="5" borderId="23" xfId="0" applyFont="1" applyFill="1" applyBorder="1" applyAlignment="1">
      <alignment horizontal="center"/>
    </xf>
    <xf numFmtId="14" fontId="5" fillId="5" borderId="26" xfId="0" applyNumberFormat="1" applyFont="1" applyFill="1" applyBorder="1" applyAlignment="1">
      <alignment horizontal="center" vertical="center" wrapText="1"/>
    </xf>
    <xf numFmtId="0" fontId="5" fillId="5" borderId="19" xfId="0" applyFont="1" applyFill="1" applyBorder="1" applyAlignment="1">
      <alignment horizontal="center" vertical="center"/>
    </xf>
    <xf numFmtId="14" fontId="5" fillId="5" borderId="19" xfId="0" applyNumberFormat="1" applyFont="1" applyFill="1" applyBorder="1" applyAlignment="1">
      <alignment horizontal="center" vertical="center" wrapText="1"/>
    </xf>
    <xf numFmtId="164" fontId="5" fillId="5" borderId="19" xfId="0" applyNumberFormat="1" applyFont="1" applyFill="1" applyBorder="1" applyAlignment="1">
      <alignment horizontal="center" vertical="center"/>
    </xf>
    <xf numFmtId="164" fontId="5" fillId="5" borderId="23" xfId="0" applyNumberFormat="1" applyFont="1" applyFill="1" applyBorder="1" applyAlignment="1">
      <alignment horizontal="center" vertical="center"/>
    </xf>
    <xf numFmtId="165" fontId="0" fillId="5" borderId="26" xfId="0" applyNumberFormat="1" applyFill="1" applyBorder="1" applyAlignment="1">
      <alignment horizontal="center"/>
    </xf>
    <xf numFmtId="0" fontId="0" fillId="5" borderId="26" xfId="0" applyFill="1" applyBorder="1" applyAlignment="1">
      <alignment horizontal="center" wrapText="1"/>
    </xf>
    <xf numFmtId="1" fontId="11" fillId="5" borderId="26" xfId="0" applyNumberFormat="1" applyFont="1" applyFill="1" applyBorder="1" applyAlignment="1">
      <alignment horizontal="center"/>
    </xf>
    <xf numFmtId="1" fontId="11" fillId="5" borderId="26" xfId="0" applyNumberFormat="1" applyFont="1" applyFill="1" applyBorder="1"/>
    <xf numFmtId="9" fontId="12" fillId="5" borderId="26" xfId="0" applyNumberFormat="1" applyFont="1" applyFill="1" applyBorder="1" applyAlignment="1">
      <alignment horizontal="center" vertical="center" wrapText="1"/>
    </xf>
    <xf numFmtId="0" fontId="0" fillId="5" borderId="26" xfId="0" applyFill="1" applyBorder="1" applyAlignment="1"/>
    <xf numFmtId="0" fontId="0" fillId="5" borderId="27" xfId="0" applyFill="1" applyBorder="1" applyAlignment="1"/>
    <xf numFmtId="0" fontId="0" fillId="5" borderId="23" xfId="0" applyFill="1" applyBorder="1" applyAlignment="1">
      <alignment horizontal="center" vertical="center" wrapText="1"/>
    </xf>
    <xf numFmtId="1" fontId="11" fillId="5" borderId="23" xfId="0" applyNumberFormat="1" applyFont="1" applyFill="1" applyBorder="1" applyAlignment="1">
      <alignment horizontal="center" vertical="center"/>
    </xf>
    <xf numFmtId="9" fontId="12" fillId="5" borderId="23" xfId="0" applyNumberFormat="1" applyFont="1" applyFill="1" applyBorder="1" applyAlignment="1">
      <alignment horizontal="center" vertical="center" wrapText="1"/>
    </xf>
    <xf numFmtId="0" fontId="0" fillId="5" borderId="23" xfId="0" applyFill="1" applyBorder="1" applyAlignment="1"/>
    <xf numFmtId="0" fontId="0" fillId="5" borderId="24" xfId="0" applyFill="1" applyBorder="1" applyAlignment="1"/>
    <xf numFmtId="0" fontId="5" fillId="5" borderId="19" xfId="0" applyFont="1" applyFill="1" applyBorder="1" applyAlignment="1">
      <alignment vertical="center" wrapText="1"/>
    </xf>
    <xf numFmtId="0" fontId="5" fillId="5" borderId="23" xfId="0" applyFont="1" applyFill="1" applyBorder="1" applyAlignment="1">
      <alignment vertical="center" wrapText="1"/>
    </xf>
    <xf numFmtId="0" fontId="5" fillId="5" borderId="19" xfId="0" applyFont="1" applyFill="1" applyBorder="1" applyAlignment="1">
      <alignment horizontal="justify" vertical="top"/>
    </xf>
    <xf numFmtId="0" fontId="5" fillId="5" borderId="26" xfId="0" applyFont="1" applyFill="1" applyBorder="1" applyAlignment="1">
      <alignment vertical="center" wrapText="1"/>
    </xf>
    <xf numFmtId="0" fontId="5" fillId="5" borderId="8" xfId="0" applyFont="1" applyFill="1" applyBorder="1" applyAlignment="1">
      <alignment horizontal="center" vertical="top" wrapText="1"/>
    </xf>
    <xf numFmtId="0" fontId="5" fillId="5" borderId="9" xfId="0" applyFont="1" applyFill="1" applyBorder="1" applyAlignment="1">
      <alignment horizontal="center" vertical="top" wrapText="1"/>
    </xf>
    <xf numFmtId="0" fontId="5" fillId="5" borderId="9" xfId="0" applyFont="1" applyFill="1" applyBorder="1" applyAlignment="1">
      <alignment horizontal="justify" vertical="top" wrapText="1"/>
    </xf>
    <xf numFmtId="0" fontId="5" fillId="5" borderId="9" xfId="0" applyFont="1" applyFill="1" applyBorder="1" applyAlignment="1">
      <alignment horizontal="center" vertical="center" wrapText="1"/>
    </xf>
    <xf numFmtId="164" fontId="5" fillId="5" borderId="9" xfId="0" applyNumberFormat="1" applyFont="1" applyFill="1" applyBorder="1" applyAlignment="1">
      <alignment horizontal="center" vertical="center" wrapText="1"/>
    </xf>
    <xf numFmtId="165" fontId="5" fillId="5" borderId="9" xfId="0" applyNumberFormat="1" applyFont="1" applyFill="1" applyBorder="1" applyAlignment="1">
      <alignment horizontal="center" vertical="center"/>
    </xf>
    <xf numFmtId="9" fontId="5" fillId="5" borderId="9" xfId="0" applyNumberFormat="1" applyFont="1" applyFill="1" applyBorder="1" applyAlignment="1">
      <alignment horizontal="center" vertical="center"/>
    </xf>
    <xf numFmtId="1" fontId="5" fillId="5" borderId="9" xfId="0" applyNumberFormat="1" applyFont="1" applyFill="1" applyBorder="1" applyAlignment="1">
      <alignment horizontal="center" vertical="center"/>
    </xf>
    <xf numFmtId="0" fontId="5" fillId="5" borderId="9" xfId="0" applyFont="1" applyFill="1" applyBorder="1" applyAlignment="1"/>
    <xf numFmtId="0" fontId="5" fillId="5" borderId="11" xfId="0" applyFont="1" applyFill="1" applyBorder="1" applyAlignment="1"/>
    <xf numFmtId="0" fontId="5" fillId="5" borderId="28" xfId="0" applyFont="1" applyFill="1" applyBorder="1" applyAlignment="1">
      <alignment horizontal="center" vertical="top" wrapText="1"/>
    </xf>
    <xf numFmtId="0" fontId="5" fillId="5" borderId="10" xfId="0" applyFont="1" applyFill="1" applyBorder="1" applyAlignment="1">
      <alignment horizontal="center" vertical="top" wrapText="1"/>
    </xf>
    <xf numFmtId="0" fontId="5" fillId="5" borderId="10" xfId="0" applyFont="1" applyFill="1" applyBorder="1" applyAlignment="1">
      <alignment horizontal="justify" vertical="top" wrapText="1"/>
    </xf>
    <xf numFmtId="0" fontId="5" fillId="5" borderId="10" xfId="0" applyFont="1" applyFill="1" applyBorder="1" applyAlignment="1">
      <alignment horizontal="center" vertical="center" wrapText="1"/>
    </xf>
    <xf numFmtId="164" fontId="5" fillId="5" borderId="10" xfId="0" applyNumberFormat="1" applyFont="1" applyFill="1" applyBorder="1" applyAlignment="1">
      <alignment horizontal="center" vertical="center" wrapText="1"/>
    </xf>
    <xf numFmtId="165" fontId="5" fillId="5" borderId="10" xfId="0" applyNumberFormat="1" applyFont="1" applyFill="1" applyBorder="1" applyAlignment="1">
      <alignment horizontal="center"/>
    </xf>
    <xf numFmtId="0" fontId="5" fillId="5" borderId="10" xfId="0" applyFont="1" applyFill="1" applyBorder="1" applyAlignment="1">
      <alignment horizontal="center" wrapText="1"/>
    </xf>
    <xf numFmtId="9" fontId="5" fillId="5" borderId="10" xfId="0" applyNumberFormat="1" applyFont="1" applyFill="1" applyBorder="1" applyAlignment="1">
      <alignment horizontal="center"/>
    </xf>
    <xf numFmtId="1" fontId="5" fillId="5" borderId="10" xfId="0" applyNumberFormat="1" applyFont="1" applyFill="1" applyBorder="1" applyAlignment="1">
      <alignment horizontal="center"/>
    </xf>
    <xf numFmtId="1" fontId="5" fillId="5" borderId="10" xfId="0" applyNumberFormat="1" applyFont="1" applyFill="1" applyBorder="1"/>
    <xf numFmtId="0" fontId="5" fillId="5" borderId="10" xfId="0" applyFont="1" applyFill="1" applyBorder="1" applyAlignment="1"/>
    <xf numFmtId="0" fontId="5" fillId="5" borderId="29" xfId="0" applyFont="1" applyFill="1" applyBorder="1" applyAlignment="1"/>
    <xf numFmtId="0" fontId="5" fillId="5" borderId="26" xfId="0" applyFont="1" applyFill="1" applyBorder="1" applyAlignment="1">
      <alignment horizontal="center" vertical="center"/>
    </xf>
    <xf numFmtId="166" fontId="5" fillId="5" borderId="26" xfId="0" applyNumberFormat="1" applyFont="1" applyFill="1" applyBorder="1" applyAlignment="1">
      <alignment horizontal="center" vertical="center"/>
    </xf>
    <xf numFmtId="0" fontId="5" fillId="5" borderId="23" xfId="0" applyFont="1" applyFill="1" applyBorder="1" applyAlignment="1">
      <alignment horizontal="center" vertical="center"/>
    </xf>
    <xf numFmtId="166" fontId="5" fillId="5" borderId="23" xfId="0" applyNumberFormat="1" applyFont="1" applyFill="1" applyBorder="1" applyAlignment="1">
      <alignment horizontal="center" vertical="center"/>
    </xf>
    <xf numFmtId="0" fontId="5" fillId="0" borderId="28"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0" xfId="0" applyFont="1" applyFill="1" applyBorder="1" applyAlignment="1">
      <alignment horizontal="justify" vertical="top"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166" fontId="5" fillId="0" borderId="10" xfId="0" applyNumberFormat="1" applyFont="1" applyFill="1" applyBorder="1" applyAlignment="1">
      <alignment horizontal="center" vertical="center"/>
    </xf>
    <xf numFmtId="0" fontId="5" fillId="0" borderId="10" xfId="0" applyFont="1" applyBorder="1" applyAlignment="1"/>
    <xf numFmtId="0" fontId="5" fillId="0" borderId="29" xfId="0" applyFont="1" applyBorder="1" applyAlignment="1"/>
    <xf numFmtId="0" fontId="5" fillId="5" borderId="10" xfId="0" applyFont="1" applyFill="1" applyBorder="1" applyAlignment="1">
      <alignment horizontal="center" vertical="center"/>
    </xf>
    <xf numFmtId="166" fontId="5" fillId="5" borderId="10" xfId="0" applyNumberFormat="1" applyFont="1" applyFill="1" applyBorder="1" applyAlignment="1">
      <alignment horizontal="center" vertical="center"/>
    </xf>
    <xf numFmtId="0" fontId="8" fillId="5" borderId="26" xfId="0" applyFont="1" applyFill="1" applyBorder="1" applyAlignment="1">
      <alignment horizontal="justify" vertical="top" wrapText="1"/>
    </xf>
    <xf numFmtId="0" fontId="8" fillId="5" borderId="19" xfId="0" applyFont="1" applyFill="1" applyBorder="1" applyAlignment="1">
      <alignment horizontal="justify" vertical="top" wrapText="1"/>
    </xf>
    <xf numFmtId="166" fontId="5" fillId="5" borderId="19" xfId="0" applyNumberFormat="1" applyFont="1" applyFill="1" applyBorder="1" applyAlignment="1">
      <alignment horizontal="center" vertical="center"/>
    </xf>
    <xf numFmtId="9" fontId="5" fillId="5" borderId="19" xfId="0" applyNumberFormat="1" applyFont="1" applyFill="1" applyBorder="1" applyAlignment="1">
      <alignment horizontal="center" wrapText="1"/>
    </xf>
    <xf numFmtId="0" fontId="8" fillId="5" borderId="23" xfId="0" applyFont="1" applyFill="1" applyBorder="1" applyAlignment="1">
      <alignment horizontal="justify" vertical="top" wrapText="1"/>
    </xf>
    <xf numFmtId="0" fontId="5" fillId="0" borderId="9" xfId="0" applyFont="1" applyBorder="1" applyAlignment="1">
      <alignment horizontal="justify" vertical="top" wrapText="1"/>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164" fontId="5" fillId="0" borderId="9" xfId="0" applyNumberFormat="1" applyFont="1" applyFill="1" applyBorder="1" applyAlignment="1">
      <alignment horizontal="center" vertical="center"/>
    </xf>
    <xf numFmtId="9" fontId="5" fillId="5" borderId="9" xfId="0" applyNumberFormat="1" applyFont="1" applyFill="1" applyBorder="1" applyAlignment="1">
      <alignment horizontal="center" vertical="center" wrapText="1"/>
    </xf>
    <xf numFmtId="0" fontId="5" fillId="0" borderId="20" xfId="0" applyFont="1" applyBorder="1" applyAlignment="1">
      <alignment horizontal="justify" vertical="top" wrapText="1"/>
    </xf>
    <xf numFmtId="0" fontId="5" fillId="0" borderId="20" xfId="0" applyFont="1" applyBorder="1" applyAlignment="1">
      <alignment horizontal="center" vertical="center" wrapText="1"/>
    </xf>
    <xf numFmtId="0" fontId="5" fillId="0" borderId="20" xfId="0" applyFont="1" applyFill="1" applyBorder="1" applyAlignment="1">
      <alignment horizontal="center" vertical="center" wrapText="1"/>
    </xf>
    <xf numFmtId="164" fontId="5" fillId="0" borderId="20" xfId="0" applyNumberFormat="1" applyFont="1" applyFill="1" applyBorder="1" applyAlignment="1">
      <alignment horizontal="center" vertical="center"/>
    </xf>
    <xf numFmtId="165" fontId="5" fillId="5" borderId="20" xfId="0" applyNumberFormat="1" applyFont="1" applyFill="1" applyBorder="1" applyAlignment="1">
      <alignment horizontal="center" vertical="center"/>
    </xf>
    <xf numFmtId="0" fontId="5" fillId="5" borderId="20" xfId="0" applyFont="1" applyFill="1" applyBorder="1" applyAlignment="1">
      <alignment horizontal="center" vertical="center" wrapText="1"/>
    </xf>
    <xf numFmtId="9" fontId="5" fillId="5" borderId="20" xfId="0" applyNumberFormat="1" applyFont="1" applyFill="1" applyBorder="1" applyAlignment="1">
      <alignment horizontal="center" vertical="center"/>
    </xf>
    <xf numFmtId="1" fontId="5" fillId="5" borderId="20" xfId="0" applyNumberFormat="1" applyFont="1" applyFill="1" applyBorder="1" applyAlignment="1">
      <alignment horizontal="center" vertical="center"/>
    </xf>
    <xf numFmtId="9" fontId="5" fillId="5" borderId="20" xfId="0" applyNumberFormat="1" applyFont="1" applyFill="1" applyBorder="1" applyAlignment="1">
      <alignment horizontal="center" vertical="center" wrapText="1"/>
    </xf>
    <xf numFmtId="0" fontId="5" fillId="5" borderId="20" xfId="0" applyFont="1" applyFill="1" applyBorder="1" applyAlignment="1"/>
    <xf numFmtId="0" fontId="5" fillId="5" borderId="36" xfId="0" applyFont="1" applyFill="1" applyBorder="1" applyAlignment="1"/>
    <xf numFmtId="164" fontId="5" fillId="5" borderId="26" xfId="0" applyNumberFormat="1" applyFont="1" applyFill="1" applyBorder="1" applyAlignment="1">
      <alignment horizontal="center" vertical="center"/>
    </xf>
    <xf numFmtId="0" fontId="13" fillId="5" borderId="10" xfId="0" applyFont="1" applyFill="1" applyBorder="1" applyAlignment="1">
      <alignment horizontal="center" vertical="top" wrapText="1"/>
    </xf>
    <xf numFmtId="0" fontId="5" fillId="5" borderId="10" xfId="0" applyFont="1" applyFill="1" applyBorder="1" applyAlignment="1">
      <alignment vertical="top" wrapText="1"/>
    </xf>
    <xf numFmtId="167" fontId="5" fillId="5" borderId="10" xfId="0" applyNumberFormat="1" applyFont="1" applyFill="1" applyBorder="1" applyAlignment="1">
      <alignment horizontal="center" vertical="center" wrapText="1"/>
    </xf>
    <xf numFmtId="165" fontId="5" fillId="5" borderId="10" xfId="0" applyNumberFormat="1" applyFont="1" applyFill="1" applyBorder="1" applyAlignment="1">
      <alignment horizontal="center" vertical="center"/>
    </xf>
    <xf numFmtId="9" fontId="5" fillId="5" borderId="10" xfId="0" applyNumberFormat="1" applyFont="1" applyFill="1" applyBorder="1" applyAlignment="1">
      <alignment horizontal="center" vertical="center"/>
    </xf>
    <xf numFmtId="1" fontId="5" fillId="5" borderId="10" xfId="0" applyNumberFormat="1" applyFont="1" applyFill="1" applyBorder="1" applyAlignment="1">
      <alignment horizontal="center" vertical="center"/>
    </xf>
    <xf numFmtId="9" fontId="5" fillId="5" borderId="10" xfId="0" applyNumberFormat="1" applyFont="1" applyFill="1" applyBorder="1" applyAlignment="1">
      <alignment horizontal="center" vertical="center" wrapText="1"/>
    </xf>
    <xf numFmtId="167" fontId="5" fillId="5" borderId="26" xfId="0" applyNumberFormat="1" applyFont="1" applyFill="1" applyBorder="1" applyAlignment="1">
      <alignment horizontal="center" vertical="center" wrapText="1"/>
    </xf>
    <xf numFmtId="167" fontId="5" fillId="5" borderId="19" xfId="0" applyNumberFormat="1" applyFont="1" applyFill="1" applyBorder="1" applyAlignment="1">
      <alignment horizontal="center" vertical="center" wrapText="1"/>
    </xf>
    <xf numFmtId="167" fontId="5" fillId="5" borderId="23" xfId="0" applyNumberFormat="1" applyFont="1" applyFill="1" applyBorder="1" applyAlignment="1">
      <alignment horizontal="center" vertical="center" wrapText="1"/>
    </xf>
    <xf numFmtId="0" fontId="5" fillId="5" borderId="10" xfId="0" applyNumberFormat="1" applyFont="1" applyFill="1" applyBorder="1" applyAlignment="1">
      <alignment horizontal="left" vertical="top" wrapText="1"/>
    </xf>
    <xf numFmtId="0" fontId="5" fillId="5" borderId="10" xfId="0" applyNumberFormat="1" applyFont="1" applyFill="1" applyBorder="1" applyAlignment="1">
      <alignment horizontal="justify" vertical="top" wrapText="1"/>
    </xf>
    <xf numFmtId="0" fontId="5" fillId="5" borderId="10" xfId="0" applyFont="1" applyFill="1" applyBorder="1" applyAlignment="1">
      <alignment horizontal="left" vertical="top" wrapText="1"/>
    </xf>
    <xf numFmtId="168" fontId="5" fillId="5" borderId="23" xfId="0" applyNumberFormat="1" applyFont="1" applyFill="1" applyBorder="1" applyAlignment="1">
      <alignment vertical="center" wrapText="1"/>
    </xf>
    <xf numFmtId="168" fontId="5" fillId="5" borderId="23" xfId="0" applyNumberFormat="1" applyFont="1" applyFill="1" applyBorder="1" applyAlignment="1">
      <alignment horizontal="justify" vertical="top" wrapText="1"/>
    </xf>
    <xf numFmtId="168" fontId="5" fillId="5" borderId="23" xfId="0" applyNumberFormat="1"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19" xfId="0" applyFont="1" applyFill="1" applyBorder="1" applyAlignment="1">
      <alignment horizontal="center" vertical="center" wrapText="1"/>
    </xf>
    <xf numFmtId="14" fontId="5" fillId="5" borderId="23" xfId="0" applyNumberFormat="1" applyFont="1" applyFill="1" applyBorder="1" applyAlignment="1">
      <alignment horizontal="center" vertical="center" wrapText="1"/>
    </xf>
    <xf numFmtId="0" fontId="6" fillId="5" borderId="23" xfId="0" applyFont="1" applyFill="1" applyBorder="1" applyAlignment="1">
      <alignment horizontal="center" vertical="center" wrapText="1"/>
    </xf>
    <xf numFmtId="0" fontId="5" fillId="5" borderId="16" xfId="0" applyFont="1" applyFill="1" applyBorder="1" applyAlignment="1">
      <alignment horizontal="justify" vertical="top" wrapText="1"/>
    </xf>
    <xf numFmtId="0" fontId="5" fillId="5" borderId="16" xfId="0" applyFont="1" applyFill="1" applyBorder="1" applyAlignment="1">
      <alignment horizontal="center" vertical="center" wrapText="1"/>
    </xf>
    <xf numFmtId="14" fontId="5" fillId="5" borderId="16" xfId="0" applyNumberFormat="1" applyFont="1" applyFill="1" applyBorder="1" applyAlignment="1">
      <alignment horizontal="center" vertical="center" wrapText="1"/>
    </xf>
    <xf numFmtId="165" fontId="5" fillId="5" borderId="16" xfId="0" applyNumberFormat="1" applyFont="1" applyFill="1" applyBorder="1" applyAlignment="1">
      <alignment horizontal="center" vertical="center"/>
    </xf>
    <xf numFmtId="9" fontId="5" fillId="5" borderId="16" xfId="0" applyNumberFormat="1" applyFont="1" applyFill="1" applyBorder="1" applyAlignment="1">
      <alignment horizontal="center" vertical="center"/>
    </xf>
    <xf numFmtId="1" fontId="5" fillId="5" borderId="16" xfId="0" applyNumberFormat="1" applyFont="1" applyFill="1" applyBorder="1" applyAlignment="1">
      <alignment horizontal="center" vertical="center"/>
    </xf>
    <xf numFmtId="0" fontId="5" fillId="5" borderId="16" xfId="0" applyFont="1" applyFill="1" applyBorder="1" applyAlignment="1"/>
    <xf numFmtId="0" fontId="5" fillId="5" borderId="17" xfId="0" applyFont="1" applyFill="1" applyBorder="1" applyAlignment="1"/>
    <xf numFmtId="0" fontId="5" fillId="5" borderId="19" xfId="0" applyNumberFormat="1" applyFont="1" applyFill="1" applyBorder="1" applyAlignment="1">
      <alignment horizontal="center" vertical="center"/>
    </xf>
    <xf numFmtId="169" fontId="9" fillId="5" borderId="16" xfId="0" applyNumberFormat="1" applyFont="1" applyFill="1" applyBorder="1" applyAlignment="1">
      <alignment horizontal="justify" vertical="top" wrapText="1"/>
    </xf>
    <xf numFmtId="169" fontId="9" fillId="5" borderId="23" xfId="0" applyNumberFormat="1" applyFont="1" applyFill="1" applyBorder="1" applyAlignment="1">
      <alignment horizontal="justify" vertical="top" wrapText="1"/>
    </xf>
    <xf numFmtId="14" fontId="8" fillId="5" borderId="23" xfId="0" applyNumberFormat="1" applyFont="1" applyFill="1" applyBorder="1" applyAlignment="1">
      <alignment horizontal="center" vertical="center" wrapText="1"/>
    </xf>
    <xf numFmtId="0" fontId="5" fillId="0" borderId="8"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9" xfId="0" applyFont="1" applyFill="1" applyBorder="1" applyAlignment="1">
      <alignment horizontal="justify" vertical="top" wrapText="1"/>
    </xf>
    <xf numFmtId="2" fontId="0" fillId="6" borderId="13" xfId="0" applyNumberFormat="1" applyFill="1" applyBorder="1" applyAlignment="1">
      <alignment horizontal="center"/>
    </xf>
    <xf numFmtId="1" fontId="0" fillId="6" borderId="13" xfId="0" applyNumberFormat="1" applyFill="1" applyBorder="1" applyAlignment="1">
      <alignment horizontal="center"/>
    </xf>
    <xf numFmtId="1" fontId="0" fillId="6" borderId="13" xfId="0" applyNumberFormat="1" applyFill="1" applyBorder="1"/>
    <xf numFmtId="0" fontId="0" fillId="0" borderId="13" xfId="0" applyBorder="1"/>
    <xf numFmtId="0" fontId="0" fillId="0" borderId="14" xfId="0" applyBorder="1"/>
    <xf numFmtId="0" fontId="0" fillId="2" borderId="0" xfId="0" applyFill="1"/>
    <xf numFmtId="0" fontId="0" fillId="2" borderId="0" xfId="0" applyFill="1" applyAlignment="1">
      <alignment horizontal="center"/>
    </xf>
    <xf numFmtId="0" fontId="0" fillId="5" borderId="0" xfId="0" applyFill="1" applyAlignment="1">
      <alignment horizontal="center"/>
    </xf>
    <xf numFmtId="0" fontId="14" fillId="0" borderId="41" xfId="0" applyFont="1" applyBorder="1" applyAlignment="1">
      <alignment horizontal="center"/>
    </xf>
    <xf numFmtId="1" fontId="14" fillId="0" borderId="42" xfId="0" applyNumberFormat="1" applyFont="1" applyBorder="1"/>
    <xf numFmtId="1" fontId="14" fillId="0" borderId="41" xfId="0" applyNumberFormat="1" applyFont="1" applyBorder="1"/>
    <xf numFmtId="165" fontId="14" fillId="0" borderId="43" xfId="0" applyNumberFormat="1" applyFont="1" applyBorder="1"/>
    <xf numFmtId="165" fontId="14" fillId="0" borderId="5" xfId="0" applyNumberFormat="1" applyFont="1" applyBorder="1"/>
    <xf numFmtId="10" fontId="14" fillId="0" borderId="46" xfId="0" applyNumberFormat="1" applyFont="1" applyBorder="1"/>
    <xf numFmtId="10" fontId="14" fillId="0" borderId="50" xfId="0" applyNumberFormat="1" applyFont="1" applyBorder="1"/>
    <xf numFmtId="0" fontId="15" fillId="2" borderId="0" xfId="0" applyFont="1" applyFill="1"/>
    <xf numFmtId="0" fontId="15" fillId="2" borderId="0" xfId="0" applyFont="1" applyFill="1" applyAlignment="1">
      <alignment horizontal="center"/>
    </xf>
    <xf numFmtId="0" fontId="0" fillId="0" borderId="0" xfId="0" applyAlignment="1"/>
    <xf numFmtId="0" fontId="15" fillId="0" borderId="0" xfId="0" applyFont="1" applyAlignment="1"/>
    <xf numFmtId="0" fontId="15" fillId="5" borderId="0" xfId="0" applyFont="1" applyFill="1" applyAlignment="1"/>
    <xf numFmtId="0" fontId="15" fillId="5" borderId="0" xfId="0" applyFont="1" applyFill="1" applyAlignment="1">
      <alignment horizontal="center"/>
    </xf>
    <xf numFmtId="0" fontId="15" fillId="5" borderId="0" xfId="0" applyFont="1" applyFill="1"/>
    <xf numFmtId="0" fontId="15" fillId="5" borderId="38" xfId="0" applyFont="1" applyFill="1" applyBorder="1"/>
    <xf numFmtId="0" fontId="15" fillId="5" borderId="38" xfId="0" applyFont="1" applyFill="1" applyBorder="1" applyAlignment="1">
      <alignment horizontal="center"/>
    </xf>
    <xf numFmtId="0" fontId="14" fillId="5" borderId="38" xfId="0" applyFont="1" applyFill="1" applyBorder="1" applyAlignment="1">
      <alignment horizontal="center"/>
    </xf>
    <xf numFmtId="0" fontId="14" fillId="5" borderId="38" xfId="0" applyFont="1" applyFill="1" applyBorder="1"/>
    <xf numFmtId="0" fontId="0" fillId="6" borderId="6" xfId="0" applyFill="1" applyBorder="1" applyAlignment="1">
      <alignment horizontal="center"/>
    </xf>
    <xf numFmtId="0" fontId="0" fillId="6" borderId="7" xfId="0" applyFill="1" applyBorder="1" applyAlignment="1">
      <alignment horizontal="center"/>
    </xf>
    <xf numFmtId="0" fontId="0" fillId="0" borderId="6" xfId="0" applyBorder="1" applyAlignment="1">
      <alignment horizontal="center" vertical="center" wrapText="1"/>
    </xf>
    <xf numFmtId="0" fontId="0" fillId="0" borderId="40" xfId="0" applyBorder="1" applyAlignment="1">
      <alignment horizontal="center" vertical="center" wrapText="1"/>
    </xf>
    <xf numFmtId="0" fontId="0" fillId="0" borderId="7" xfId="0" applyBorder="1" applyAlignment="1">
      <alignment horizontal="center" vertical="center" wrapText="1"/>
    </xf>
    <xf numFmtId="0" fontId="15" fillId="0" borderId="47" xfId="0" applyFont="1" applyBorder="1" applyAlignment="1">
      <alignment horizontal="left" vertical="center"/>
    </xf>
    <xf numFmtId="0" fontId="15" fillId="0" borderId="48" xfId="0" applyFont="1" applyBorder="1" applyAlignment="1">
      <alignment horizontal="left" vertical="center"/>
    </xf>
    <xf numFmtId="0" fontId="15" fillId="0" borderId="49" xfId="0" applyFont="1" applyBorder="1" applyAlignment="1">
      <alignment horizontal="left" vertical="center"/>
    </xf>
    <xf numFmtId="0" fontId="14" fillId="0" borderId="0" xfId="0" applyFont="1" applyBorder="1" applyAlignment="1">
      <alignment horizontal="center" vertical="center"/>
    </xf>
    <xf numFmtId="0" fontId="0" fillId="3" borderId="6" xfId="0" applyFill="1" applyBorder="1" applyAlignment="1">
      <alignment horizontal="center"/>
    </xf>
    <xf numFmtId="0" fontId="0" fillId="3" borderId="7" xfId="0" applyFill="1" applyBorder="1" applyAlignment="1">
      <alignment horizontal="center"/>
    </xf>
    <xf numFmtId="0" fontId="15" fillId="0" borderId="22" xfId="0" applyFont="1" applyBorder="1" applyAlignment="1">
      <alignment horizontal="left" vertical="center"/>
    </xf>
    <xf numFmtId="0" fontId="15" fillId="0" borderId="23" xfId="0" applyFont="1" applyBorder="1" applyAlignment="1">
      <alignment horizontal="left" vertical="center"/>
    </xf>
    <xf numFmtId="0" fontId="15" fillId="0" borderId="34" xfId="0" applyFont="1" applyBorder="1" applyAlignment="1">
      <alignment horizontal="left" vertical="center"/>
    </xf>
    <xf numFmtId="0" fontId="0" fillId="8" borderId="6" xfId="0" applyFill="1" applyBorder="1" applyAlignment="1">
      <alignment horizontal="center"/>
    </xf>
    <xf numFmtId="0" fontId="0" fillId="8" borderId="7" xfId="0" applyFill="1" applyBorder="1" applyAlignment="1">
      <alignment horizontal="center"/>
    </xf>
    <xf numFmtId="0" fontId="15" fillId="0" borderId="44" xfId="0" applyFont="1" applyBorder="1" applyAlignment="1">
      <alignment horizontal="left" vertical="center"/>
    </xf>
    <xf numFmtId="0" fontId="15" fillId="0" borderId="45" xfId="0" applyFont="1" applyBorder="1" applyAlignment="1">
      <alignment horizontal="left" vertical="center"/>
    </xf>
    <xf numFmtId="0" fontId="15" fillId="0" borderId="42" xfId="0" applyFont="1" applyBorder="1" applyAlignment="1">
      <alignment horizontal="lef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6" xfId="0" applyBorder="1" applyAlignment="1">
      <alignment horizontal="left"/>
    </xf>
    <xf numFmtId="0" fontId="0" fillId="0" borderId="40" xfId="0" applyBorder="1" applyAlignment="1">
      <alignment horizontal="left"/>
    </xf>
    <xf numFmtId="0" fontId="0" fillId="0" borderId="7" xfId="0" applyBorder="1" applyAlignment="1">
      <alignment horizontal="left"/>
    </xf>
    <xf numFmtId="0" fontId="14" fillId="7" borderId="6" xfId="0" applyFont="1" applyFill="1" applyBorder="1" applyAlignment="1">
      <alignment horizontal="center"/>
    </xf>
    <xf numFmtId="0" fontId="14" fillId="7" borderId="40" xfId="0" applyFont="1" applyFill="1" applyBorder="1" applyAlignment="1">
      <alignment horizontal="center"/>
    </xf>
    <xf numFmtId="0" fontId="14" fillId="7" borderId="7" xfId="0" applyFont="1" applyFill="1" applyBorder="1" applyAlignment="1">
      <alignment horizontal="center"/>
    </xf>
    <xf numFmtId="0" fontId="0" fillId="0" borderId="0" xfId="0" applyAlignment="1">
      <alignment horizontal="center"/>
    </xf>
    <xf numFmtId="0" fontId="14" fillId="0" borderId="1"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left"/>
    </xf>
    <xf numFmtId="0" fontId="0" fillId="4" borderId="6" xfId="0" applyFill="1" applyBorder="1" applyAlignment="1">
      <alignment horizontal="center"/>
    </xf>
    <xf numFmtId="0" fontId="0" fillId="4" borderId="7" xfId="0" applyFill="1" applyBorder="1" applyAlignment="1">
      <alignment horizontal="center"/>
    </xf>
    <xf numFmtId="0" fontId="15" fillId="0" borderId="25" xfId="0" applyFont="1" applyBorder="1" applyAlignment="1">
      <alignment horizontal="left" vertical="center"/>
    </xf>
    <xf numFmtId="0" fontId="15" fillId="0" borderId="26" xfId="0" applyFont="1" applyBorder="1" applyAlignment="1">
      <alignment horizontal="left" vertical="center"/>
    </xf>
    <xf numFmtId="0" fontId="15" fillId="0" borderId="32" xfId="0" applyFont="1" applyBorder="1" applyAlignment="1">
      <alignment horizontal="left" vertical="center"/>
    </xf>
    <xf numFmtId="0" fontId="5" fillId="5" borderId="26" xfId="0" applyFont="1" applyFill="1" applyBorder="1" applyAlignment="1">
      <alignment horizontal="justify" vertical="top" wrapText="1"/>
    </xf>
    <xf numFmtId="0" fontId="5" fillId="5" borderId="23" xfId="0" applyFont="1" applyFill="1" applyBorder="1" applyAlignment="1">
      <alignment horizontal="justify" vertical="top" wrapText="1"/>
    </xf>
    <xf numFmtId="0" fontId="5" fillId="5" borderId="19" xfId="0" applyFont="1" applyFill="1" applyBorder="1" applyAlignment="1">
      <alignment horizontal="justify" vertical="top" wrapText="1"/>
    </xf>
    <xf numFmtId="0" fontId="5" fillId="5" borderId="15" xfId="0" applyFont="1" applyFill="1" applyBorder="1" applyAlignment="1">
      <alignment horizontal="center" vertical="top"/>
    </xf>
    <xf numFmtId="0" fontId="5" fillId="5" borderId="22" xfId="0" applyFont="1" applyFill="1" applyBorder="1" applyAlignment="1">
      <alignment horizontal="center" vertical="top"/>
    </xf>
    <xf numFmtId="169" fontId="9" fillId="5" borderId="16" xfId="0" applyNumberFormat="1" applyFont="1" applyFill="1" applyBorder="1" applyAlignment="1">
      <alignment horizontal="center" vertical="top" wrapText="1"/>
    </xf>
    <xf numFmtId="169" fontId="9" fillId="5" borderId="23" xfId="0" applyNumberFormat="1" applyFont="1" applyFill="1" applyBorder="1" applyAlignment="1">
      <alignment horizontal="center" vertical="top" wrapText="1"/>
    </xf>
    <xf numFmtId="0" fontId="5" fillId="5" borderId="16" xfId="0" applyFont="1" applyFill="1" applyBorder="1" applyAlignment="1">
      <alignment horizontal="justify" vertical="top" wrapText="1"/>
    </xf>
    <xf numFmtId="0" fontId="5" fillId="5" borderId="13" xfId="0" applyFont="1" applyFill="1" applyBorder="1" applyAlignment="1">
      <alignment horizontal="justify" vertical="top" wrapText="1"/>
    </xf>
    <xf numFmtId="0" fontId="5" fillId="5" borderId="25" xfId="0" applyFont="1" applyFill="1" applyBorder="1" applyAlignment="1">
      <alignment horizontal="center" vertical="top" wrapText="1"/>
    </xf>
    <xf numFmtId="0" fontId="5" fillId="5" borderId="22" xfId="0" applyFont="1" applyFill="1" applyBorder="1" applyAlignment="1">
      <alignment horizontal="center" vertical="top" wrapText="1"/>
    </xf>
    <xf numFmtId="0" fontId="5" fillId="5" borderId="19" xfId="0" applyFont="1" applyFill="1" applyBorder="1" applyAlignment="1">
      <alignment horizontal="center" vertical="top" wrapText="1"/>
    </xf>
    <xf numFmtId="0" fontId="5" fillId="5" borderId="26" xfId="0" applyFont="1" applyFill="1" applyBorder="1" applyAlignment="1">
      <alignment horizontal="center" vertical="top" wrapText="1"/>
    </xf>
    <xf numFmtId="0" fontId="5" fillId="5" borderId="23" xfId="0" applyFont="1" applyFill="1" applyBorder="1" applyAlignment="1">
      <alignment horizontal="center" vertical="top" wrapText="1"/>
    </xf>
    <xf numFmtId="0" fontId="5" fillId="5" borderId="10" xfId="0" applyFont="1" applyFill="1" applyBorder="1" applyAlignment="1">
      <alignment horizontal="justify" vertical="top" wrapText="1"/>
    </xf>
    <xf numFmtId="0" fontId="5" fillId="5" borderId="20" xfId="0" applyFont="1" applyFill="1" applyBorder="1" applyAlignment="1">
      <alignment horizontal="justify" vertical="top" wrapText="1"/>
    </xf>
    <xf numFmtId="0" fontId="5" fillId="5" borderId="19" xfId="0" applyFont="1" applyFill="1" applyBorder="1" applyAlignment="1">
      <alignment horizontal="center" vertical="top"/>
    </xf>
    <xf numFmtId="0" fontId="5" fillId="5" borderId="16" xfId="0" applyFont="1" applyFill="1" applyBorder="1" applyAlignment="1">
      <alignment horizontal="center" vertical="top" wrapText="1"/>
    </xf>
    <xf numFmtId="0" fontId="5" fillId="5" borderId="25" xfId="0" applyNumberFormat="1" applyFont="1" applyFill="1" applyBorder="1" applyAlignment="1">
      <alignment horizontal="center" vertical="top"/>
    </xf>
    <xf numFmtId="0" fontId="5" fillId="5" borderId="18" xfId="0" applyNumberFormat="1" applyFont="1" applyFill="1" applyBorder="1" applyAlignment="1">
      <alignment horizontal="center" vertical="top"/>
    </xf>
    <xf numFmtId="0" fontId="5" fillId="5" borderId="22" xfId="0" applyNumberFormat="1" applyFont="1" applyFill="1" applyBorder="1" applyAlignment="1">
      <alignment horizontal="center" vertical="top"/>
    </xf>
    <xf numFmtId="0" fontId="5" fillId="5" borderId="26" xfId="0" applyNumberFormat="1" applyFont="1" applyFill="1" applyBorder="1" applyAlignment="1">
      <alignment horizontal="center" vertical="top"/>
    </xf>
    <xf numFmtId="0" fontId="5" fillId="5" borderId="19" xfId="0" applyNumberFormat="1" applyFont="1" applyFill="1" applyBorder="1" applyAlignment="1">
      <alignment horizontal="center" vertical="top"/>
    </xf>
    <xf numFmtId="0" fontId="5" fillId="5" borderId="23" xfId="0" applyNumberFormat="1" applyFont="1" applyFill="1" applyBorder="1" applyAlignment="1">
      <alignment horizontal="center" vertical="top"/>
    </xf>
    <xf numFmtId="0" fontId="5" fillId="5" borderId="18" xfId="0" applyFont="1" applyFill="1" applyBorder="1" applyAlignment="1">
      <alignment horizontal="center" vertical="top" wrapText="1"/>
    </xf>
    <xf numFmtId="0" fontId="5" fillId="5" borderId="26" xfId="0" applyFont="1" applyFill="1" applyBorder="1" applyAlignment="1">
      <alignment vertical="top" wrapText="1"/>
    </xf>
    <xf numFmtId="0" fontId="5" fillId="5" borderId="19" xfId="0" applyFont="1" applyFill="1" applyBorder="1" applyAlignment="1">
      <alignment vertical="top" wrapText="1"/>
    </xf>
    <xf numFmtId="0" fontId="5" fillId="5" borderId="23" xfId="0" applyFont="1" applyFill="1" applyBorder="1" applyAlignment="1">
      <alignment vertical="top" wrapText="1"/>
    </xf>
    <xf numFmtId="0" fontId="13" fillId="5" borderId="26" xfId="0" applyFont="1" applyFill="1" applyBorder="1" applyAlignment="1">
      <alignment horizontal="center" vertical="top" wrapText="1"/>
    </xf>
    <xf numFmtId="0" fontId="13" fillId="5" borderId="19" xfId="0" applyFont="1" applyFill="1" applyBorder="1" applyAlignment="1">
      <alignment horizontal="center" vertical="top" wrapText="1"/>
    </xf>
    <xf numFmtId="0" fontId="13" fillId="5" borderId="23" xfId="0" applyFont="1" applyFill="1" applyBorder="1" applyAlignment="1">
      <alignment horizontal="center" vertical="top" wrapText="1"/>
    </xf>
    <xf numFmtId="0" fontId="5" fillId="5" borderId="10" xfId="0" applyFont="1" applyFill="1" applyBorder="1" applyAlignment="1">
      <alignment horizontal="center" vertical="top" wrapText="1"/>
    </xf>
    <xf numFmtId="0" fontId="5" fillId="5" borderId="20" xfId="0" applyFont="1" applyFill="1" applyBorder="1" applyAlignment="1">
      <alignment horizontal="center" vertical="top" wrapText="1"/>
    </xf>
    <xf numFmtId="0" fontId="5" fillId="5" borderId="13" xfId="0" applyFont="1" applyFill="1" applyBorder="1" applyAlignment="1">
      <alignment horizontal="center" vertical="top" wrapText="1"/>
    </xf>
    <xf numFmtId="0" fontId="5" fillId="0" borderId="8" xfId="0" applyFont="1" applyBorder="1" applyAlignment="1">
      <alignment horizontal="center" vertical="top" wrapText="1"/>
    </xf>
    <xf numFmtId="0" fontId="5" fillId="0" borderId="35" xfId="0" applyFont="1" applyBorder="1" applyAlignment="1">
      <alignment horizontal="center" vertical="top" wrapText="1"/>
    </xf>
    <xf numFmtId="0" fontId="5" fillId="0" borderId="9" xfId="0" applyFont="1" applyBorder="1" applyAlignment="1">
      <alignment horizontal="center" vertical="top" wrapText="1"/>
    </xf>
    <xf numFmtId="0" fontId="5" fillId="0" borderId="20" xfId="0" applyFont="1" applyBorder="1" applyAlignment="1">
      <alignment horizontal="center" vertical="top" wrapText="1"/>
    </xf>
    <xf numFmtId="0" fontId="5" fillId="0" borderId="9" xfId="0" applyFont="1" applyBorder="1" applyAlignment="1">
      <alignment horizontal="justify" vertical="top" wrapText="1"/>
    </xf>
    <xf numFmtId="0" fontId="5" fillId="0" borderId="20" xfId="0" applyFont="1" applyBorder="1" applyAlignment="1">
      <alignment horizontal="justify" vertical="top" wrapText="1"/>
    </xf>
    <xf numFmtId="0" fontId="5" fillId="0" borderId="10" xfId="0" applyFont="1" applyBorder="1" applyAlignment="1">
      <alignment horizontal="justify" vertical="top" wrapText="1"/>
    </xf>
    <xf numFmtId="0" fontId="5" fillId="0" borderId="13" xfId="0" applyFont="1" applyBorder="1" applyAlignment="1">
      <alignment horizontal="justify" vertical="top" wrapText="1"/>
    </xf>
    <xf numFmtId="0" fontId="5" fillId="0" borderId="25" xfId="0"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22" xfId="0" applyFont="1" applyFill="1" applyBorder="1" applyAlignment="1">
      <alignment horizontal="center" vertical="top" wrapText="1"/>
    </xf>
    <xf numFmtId="0" fontId="5" fillId="0" borderId="32" xfId="0" applyFont="1" applyFill="1" applyBorder="1" applyAlignment="1">
      <alignment horizontal="center" vertical="top" wrapText="1"/>
    </xf>
    <xf numFmtId="0" fontId="5" fillId="0" borderId="33" xfId="0" applyFont="1" applyFill="1" applyBorder="1" applyAlignment="1">
      <alignment horizontal="center" vertical="top" wrapText="1"/>
    </xf>
    <xf numFmtId="0" fontId="5" fillId="0" borderId="34" xfId="0" applyFont="1" applyFill="1" applyBorder="1" applyAlignment="1">
      <alignment horizontal="center" vertical="top" wrapText="1"/>
    </xf>
    <xf numFmtId="0" fontId="5" fillId="5" borderId="25" xfId="0" applyFont="1" applyFill="1" applyBorder="1" applyAlignment="1">
      <alignment horizontal="justify" vertical="top" wrapText="1"/>
    </xf>
    <xf numFmtId="0" fontId="5" fillId="5" borderId="18" xfId="0" applyFont="1" applyFill="1" applyBorder="1" applyAlignment="1">
      <alignment horizontal="justify" vertical="top" wrapText="1"/>
    </xf>
    <xf numFmtId="0" fontId="5" fillId="5" borderId="22" xfId="0" applyFont="1" applyFill="1" applyBorder="1" applyAlignment="1">
      <alignment horizontal="justify" vertical="top" wrapText="1"/>
    </xf>
    <xf numFmtId="0" fontId="5" fillId="5" borderId="30" xfId="0" applyFont="1" applyFill="1" applyBorder="1" applyAlignment="1">
      <alignment horizontal="center" vertical="top" wrapText="1"/>
    </xf>
    <xf numFmtId="0" fontId="5" fillId="5" borderId="31" xfId="0" applyFont="1" applyFill="1" applyBorder="1" applyAlignment="1">
      <alignment horizontal="center" vertical="top" wrapText="1"/>
    </xf>
    <xf numFmtId="0" fontId="5" fillId="5" borderId="26" xfId="0" applyFont="1" applyFill="1" applyBorder="1" applyAlignment="1">
      <alignment horizontal="center" vertical="center"/>
    </xf>
    <xf numFmtId="0" fontId="5" fillId="5" borderId="23" xfId="0" applyFont="1" applyFill="1" applyBorder="1" applyAlignment="1">
      <alignment horizontal="center" vertical="center"/>
    </xf>
    <xf numFmtId="0" fontId="5" fillId="5" borderId="26"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5" fillId="5" borderId="26" xfId="0" applyFont="1" applyFill="1" applyBorder="1" applyAlignment="1">
      <alignment horizontal="justify" vertical="center" wrapText="1"/>
    </xf>
    <xf numFmtId="0" fontId="5" fillId="5" borderId="19" xfId="0" applyFont="1" applyFill="1" applyBorder="1" applyAlignment="1">
      <alignment horizontal="justify" vertical="center" wrapText="1"/>
    </xf>
    <xf numFmtId="0" fontId="5" fillId="5" borderId="23" xfId="0" applyFont="1" applyFill="1" applyBorder="1" applyAlignment="1">
      <alignment horizontal="justify" vertical="center" wrapText="1"/>
    </xf>
    <xf numFmtId="0" fontId="5" fillId="0" borderId="1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4" fillId="5" borderId="25" xfId="0" applyFont="1" applyFill="1" applyBorder="1" applyAlignment="1">
      <alignment horizontal="center" vertical="top" wrapText="1"/>
    </xf>
    <xf numFmtId="0" fontId="4" fillId="5" borderId="18" xfId="0" applyFont="1" applyFill="1" applyBorder="1" applyAlignment="1">
      <alignment horizontal="center" vertical="top" wrapText="1"/>
    </xf>
    <xf numFmtId="0" fontId="4" fillId="5" borderId="22" xfId="0" applyFont="1" applyFill="1" applyBorder="1" applyAlignment="1">
      <alignment horizontal="center" vertical="top" wrapText="1"/>
    </xf>
    <xf numFmtId="0" fontId="5" fillId="0" borderId="19"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26" xfId="0"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26" xfId="0" applyFont="1" applyFill="1" applyBorder="1" applyAlignment="1">
      <alignment horizontal="justify" vertical="top" wrapText="1"/>
    </xf>
    <xf numFmtId="0" fontId="5" fillId="0" borderId="19" xfId="0" applyFont="1" applyFill="1" applyBorder="1" applyAlignment="1">
      <alignment horizontal="justify" vertical="top" wrapText="1"/>
    </xf>
    <xf numFmtId="0" fontId="5" fillId="0" borderId="23" xfId="0" applyFont="1" applyFill="1" applyBorder="1" applyAlignment="1">
      <alignment horizontal="justify" vertical="top" wrapText="1"/>
    </xf>
    <xf numFmtId="0" fontId="5" fillId="0" borderId="10" xfId="0" applyFont="1" applyFill="1" applyBorder="1" applyAlignment="1">
      <alignment horizontal="justify" vertical="top" wrapText="1"/>
    </xf>
    <xf numFmtId="0" fontId="5" fillId="0" borderId="20" xfId="0" applyFont="1" applyFill="1" applyBorder="1" applyAlignment="1">
      <alignment horizontal="justify" vertical="top" wrapText="1"/>
    </xf>
    <xf numFmtId="0" fontId="5" fillId="0" borderId="13" xfId="0" applyFont="1" applyFill="1" applyBorder="1" applyAlignment="1">
      <alignment horizontal="justify" vertical="top" wrapText="1"/>
    </xf>
    <xf numFmtId="0" fontId="5" fillId="0" borderId="26"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5" xfId="0" applyFont="1" applyFill="1" applyBorder="1" applyAlignment="1">
      <alignment horizontal="center" vertical="top" wrapText="1"/>
    </xf>
    <xf numFmtId="0" fontId="4" fillId="0" borderId="10" xfId="0" applyFont="1" applyBorder="1" applyAlignment="1">
      <alignment vertical="center" wrapText="1"/>
    </xf>
    <xf numFmtId="0" fontId="4" fillId="0" borderId="13" xfId="0" applyFont="1" applyBorder="1" applyAlignment="1">
      <alignment vertical="center" wrapText="1"/>
    </xf>
    <xf numFmtId="0" fontId="4" fillId="0" borderId="13" xfId="0" applyFont="1" applyBorder="1" applyAlignment="1">
      <alignment horizontal="center" vertical="center" wrapText="1"/>
    </xf>
    <xf numFmtId="0" fontId="4" fillId="0" borderId="9" xfId="0" applyFont="1" applyBorder="1" applyAlignment="1">
      <alignment horizontal="center" vertical="center"/>
    </xf>
    <xf numFmtId="0" fontId="4" fillId="0" borderId="13" xfId="0" applyFont="1" applyBorder="1" applyAlignment="1">
      <alignment horizontal="center" vertical="center"/>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0" xfId="0" applyFont="1" applyFill="1" applyBorder="1" applyAlignment="1">
      <alignment horizontal="center" wrapText="1"/>
    </xf>
    <xf numFmtId="0" fontId="1" fillId="2" borderId="5" xfId="0" applyFont="1" applyFill="1" applyBorder="1" applyAlignment="1">
      <alignment horizontal="center" wrapText="1"/>
    </xf>
    <xf numFmtId="0" fontId="3" fillId="2" borderId="6" xfId="0" applyFont="1" applyFill="1" applyBorder="1" applyAlignment="1">
      <alignment horizontal="center"/>
    </xf>
    <xf numFmtId="0" fontId="3" fillId="2" borderId="7" xfId="0" applyFont="1" applyFill="1" applyBorder="1" applyAlignment="1">
      <alignment horizontal="center"/>
    </xf>
    <xf numFmtId="15" fontId="1" fillId="2" borderId="1" xfId="0" applyNumberFormat="1" applyFont="1" applyFill="1" applyBorder="1" applyAlignment="1">
      <alignment horizontal="center"/>
    </xf>
    <xf numFmtId="0" fontId="1" fillId="2" borderId="3" xfId="0" applyFont="1" applyFill="1" applyBorder="1" applyAlignment="1">
      <alignment horizontal="center"/>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3" borderId="9"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49</xdr:row>
      <xdr:rowOff>0</xdr:rowOff>
    </xdr:from>
    <xdr:to>
      <xdr:col>6</xdr:col>
      <xdr:colOff>66675</xdr:colOff>
      <xdr:row>49</xdr:row>
      <xdr:rowOff>161925</xdr:rowOff>
    </xdr:to>
    <xdr:sp macro="" textlink="">
      <xdr:nvSpPr>
        <xdr:cNvPr id="2" name="Text Box 1"/>
        <xdr:cNvSpPr txBox="1">
          <a:spLocks noChangeArrowheads="1"/>
        </xdr:cNvSpPr>
      </xdr:nvSpPr>
      <xdr:spPr bwMode="auto">
        <a:xfrm>
          <a:off x="10229850" y="237267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49</xdr:row>
      <xdr:rowOff>0</xdr:rowOff>
    </xdr:from>
    <xdr:to>
      <xdr:col>6</xdr:col>
      <xdr:colOff>76200</xdr:colOff>
      <xdr:row>49</xdr:row>
      <xdr:rowOff>161925</xdr:rowOff>
    </xdr:to>
    <xdr:sp macro="" textlink="">
      <xdr:nvSpPr>
        <xdr:cNvPr id="3" name="Text Box 1"/>
        <xdr:cNvSpPr txBox="1">
          <a:spLocks noChangeArrowheads="1"/>
        </xdr:cNvSpPr>
      </xdr:nvSpPr>
      <xdr:spPr bwMode="auto">
        <a:xfrm>
          <a:off x="10229850" y="237267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85725</xdr:colOff>
      <xdr:row>49</xdr:row>
      <xdr:rowOff>161925</xdr:rowOff>
    </xdr:to>
    <xdr:sp macro="" textlink="">
      <xdr:nvSpPr>
        <xdr:cNvPr id="4" name="Text Box 1"/>
        <xdr:cNvSpPr txBox="1">
          <a:spLocks noChangeArrowheads="1"/>
        </xdr:cNvSpPr>
      </xdr:nvSpPr>
      <xdr:spPr bwMode="auto">
        <a:xfrm>
          <a:off x="11410950" y="23726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49</xdr:row>
      <xdr:rowOff>0</xdr:rowOff>
    </xdr:from>
    <xdr:to>
      <xdr:col>6</xdr:col>
      <xdr:colOff>85725</xdr:colOff>
      <xdr:row>49</xdr:row>
      <xdr:rowOff>161925</xdr:rowOff>
    </xdr:to>
    <xdr:sp macro="" textlink="">
      <xdr:nvSpPr>
        <xdr:cNvPr id="5" name="Text Box 24"/>
        <xdr:cNvSpPr txBox="1">
          <a:spLocks noChangeArrowheads="1"/>
        </xdr:cNvSpPr>
      </xdr:nvSpPr>
      <xdr:spPr bwMode="auto">
        <a:xfrm>
          <a:off x="10229850" y="23726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45</xdr:row>
      <xdr:rowOff>0</xdr:rowOff>
    </xdr:from>
    <xdr:to>
      <xdr:col>7</xdr:col>
      <xdr:colOff>85725</xdr:colOff>
      <xdr:row>45</xdr:row>
      <xdr:rowOff>161925</xdr:rowOff>
    </xdr:to>
    <xdr:sp macro="" textlink="">
      <xdr:nvSpPr>
        <xdr:cNvPr id="6" name="Text Box 1"/>
        <xdr:cNvSpPr txBox="1">
          <a:spLocks noChangeArrowheads="1"/>
        </xdr:cNvSpPr>
      </xdr:nvSpPr>
      <xdr:spPr bwMode="auto">
        <a:xfrm>
          <a:off x="11410950" y="21469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51"/>
  <sheetViews>
    <sheetView tabSelected="1" workbookViewId="0">
      <selection activeCell="D132" sqref="D132"/>
    </sheetView>
  </sheetViews>
  <sheetFormatPr baseColWidth="10" defaultRowHeight="15" x14ac:dyDescent="0.25"/>
  <cols>
    <col min="3" max="3" width="29.42578125" customWidth="1"/>
    <col min="4" max="4" width="20.140625" customWidth="1"/>
    <col min="5" max="5" width="15.140625" customWidth="1"/>
    <col min="6" max="6" width="40.42578125" customWidth="1"/>
    <col min="7" max="7" width="27.5703125" customWidth="1"/>
    <col min="8" max="8" width="23.85546875" customWidth="1"/>
    <col min="9" max="9" width="18.5703125" customWidth="1"/>
  </cols>
  <sheetData>
    <row r="1" spans="1:21" x14ac:dyDescent="0.25">
      <c r="A1" s="374" t="s">
        <v>0</v>
      </c>
      <c r="B1" s="375"/>
      <c r="C1" s="375"/>
      <c r="D1" s="375"/>
      <c r="E1" s="375"/>
      <c r="F1" s="375"/>
      <c r="G1" s="375"/>
      <c r="H1" s="375"/>
      <c r="I1" s="375"/>
      <c r="J1" s="375"/>
      <c r="K1" s="375"/>
      <c r="L1" s="375"/>
      <c r="M1" s="375"/>
      <c r="N1" s="375"/>
      <c r="O1" s="375"/>
      <c r="P1" s="375"/>
      <c r="Q1" s="375"/>
      <c r="R1" s="375"/>
      <c r="S1" s="375"/>
      <c r="T1" s="375"/>
      <c r="U1" s="376"/>
    </row>
    <row r="2" spans="1:21" x14ac:dyDescent="0.25">
      <c r="A2" s="377" t="s">
        <v>1</v>
      </c>
      <c r="B2" s="378"/>
      <c r="C2" s="378"/>
      <c r="D2" s="378"/>
      <c r="E2" s="378"/>
      <c r="F2" s="378"/>
      <c r="G2" s="378"/>
      <c r="H2" s="378"/>
      <c r="I2" s="378"/>
      <c r="J2" s="378"/>
      <c r="K2" s="378"/>
      <c r="L2" s="378"/>
      <c r="M2" s="378"/>
      <c r="N2" s="378"/>
      <c r="O2" s="378"/>
      <c r="P2" s="378"/>
      <c r="Q2" s="378"/>
      <c r="R2" s="378"/>
      <c r="S2" s="378"/>
      <c r="T2" s="378"/>
      <c r="U2" s="379"/>
    </row>
    <row r="3" spans="1:21" x14ac:dyDescent="0.25">
      <c r="A3" s="377" t="s">
        <v>2</v>
      </c>
      <c r="B3" s="378"/>
      <c r="C3" s="378"/>
      <c r="D3" s="378"/>
      <c r="E3" s="378"/>
      <c r="F3" s="378"/>
      <c r="G3" s="378"/>
      <c r="H3" s="378"/>
      <c r="I3" s="378"/>
      <c r="J3" s="378"/>
      <c r="K3" s="378"/>
      <c r="L3" s="378"/>
      <c r="M3" s="378"/>
      <c r="N3" s="378"/>
      <c r="O3" s="378"/>
      <c r="P3" s="378"/>
      <c r="Q3" s="378"/>
      <c r="R3" s="378"/>
      <c r="S3" s="378"/>
      <c r="T3" s="378"/>
      <c r="U3" s="379"/>
    </row>
    <row r="4" spans="1:21" x14ac:dyDescent="0.25">
      <c r="A4" s="1" t="s">
        <v>3</v>
      </c>
      <c r="B4" s="2"/>
      <c r="C4" s="2"/>
      <c r="D4" s="2" t="s">
        <v>4</v>
      </c>
      <c r="E4" s="2"/>
      <c r="F4" s="2"/>
      <c r="G4" s="2"/>
      <c r="H4" s="2"/>
      <c r="I4" s="2"/>
      <c r="J4" s="2"/>
      <c r="K4" s="2"/>
      <c r="L4" s="2"/>
      <c r="M4" s="3"/>
      <c r="N4" s="4"/>
      <c r="O4" s="5"/>
      <c r="P4" s="5"/>
      <c r="Q4" s="5"/>
      <c r="R4" s="5"/>
      <c r="S4" s="6"/>
      <c r="T4" s="6"/>
      <c r="U4" s="7"/>
    </row>
    <row r="5" spans="1:21" x14ac:dyDescent="0.25">
      <c r="A5" s="1" t="s">
        <v>5</v>
      </c>
      <c r="B5" s="2"/>
      <c r="C5" s="2"/>
      <c r="D5" s="2" t="s">
        <v>6</v>
      </c>
      <c r="E5" s="2"/>
      <c r="F5" s="2"/>
      <c r="G5" s="2"/>
      <c r="H5" s="2"/>
      <c r="I5" s="2"/>
      <c r="J5" s="2"/>
      <c r="K5" s="2"/>
      <c r="L5" s="2"/>
      <c r="M5" s="3"/>
      <c r="N5" s="4"/>
      <c r="O5" s="5"/>
      <c r="P5" s="5"/>
      <c r="Q5" s="5"/>
      <c r="R5" s="5"/>
      <c r="S5" s="6"/>
      <c r="T5" s="6"/>
      <c r="U5" s="7"/>
    </row>
    <row r="6" spans="1:21" x14ac:dyDescent="0.25">
      <c r="A6" s="1" t="s">
        <v>7</v>
      </c>
      <c r="B6" s="2"/>
      <c r="C6" s="2"/>
      <c r="D6" s="2" t="s">
        <v>8</v>
      </c>
      <c r="E6" s="2"/>
      <c r="F6" s="2"/>
      <c r="G6" s="2"/>
      <c r="H6" s="2"/>
      <c r="I6" s="2"/>
      <c r="J6" s="2"/>
      <c r="K6" s="2"/>
      <c r="L6" s="2"/>
      <c r="M6" s="3"/>
      <c r="N6" s="4"/>
      <c r="O6" s="5"/>
      <c r="P6" s="5"/>
      <c r="Q6" s="5"/>
      <c r="R6" s="5"/>
      <c r="S6" s="6"/>
      <c r="T6" s="6"/>
      <c r="U6" s="7"/>
    </row>
    <row r="7" spans="1:21" x14ac:dyDescent="0.25">
      <c r="A7" s="1" t="s">
        <v>9</v>
      </c>
      <c r="B7" s="2"/>
      <c r="C7" s="2"/>
      <c r="D7" s="2" t="s">
        <v>10</v>
      </c>
      <c r="E7" s="2"/>
      <c r="F7" s="2"/>
      <c r="G7" s="2"/>
      <c r="H7" s="2"/>
      <c r="I7" s="2"/>
      <c r="J7" s="2"/>
      <c r="K7" s="2"/>
      <c r="L7" s="2"/>
      <c r="M7" s="3"/>
      <c r="N7" s="4"/>
      <c r="O7" s="5"/>
      <c r="P7" s="5"/>
      <c r="Q7" s="5"/>
      <c r="R7" s="5"/>
      <c r="S7" s="6"/>
      <c r="T7" s="6"/>
      <c r="U7" s="7"/>
    </row>
    <row r="8" spans="1:21" ht="15.75" thickBot="1" x14ac:dyDescent="0.3">
      <c r="A8" s="1" t="s">
        <v>11</v>
      </c>
      <c r="B8" s="2"/>
      <c r="C8" s="2"/>
      <c r="D8" s="2" t="s">
        <v>12</v>
      </c>
      <c r="E8" s="2"/>
      <c r="F8" s="2"/>
      <c r="G8" s="2"/>
      <c r="H8" s="2"/>
      <c r="I8" s="2"/>
      <c r="J8" s="2"/>
      <c r="K8" s="2"/>
      <c r="L8" s="2"/>
      <c r="M8" s="3"/>
      <c r="N8" s="4"/>
      <c r="O8" s="5"/>
      <c r="P8" s="5"/>
      <c r="Q8" s="5"/>
      <c r="R8" s="5"/>
      <c r="S8" s="6"/>
      <c r="T8" s="6"/>
      <c r="U8" s="7"/>
    </row>
    <row r="9" spans="1:21" ht="15.75" thickBot="1" x14ac:dyDescent="0.3">
      <c r="A9" s="1" t="s">
        <v>13</v>
      </c>
      <c r="B9" s="2"/>
      <c r="C9" s="2"/>
      <c r="D9" s="8" t="s">
        <v>14</v>
      </c>
      <c r="E9" s="2"/>
      <c r="F9" s="2"/>
      <c r="G9" s="2"/>
      <c r="H9" s="2"/>
      <c r="I9" s="2"/>
      <c r="J9" s="2"/>
      <c r="K9" s="2"/>
      <c r="L9" s="2"/>
      <c r="M9" s="3"/>
      <c r="N9" s="3"/>
      <c r="O9" s="3"/>
      <c r="P9" s="3"/>
      <c r="Q9" s="3"/>
      <c r="R9" s="3"/>
      <c r="S9" s="9"/>
      <c r="T9" s="380"/>
      <c r="U9" s="381"/>
    </row>
    <row r="10" spans="1:21" ht="15.75" thickBot="1" x14ac:dyDescent="0.3">
      <c r="A10" s="1" t="s">
        <v>15</v>
      </c>
      <c r="B10" s="2"/>
      <c r="C10" s="2"/>
      <c r="D10" s="8">
        <v>41274</v>
      </c>
      <c r="E10" s="2"/>
      <c r="F10" s="2"/>
      <c r="G10" s="2"/>
      <c r="H10" s="2"/>
      <c r="I10" s="2"/>
      <c r="J10" s="2"/>
      <c r="K10" s="2"/>
      <c r="L10" s="2"/>
      <c r="M10" s="3"/>
      <c r="N10" s="3"/>
      <c r="O10" s="3"/>
      <c r="P10" s="3"/>
      <c r="Q10" s="3"/>
      <c r="R10" s="8"/>
      <c r="S10" s="8">
        <v>41274</v>
      </c>
      <c r="T10" s="382">
        <f>D10</f>
        <v>41274</v>
      </c>
      <c r="U10" s="383"/>
    </row>
    <row r="11" spans="1:21" ht="24.75" customHeight="1" thickBot="1" x14ac:dyDescent="0.3">
      <c r="A11" s="384" t="s">
        <v>16</v>
      </c>
      <c r="B11" s="386" t="s">
        <v>17</v>
      </c>
      <c r="C11" s="386" t="s">
        <v>18</v>
      </c>
      <c r="D11" s="388" t="s">
        <v>19</v>
      </c>
      <c r="E11" s="388" t="s">
        <v>20</v>
      </c>
      <c r="F11" s="366" t="s">
        <v>21</v>
      </c>
      <c r="G11" s="372" t="s">
        <v>22</v>
      </c>
      <c r="H11" s="366" t="s">
        <v>23</v>
      </c>
      <c r="I11" s="366" t="s">
        <v>24</v>
      </c>
      <c r="J11" s="366" t="s">
        <v>25</v>
      </c>
      <c r="K11" s="366" t="s">
        <v>26</v>
      </c>
      <c r="L11" s="369" t="s">
        <v>27</v>
      </c>
      <c r="M11" s="365" t="s">
        <v>28</v>
      </c>
      <c r="N11" s="366" t="s">
        <v>29</v>
      </c>
      <c r="O11" s="365" t="s">
        <v>30</v>
      </c>
      <c r="P11" s="365" t="s">
        <v>31</v>
      </c>
      <c r="Q11" s="365" t="s">
        <v>32</v>
      </c>
      <c r="R11" s="363" t="s">
        <v>33</v>
      </c>
      <c r="S11" s="365" t="s">
        <v>34</v>
      </c>
      <c r="T11" s="366" t="s">
        <v>35</v>
      </c>
      <c r="U11" s="367"/>
    </row>
    <row r="12" spans="1:21" ht="27.75" customHeight="1" thickBot="1" x14ac:dyDescent="0.3">
      <c r="A12" s="385"/>
      <c r="B12" s="387"/>
      <c r="C12" s="387"/>
      <c r="D12" s="387"/>
      <c r="E12" s="387"/>
      <c r="F12" s="371"/>
      <c r="G12" s="373"/>
      <c r="H12" s="371"/>
      <c r="I12" s="371"/>
      <c r="J12" s="371"/>
      <c r="K12" s="371"/>
      <c r="L12" s="370"/>
      <c r="M12" s="364"/>
      <c r="N12" s="371"/>
      <c r="O12" s="364"/>
      <c r="P12" s="364"/>
      <c r="Q12" s="364"/>
      <c r="R12" s="364"/>
      <c r="S12" s="364"/>
      <c r="T12" s="10" t="s">
        <v>36</v>
      </c>
      <c r="U12" s="11" t="s">
        <v>37</v>
      </c>
    </row>
    <row r="13" spans="1:21" ht="72" customHeight="1" x14ac:dyDescent="0.25">
      <c r="A13" s="368">
        <v>1</v>
      </c>
      <c r="B13" s="302" t="s">
        <v>38</v>
      </c>
      <c r="C13" s="292" t="s">
        <v>39</v>
      </c>
      <c r="D13" s="299" t="s">
        <v>40</v>
      </c>
      <c r="E13" s="299" t="s">
        <v>41</v>
      </c>
      <c r="F13" s="12" t="s">
        <v>42</v>
      </c>
      <c r="G13" s="12" t="s">
        <v>43</v>
      </c>
      <c r="H13" s="12" t="s">
        <v>44</v>
      </c>
      <c r="I13" s="12" t="s">
        <v>45</v>
      </c>
      <c r="J13" s="13">
        <v>1</v>
      </c>
      <c r="K13" s="14">
        <v>40787</v>
      </c>
      <c r="L13" s="14">
        <v>40999</v>
      </c>
      <c r="M13" s="15">
        <f>(+L13-K13)/7</f>
        <v>30.285714285714285</v>
      </c>
      <c r="N13" s="16">
        <v>1</v>
      </c>
      <c r="O13" s="17">
        <f t="shared" ref="O13:O76" si="0">IF(N13/J13&gt;1,1,+N13/J13)</f>
        <v>1</v>
      </c>
      <c r="P13" s="18">
        <f t="shared" ref="P13:P76" si="1">+M13*O13</f>
        <v>30.285714285714285</v>
      </c>
      <c r="Q13" s="18">
        <f>IF(L13&lt;=$T$10,P13,0)</f>
        <v>30.285714285714285</v>
      </c>
      <c r="R13" s="19">
        <f>IF($T$10&gt;=L13,M13,0)</f>
        <v>30.285714285714285</v>
      </c>
      <c r="S13" s="20" t="s">
        <v>46</v>
      </c>
      <c r="T13" s="21"/>
      <c r="U13" s="22"/>
    </row>
    <row r="14" spans="1:21" ht="57.75" customHeight="1" x14ac:dyDescent="0.25">
      <c r="A14" s="328"/>
      <c r="B14" s="296"/>
      <c r="C14" s="287"/>
      <c r="D14" s="300"/>
      <c r="E14" s="300"/>
      <c r="F14" s="346" t="s">
        <v>47</v>
      </c>
      <c r="G14" s="346" t="s">
        <v>48</v>
      </c>
      <c r="H14" s="23" t="s">
        <v>49</v>
      </c>
      <c r="I14" s="23" t="s">
        <v>50</v>
      </c>
      <c r="J14" s="24">
        <v>1</v>
      </c>
      <c r="K14" s="25">
        <v>40787</v>
      </c>
      <c r="L14" s="25">
        <v>40907</v>
      </c>
      <c r="M14" s="26">
        <f t="shared" ref="M14:M40" si="2">(+L14-K14)/7</f>
        <v>17.142857142857142</v>
      </c>
      <c r="N14" s="27">
        <v>1</v>
      </c>
      <c r="O14" s="28">
        <f t="shared" si="0"/>
        <v>1</v>
      </c>
      <c r="P14" s="29">
        <f t="shared" si="1"/>
        <v>17.142857142857142</v>
      </c>
      <c r="Q14" s="29">
        <f t="shared" ref="Q14:Q77" si="3">IF(L14&lt;=$T$10,P14,0)</f>
        <v>17.142857142857142</v>
      </c>
      <c r="R14" s="29">
        <f t="shared" ref="R14:R77" si="4">IF($T$10&gt;=L14,M14,0)</f>
        <v>17.142857142857142</v>
      </c>
      <c r="S14" s="30" t="s">
        <v>51</v>
      </c>
      <c r="T14" s="31"/>
      <c r="U14" s="32"/>
    </row>
    <row r="15" spans="1:21" ht="41.25" customHeight="1" x14ac:dyDescent="0.25">
      <c r="A15" s="328"/>
      <c r="B15" s="296"/>
      <c r="C15" s="287"/>
      <c r="D15" s="300"/>
      <c r="E15" s="300"/>
      <c r="F15" s="346"/>
      <c r="G15" s="346"/>
      <c r="H15" s="23" t="s">
        <v>52</v>
      </c>
      <c r="I15" s="23" t="s">
        <v>53</v>
      </c>
      <c r="J15" s="24">
        <v>1</v>
      </c>
      <c r="K15" s="25">
        <v>40910</v>
      </c>
      <c r="L15" s="25">
        <v>40973</v>
      </c>
      <c r="M15" s="33">
        <f t="shared" si="2"/>
        <v>9</v>
      </c>
      <c r="N15" s="34">
        <v>1</v>
      </c>
      <c r="O15" s="35">
        <f t="shared" si="0"/>
        <v>1</v>
      </c>
      <c r="P15" s="36">
        <f t="shared" si="1"/>
        <v>9</v>
      </c>
      <c r="Q15" s="36">
        <f t="shared" si="3"/>
        <v>9</v>
      </c>
      <c r="R15" s="37">
        <f t="shared" si="4"/>
        <v>9</v>
      </c>
      <c r="S15" s="30" t="s">
        <v>51</v>
      </c>
      <c r="T15" s="31"/>
      <c r="U15" s="32"/>
    </row>
    <row r="16" spans="1:21" ht="63.75" customHeight="1" x14ac:dyDescent="0.25">
      <c r="A16" s="328"/>
      <c r="B16" s="296"/>
      <c r="C16" s="287"/>
      <c r="D16" s="300"/>
      <c r="E16" s="300"/>
      <c r="F16" s="351" t="s">
        <v>54</v>
      </c>
      <c r="G16" s="346" t="s">
        <v>55</v>
      </c>
      <c r="H16" s="23" t="s">
        <v>56</v>
      </c>
      <c r="I16" s="23" t="s">
        <v>57</v>
      </c>
      <c r="J16" s="24">
        <v>5</v>
      </c>
      <c r="K16" s="25">
        <v>40787</v>
      </c>
      <c r="L16" s="25">
        <v>40908</v>
      </c>
      <c r="M16" s="26">
        <f t="shared" si="2"/>
        <v>17.285714285714285</v>
      </c>
      <c r="N16" s="27">
        <v>5</v>
      </c>
      <c r="O16" s="28">
        <f t="shared" si="0"/>
        <v>1</v>
      </c>
      <c r="P16" s="29">
        <f t="shared" si="1"/>
        <v>17.285714285714285</v>
      </c>
      <c r="Q16" s="29">
        <f t="shared" si="3"/>
        <v>17.285714285714285</v>
      </c>
      <c r="R16" s="29">
        <f t="shared" si="4"/>
        <v>17.285714285714285</v>
      </c>
      <c r="S16" s="30" t="s">
        <v>58</v>
      </c>
      <c r="T16" s="31"/>
      <c r="U16" s="32"/>
    </row>
    <row r="17" spans="1:21" ht="45.75" customHeight="1" x14ac:dyDescent="0.25">
      <c r="A17" s="328"/>
      <c r="B17" s="296"/>
      <c r="C17" s="287"/>
      <c r="D17" s="300"/>
      <c r="E17" s="300"/>
      <c r="F17" s="351"/>
      <c r="G17" s="346"/>
      <c r="H17" s="38" t="s">
        <v>59</v>
      </c>
      <c r="I17" s="38" t="s">
        <v>45</v>
      </c>
      <c r="J17" s="27">
        <v>1</v>
      </c>
      <c r="K17" s="39">
        <v>40787</v>
      </c>
      <c r="L17" s="39">
        <v>40941</v>
      </c>
      <c r="M17" s="33">
        <f t="shared" si="2"/>
        <v>22</v>
      </c>
      <c r="N17" s="34">
        <v>1</v>
      </c>
      <c r="O17" s="35">
        <f t="shared" si="0"/>
        <v>1</v>
      </c>
      <c r="P17" s="36">
        <f t="shared" si="1"/>
        <v>22</v>
      </c>
      <c r="Q17" s="36">
        <f t="shared" si="3"/>
        <v>22</v>
      </c>
      <c r="R17" s="37">
        <f t="shared" si="4"/>
        <v>22</v>
      </c>
      <c r="S17" s="30" t="s">
        <v>60</v>
      </c>
      <c r="T17" s="31"/>
      <c r="U17" s="32"/>
    </row>
    <row r="18" spans="1:21" ht="51.75" customHeight="1" thickBot="1" x14ac:dyDescent="0.3">
      <c r="A18" s="329"/>
      <c r="B18" s="298"/>
      <c r="C18" s="286"/>
      <c r="D18" s="293"/>
      <c r="E18" s="293"/>
      <c r="F18" s="352"/>
      <c r="G18" s="347"/>
      <c r="H18" s="40" t="s">
        <v>61</v>
      </c>
      <c r="I18" s="40" t="s">
        <v>62</v>
      </c>
      <c r="J18" s="41">
        <v>1</v>
      </c>
      <c r="K18" s="42">
        <v>40944</v>
      </c>
      <c r="L18" s="42">
        <v>41142</v>
      </c>
      <c r="M18" s="43">
        <f t="shared" si="2"/>
        <v>28.285714285714285</v>
      </c>
      <c r="N18" s="44">
        <v>100</v>
      </c>
      <c r="O18" s="45">
        <f t="shared" si="0"/>
        <v>1</v>
      </c>
      <c r="P18" s="46">
        <f t="shared" si="1"/>
        <v>28.285714285714285</v>
      </c>
      <c r="Q18" s="46">
        <f t="shared" si="3"/>
        <v>28.285714285714285</v>
      </c>
      <c r="R18" s="47">
        <f t="shared" si="4"/>
        <v>28.285714285714285</v>
      </c>
      <c r="S18" s="48" t="s">
        <v>60</v>
      </c>
      <c r="T18" s="49"/>
      <c r="U18" s="50"/>
    </row>
    <row r="19" spans="1:21" ht="83.25" customHeight="1" x14ac:dyDescent="0.25">
      <c r="A19" s="327">
        <v>2</v>
      </c>
      <c r="B19" s="353" t="s">
        <v>38</v>
      </c>
      <c r="C19" s="356" t="s">
        <v>63</v>
      </c>
      <c r="D19" s="359" t="s">
        <v>64</v>
      </c>
      <c r="E19" s="359" t="s">
        <v>65</v>
      </c>
      <c r="F19" s="362" t="s">
        <v>66</v>
      </c>
      <c r="G19" s="362" t="s">
        <v>67</v>
      </c>
      <c r="H19" s="51" t="s">
        <v>68</v>
      </c>
      <c r="I19" s="51" t="s">
        <v>69</v>
      </c>
      <c r="J19" s="52">
        <v>1</v>
      </c>
      <c r="K19" s="53">
        <v>40817</v>
      </c>
      <c r="L19" s="53">
        <v>40967</v>
      </c>
      <c r="M19" s="54">
        <f t="shared" si="2"/>
        <v>21.428571428571427</v>
      </c>
      <c r="N19" s="55">
        <v>1</v>
      </c>
      <c r="O19" s="56">
        <f t="shared" si="0"/>
        <v>1</v>
      </c>
      <c r="P19" s="57">
        <f t="shared" si="1"/>
        <v>21.428571428571427</v>
      </c>
      <c r="Q19" s="57">
        <f>IF(L19&lt;=$T$10,P19,0)</f>
        <v>21.428571428571427</v>
      </c>
      <c r="R19" s="58">
        <f t="shared" si="4"/>
        <v>21.428571428571427</v>
      </c>
      <c r="S19" s="59" t="s">
        <v>70</v>
      </c>
      <c r="T19" s="60"/>
      <c r="U19" s="61"/>
    </row>
    <row r="20" spans="1:21" ht="84.75" customHeight="1" x14ac:dyDescent="0.25">
      <c r="A20" s="328"/>
      <c r="B20" s="354"/>
      <c r="C20" s="357"/>
      <c r="D20" s="360"/>
      <c r="E20" s="360"/>
      <c r="F20" s="346"/>
      <c r="G20" s="346"/>
      <c r="H20" s="23" t="s">
        <v>71</v>
      </c>
      <c r="I20" s="23" t="s">
        <v>50</v>
      </c>
      <c r="J20" s="24">
        <v>1</v>
      </c>
      <c r="K20" s="25">
        <v>40787</v>
      </c>
      <c r="L20" s="25">
        <v>40907</v>
      </c>
      <c r="M20" s="26">
        <f t="shared" si="2"/>
        <v>17.142857142857142</v>
      </c>
      <c r="N20" s="62">
        <v>1</v>
      </c>
      <c r="O20" s="28">
        <f t="shared" si="0"/>
        <v>1</v>
      </c>
      <c r="P20" s="29">
        <f t="shared" si="1"/>
        <v>17.142857142857142</v>
      </c>
      <c r="Q20" s="29">
        <f>IF(L20&lt;=$T$10,P20,0)</f>
        <v>17.142857142857142</v>
      </c>
      <c r="R20" s="29">
        <f t="shared" si="4"/>
        <v>17.142857142857142</v>
      </c>
      <c r="S20" s="63" t="s">
        <v>51</v>
      </c>
      <c r="T20" s="31"/>
      <c r="U20" s="32"/>
    </row>
    <row r="21" spans="1:21" ht="56.25" customHeight="1" x14ac:dyDescent="0.25">
      <c r="A21" s="328"/>
      <c r="B21" s="354"/>
      <c r="C21" s="357"/>
      <c r="D21" s="360"/>
      <c r="E21" s="360"/>
      <c r="F21" s="346" t="s">
        <v>47</v>
      </c>
      <c r="G21" s="346" t="s">
        <v>72</v>
      </c>
      <c r="H21" s="23" t="s">
        <v>73</v>
      </c>
      <c r="I21" s="23" t="s">
        <v>45</v>
      </c>
      <c r="J21" s="24">
        <v>2</v>
      </c>
      <c r="K21" s="25">
        <v>40787</v>
      </c>
      <c r="L21" s="25">
        <v>40907</v>
      </c>
      <c r="M21" s="26">
        <f t="shared" si="2"/>
        <v>17.142857142857142</v>
      </c>
      <c r="N21" s="62">
        <v>2</v>
      </c>
      <c r="O21" s="28">
        <f t="shared" si="0"/>
        <v>1</v>
      </c>
      <c r="P21" s="29">
        <f t="shared" si="1"/>
        <v>17.142857142857142</v>
      </c>
      <c r="Q21" s="29">
        <f>IF(L21&lt;=$T$10,P21,0)</f>
        <v>17.142857142857142</v>
      </c>
      <c r="R21" s="29">
        <f t="shared" si="4"/>
        <v>17.142857142857142</v>
      </c>
      <c r="S21" s="63" t="s">
        <v>74</v>
      </c>
      <c r="T21" s="31"/>
      <c r="U21" s="32"/>
    </row>
    <row r="22" spans="1:21" ht="54" customHeight="1" thickBot="1" x14ac:dyDescent="0.3">
      <c r="A22" s="329"/>
      <c r="B22" s="355"/>
      <c r="C22" s="358" t="s">
        <v>75</v>
      </c>
      <c r="D22" s="361"/>
      <c r="E22" s="361"/>
      <c r="F22" s="347"/>
      <c r="G22" s="347"/>
      <c r="H22" s="40" t="s">
        <v>76</v>
      </c>
      <c r="I22" s="40" t="s">
        <v>45</v>
      </c>
      <c r="J22" s="64">
        <v>2</v>
      </c>
      <c r="K22" s="42">
        <v>40787</v>
      </c>
      <c r="L22" s="42">
        <v>40907</v>
      </c>
      <c r="M22" s="65">
        <f t="shared" si="2"/>
        <v>17.142857142857142</v>
      </c>
      <c r="N22" s="66">
        <v>2</v>
      </c>
      <c r="O22" s="67">
        <f t="shared" si="0"/>
        <v>1</v>
      </c>
      <c r="P22" s="68">
        <f t="shared" si="1"/>
        <v>17.142857142857142</v>
      </c>
      <c r="Q22" s="68">
        <f>IF(L22&lt;=$T$10,P22,0)</f>
        <v>17.142857142857142</v>
      </c>
      <c r="R22" s="68">
        <f t="shared" si="4"/>
        <v>17.142857142857142</v>
      </c>
      <c r="S22" s="41" t="s">
        <v>51</v>
      </c>
      <c r="T22" s="49"/>
      <c r="U22" s="50"/>
    </row>
    <row r="23" spans="1:21" ht="64.5" customHeight="1" x14ac:dyDescent="0.25">
      <c r="A23" s="348">
        <v>3</v>
      </c>
      <c r="B23" s="297" t="s">
        <v>77</v>
      </c>
      <c r="C23" s="285" t="s">
        <v>78</v>
      </c>
      <c r="D23" s="299" t="s">
        <v>79</v>
      </c>
      <c r="E23" s="299" t="s">
        <v>80</v>
      </c>
      <c r="F23" s="340" t="s">
        <v>81</v>
      </c>
      <c r="G23" s="340" t="s">
        <v>82</v>
      </c>
      <c r="H23" s="69" t="s">
        <v>83</v>
      </c>
      <c r="I23" s="69" t="s">
        <v>45</v>
      </c>
      <c r="J23" s="70">
        <v>1</v>
      </c>
      <c r="K23" s="71">
        <v>40739</v>
      </c>
      <c r="L23" s="71">
        <v>40907</v>
      </c>
      <c r="M23" s="72">
        <f t="shared" si="2"/>
        <v>24</v>
      </c>
      <c r="N23" s="70">
        <v>1</v>
      </c>
      <c r="O23" s="73">
        <f t="shared" si="0"/>
        <v>1</v>
      </c>
      <c r="P23" s="74">
        <f t="shared" si="1"/>
        <v>24</v>
      </c>
      <c r="Q23" s="74">
        <f t="shared" si="3"/>
        <v>24</v>
      </c>
      <c r="R23" s="74">
        <f t="shared" si="4"/>
        <v>24</v>
      </c>
      <c r="S23" s="75" t="s">
        <v>84</v>
      </c>
      <c r="T23" s="60"/>
      <c r="U23" s="61"/>
    </row>
    <row r="24" spans="1:21" ht="38.25" x14ac:dyDescent="0.25">
      <c r="A24" s="349"/>
      <c r="B24" s="296"/>
      <c r="C24" s="287"/>
      <c r="D24" s="300"/>
      <c r="E24" s="300"/>
      <c r="F24" s="342"/>
      <c r="G24" s="342"/>
      <c r="H24" s="38" t="s">
        <v>85</v>
      </c>
      <c r="I24" s="38" t="s">
        <v>62</v>
      </c>
      <c r="J24" s="30">
        <v>1</v>
      </c>
      <c r="K24" s="39">
        <v>40910</v>
      </c>
      <c r="L24" s="39">
        <v>41274</v>
      </c>
      <c r="M24" s="33">
        <f t="shared" si="2"/>
        <v>52</v>
      </c>
      <c r="N24" s="34">
        <v>100</v>
      </c>
      <c r="O24" s="35">
        <f t="shared" si="0"/>
        <v>1</v>
      </c>
      <c r="P24" s="36">
        <f t="shared" si="1"/>
        <v>52</v>
      </c>
      <c r="Q24" s="36">
        <f t="shared" si="3"/>
        <v>52</v>
      </c>
      <c r="R24" s="37">
        <f t="shared" si="4"/>
        <v>52</v>
      </c>
      <c r="S24" s="76" t="s">
        <v>84</v>
      </c>
      <c r="T24" s="31"/>
      <c r="U24" s="32"/>
    </row>
    <row r="25" spans="1:21" ht="79.5" customHeight="1" x14ac:dyDescent="0.25">
      <c r="A25" s="349"/>
      <c r="B25" s="296"/>
      <c r="C25" s="287"/>
      <c r="D25" s="300"/>
      <c r="E25" s="300"/>
      <c r="F25" s="342"/>
      <c r="G25" s="342"/>
      <c r="H25" s="38" t="s">
        <v>86</v>
      </c>
      <c r="I25" s="38" t="s">
        <v>87</v>
      </c>
      <c r="J25" s="27">
        <v>2</v>
      </c>
      <c r="K25" s="39">
        <f>+K24</f>
        <v>40910</v>
      </c>
      <c r="L25" s="39">
        <f>+L24</f>
        <v>41274</v>
      </c>
      <c r="M25" s="33">
        <f t="shared" si="2"/>
        <v>52</v>
      </c>
      <c r="N25" s="34">
        <v>100</v>
      </c>
      <c r="O25" s="35">
        <f t="shared" si="0"/>
        <v>1</v>
      </c>
      <c r="P25" s="36">
        <f t="shared" si="1"/>
        <v>52</v>
      </c>
      <c r="Q25" s="36">
        <f t="shared" si="3"/>
        <v>52</v>
      </c>
      <c r="R25" s="37">
        <f t="shared" si="4"/>
        <v>52</v>
      </c>
      <c r="S25" s="76" t="s">
        <v>84</v>
      </c>
      <c r="T25" s="31"/>
      <c r="U25" s="32"/>
    </row>
    <row r="26" spans="1:21" ht="54.75" customHeight="1" x14ac:dyDescent="0.25">
      <c r="A26" s="349"/>
      <c r="B26" s="296"/>
      <c r="C26" s="287"/>
      <c r="D26" s="300"/>
      <c r="E26" s="300"/>
      <c r="F26" s="342" t="s">
        <v>88</v>
      </c>
      <c r="G26" s="342" t="s">
        <v>89</v>
      </c>
      <c r="H26" s="38" t="s">
        <v>90</v>
      </c>
      <c r="I26" s="38" t="s">
        <v>45</v>
      </c>
      <c r="J26" s="27">
        <v>1</v>
      </c>
      <c r="K26" s="39">
        <v>40739</v>
      </c>
      <c r="L26" s="39">
        <v>40907</v>
      </c>
      <c r="M26" s="26">
        <f t="shared" si="2"/>
        <v>24</v>
      </c>
      <c r="N26" s="27">
        <v>1</v>
      </c>
      <c r="O26" s="28">
        <f t="shared" si="0"/>
        <v>1</v>
      </c>
      <c r="P26" s="29">
        <f t="shared" si="1"/>
        <v>24</v>
      </c>
      <c r="Q26" s="29">
        <f t="shared" si="3"/>
        <v>24</v>
      </c>
      <c r="R26" s="29">
        <f t="shared" si="4"/>
        <v>24</v>
      </c>
      <c r="S26" s="76" t="s">
        <v>84</v>
      </c>
      <c r="T26" s="31"/>
      <c r="U26" s="32"/>
    </row>
    <row r="27" spans="1:21" ht="59.25" customHeight="1" x14ac:dyDescent="0.25">
      <c r="A27" s="349"/>
      <c r="B27" s="296"/>
      <c r="C27" s="287"/>
      <c r="D27" s="300"/>
      <c r="E27" s="300"/>
      <c r="F27" s="342"/>
      <c r="G27" s="342"/>
      <c r="H27" s="38" t="s">
        <v>91</v>
      </c>
      <c r="I27" s="38" t="s">
        <v>92</v>
      </c>
      <c r="J27" s="30">
        <v>1</v>
      </c>
      <c r="K27" s="39">
        <v>40910</v>
      </c>
      <c r="L27" s="39">
        <v>41274</v>
      </c>
      <c r="M27" s="33">
        <f t="shared" si="2"/>
        <v>52</v>
      </c>
      <c r="N27" s="34">
        <v>100</v>
      </c>
      <c r="O27" s="35">
        <f t="shared" si="0"/>
        <v>1</v>
      </c>
      <c r="P27" s="36">
        <f t="shared" si="1"/>
        <v>52</v>
      </c>
      <c r="Q27" s="36">
        <f t="shared" si="3"/>
        <v>52</v>
      </c>
      <c r="R27" s="37">
        <f t="shared" si="4"/>
        <v>52</v>
      </c>
      <c r="S27" s="76" t="s">
        <v>84</v>
      </c>
      <c r="T27" s="31"/>
      <c r="U27" s="32"/>
    </row>
    <row r="28" spans="1:21" ht="82.5" customHeight="1" x14ac:dyDescent="0.25">
      <c r="A28" s="349"/>
      <c r="B28" s="296"/>
      <c r="C28" s="287"/>
      <c r="D28" s="300"/>
      <c r="E28" s="300"/>
      <c r="F28" s="342"/>
      <c r="G28" s="342"/>
      <c r="H28" s="38" t="s">
        <v>93</v>
      </c>
      <c r="I28" s="38" t="s">
        <v>87</v>
      </c>
      <c r="J28" s="27">
        <v>2</v>
      </c>
      <c r="K28" s="39">
        <f>+K27</f>
        <v>40910</v>
      </c>
      <c r="L28" s="39">
        <f>+L27</f>
        <v>41274</v>
      </c>
      <c r="M28" s="33">
        <f t="shared" si="2"/>
        <v>52</v>
      </c>
      <c r="N28" s="34">
        <v>100</v>
      </c>
      <c r="O28" s="35">
        <f t="shared" si="0"/>
        <v>1</v>
      </c>
      <c r="P28" s="36">
        <f t="shared" si="1"/>
        <v>52</v>
      </c>
      <c r="Q28" s="36">
        <f t="shared" si="3"/>
        <v>52</v>
      </c>
      <c r="R28" s="37">
        <f t="shared" si="4"/>
        <v>52</v>
      </c>
      <c r="S28" s="76" t="str">
        <f>+S27</f>
        <v>Dirección de Vigilancia y Control</v>
      </c>
      <c r="T28" s="31"/>
      <c r="U28" s="32"/>
    </row>
    <row r="29" spans="1:21" ht="88.5" customHeight="1" x14ac:dyDescent="0.25">
      <c r="A29" s="349"/>
      <c r="B29" s="296"/>
      <c r="C29" s="287"/>
      <c r="D29" s="300"/>
      <c r="E29" s="300"/>
      <c r="F29" s="38" t="s">
        <v>94</v>
      </c>
      <c r="G29" s="27" t="s">
        <v>95</v>
      </c>
      <c r="H29" s="38" t="s">
        <v>96</v>
      </c>
      <c r="I29" s="38" t="s">
        <v>97</v>
      </c>
      <c r="J29" s="27">
        <v>1</v>
      </c>
      <c r="K29" s="39">
        <v>40770</v>
      </c>
      <c r="L29" s="39">
        <v>40907</v>
      </c>
      <c r="M29" s="26">
        <f t="shared" si="2"/>
        <v>19.571428571428573</v>
      </c>
      <c r="N29" s="27">
        <v>1</v>
      </c>
      <c r="O29" s="28">
        <f t="shared" si="0"/>
        <v>1</v>
      </c>
      <c r="P29" s="29">
        <f t="shared" si="1"/>
        <v>19.571428571428573</v>
      </c>
      <c r="Q29" s="29">
        <f t="shared" si="3"/>
        <v>19.571428571428573</v>
      </c>
      <c r="R29" s="29">
        <f t="shared" si="4"/>
        <v>19.571428571428573</v>
      </c>
      <c r="S29" s="76" t="s">
        <v>84</v>
      </c>
      <c r="T29" s="31"/>
      <c r="U29" s="32"/>
    </row>
    <row r="30" spans="1:21" ht="102" customHeight="1" thickBot="1" x14ac:dyDescent="0.3">
      <c r="A30" s="350"/>
      <c r="B30" s="298"/>
      <c r="C30" s="286"/>
      <c r="D30" s="293"/>
      <c r="E30" s="293"/>
      <c r="F30" s="77" t="s">
        <v>98</v>
      </c>
      <c r="G30" s="78" t="s">
        <v>99</v>
      </c>
      <c r="H30" s="79" t="s">
        <v>100</v>
      </c>
      <c r="I30" s="79" t="s">
        <v>101</v>
      </c>
      <c r="J30" s="78">
        <v>1</v>
      </c>
      <c r="K30" s="80">
        <v>40770</v>
      </c>
      <c r="L30" s="80">
        <v>40907</v>
      </c>
      <c r="M30" s="65">
        <f t="shared" si="2"/>
        <v>19.571428571428573</v>
      </c>
      <c r="N30" s="78">
        <v>1</v>
      </c>
      <c r="O30" s="67">
        <f t="shared" si="0"/>
        <v>1</v>
      </c>
      <c r="P30" s="68">
        <f t="shared" si="1"/>
        <v>19.571428571428573</v>
      </c>
      <c r="Q30" s="68">
        <f t="shared" si="3"/>
        <v>19.571428571428573</v>
      </c>
      <c r="R30" s="68">
        <f t="shared" si="4"/>
        <v>19.571428571428573</v>
      </c>
      <c r="S30" s="81" t="s">
        <v>84</v>
      </c>
      <c r="T30" s="49"/>
      <c r="U30" s="50"/>
    </row>
    <row r="31" spans="1:21" ht="107.25" customHeight="1" x14ac:dyDescent="0.25">
      <c r="A31" s="294">
        <v>4</v>
      </c>
      <c r="B31" s="297" t="s">
        <v>102</v>
      </c>
      <c r="C31" s="285" t="s">
        <v>103</v>
      </c>
      <c r="D31" s="299" t="s">
        <v>104</v>
      </c>
      <c r="E31" s="299" t="s">
        <v>105</v>
      </c>
      <c r="F31" s="285" t="s">
        <v>106</v>
      </c>
      <c r="G31" s="285" t="s">
        <v>107</v>
      </c>
      <c r="H31" s="82" t="s">
        <v>108</v>
      </c>
      <c r="I31" s="83" t="s">
        <v>109</v>
      </c>
      <c r="J31" s="83">
        <v>1</v>
      </c>
      <c r="K31" s="84">
        <v>40787</v>
      </c>
      <c r="L31" s="84">
        <v>41029</v>
      </c>
      <c r="M31" s="54">
        <f t="shared" si="2"/>
        <v>34.571428571428569</v>
      </c>
      <c r="N31" s="85">
        <v>1</v>
      </c>
      <c r="O31" s="56">
        <f t="shared" si="0"/>
        <v>1</v>
      </c>
      <c r="P31" s="57">
        <f t="shared" si="1"/>
        <v>34.571428571428569</v>
      </c>
      <c r="Q31" s="57">
        <f t="shared" si="3"/>
        <v>34.571428571428569</v>
      </c>
      <c r="R31" s="58">
        <f t="shared" si="4"/>
        <v>34.571428571428569</v>
      </c>
      <c r="S31" s="86" t="s">
        <v>110</v>
      </c>
      <c r="T31" s="87"/>
      <c r="U31" s="88"/>
    </row>
    <row r="32" spans="1:21" ht="92.25" customHeight="1" x14ac:dyDescent="0.25">
      <c r="A32" s="309"/>
      <c r="B32" s="296"/>
      <c r="C32" s="287"/>
      <c r="D32" s="300"/>
      <c r="E32" s="300"/>
      <c r="F32" s="287"/>
      <c r="G32" s="287"/>
      <c r="H32" s="89" t="s">
        <v>111</v>
      </c>
      <c r="I32" s="90" t="s">
        <v>109</v>
      </c>
      <c r="J32" s="90">
        <v>1</v>
      </c>
      <c r="K32" s="91">
        <f>+K33</f>
        <v>40787</v>
      </c>
      <c r="L32" s="91">
        <v>41029</v>
      </c>
      <c r="M32" s="33">
        <f t="shared" si="2"/>
        <v>34.571428571428569</v>
      </c>
      <c r="N32" s="34">
        <v>1</v>
      </c>
      <c r="O32" s="35">
        <f t="shared" si="0"/>
        <v>1</v>
      </c>
      <c r="P32" s="36">
        <f t="shared" si="1"/>
        <v>34.571428571428569</v>
      </c>
      <c r="Q32" s="36">
        <f t="shared" si="3"/>
        <v>34.571428571428569</v>
      </c>
      <c r="R32" s="37">
        <f t="shared" si="4"/>
        <v>34.571428571428569</v>
      </c>
      <c r="S32" s="30" t="s">
        <v>110</v>
      </c>
      <c r="T32" s="92"/>
      <c r="U32" s="93"/>
    </row>
    <row r="33" spans="1:21" ht="63.75" customHeight="1" x14ac:dyDescent="0.25">
      <c r="A33" s="309"/>
      <c r="B33" s="296"/>
      <c r="C33" s="287"/>
      <c r="D33" s="300"/>
      <c r="E33" s="300"/>
      <c r="F33" s="287"/>
      <c r="G33" s="287"/>
      <c r="H33" s="94" t="s">
        <v>112</v>
      </c>
      <c r="I33" s="90" t="s">
        <v>109</v>
      </c>
      <c r="J33" s="90">
        <v>1</v>
      </c>
      <c r="K33" s="91">
        <v>40787</v>
      </c>
      <c r="L33" s="91">
        <v>41151</v>
      </c>
      <c r="M33" s="33">
        <f t="shared" si="2"/>
        <v>52</v>
      </c>
      <c r="N33" s="34">
        <v>1</v>
      </c>
      <c r="O33" s="35">
        <f t="shared" si="0"/>
        <v>1</v>
      </c>
      <c r="P33" s="36">
        <f t="shared" si="1"/>
        <v>52</v>
      </c>
      <c r="Q33" s="36">
        <f t="shared" si="3"/>
        <v>52</v>
      </c>
      <c r="R33" s="37">
        <f t="shared" si="4"/>
        <v>52</v>
      </c>
      <c r="S33" s="30" t="s">
        <v>110</v>
      </c>
      <c r="T33" s="92"/>
      <c r="U33" s="93"/>
    </row>
    <row r="34" spans="1:21" ht="77.25" customHeight="1" thickBot="1" x14ac:dyDescent="0.3">
      <c r="A34" s="295"/>
      <c r="B34" s="298"/>
      <c r="C34" s="286"/>
      <c r="D34" s="293"/>
      <c r="E34" s="293"/>
      <c r="F34" s="286"/>
      <c r="G34" s="286"/>
      <c r="H34" s="95" t="s">
        <v>113</v>
      </c>
      <c r="I34" s="96" t="s">
        <v>114</v>
      </c>
      <c r="J34" s="96">
        <v>1</v>
      </c>
      <c r="K34" s="97">
        <v>40787</v>
      </c>
      <c r="L34" s="97">
        <v>41151</v>
      </c>
      <c r="M34" s="43">
        <f t="shared" si="2"/>
        <v>52</v>
      </c>
      <c r="N34" s="44">
        <v>1</v>
      </c>
      <c r="O34" s="45">
        <f t="shared" si="0"/>
        <v>1</v>
      </c>
      <c r="P34" s="46">
        <f t="shared" si="1"/>
        <v>52</v>
      </c>
      <c r="Q34" s="46">
        <f t="shared" si="3"/>
        <v>52</v>
      </c>
      <c r="R34" s="47">
        <f t="shared" si="4"/>
        <v>52</v>
      </c>
      <c r="S34" s="48" t="s">
        <v>110</v>
      </c>
      <c r="T34" s="98"/>
      <c r="U34" s="99"/>
    </row>
    <row r="35" spans="1:21" ht="93" customHeight="1" x14ac:dyDescent="0.25">
      <c r="A35" s="294">
        <v>5</v>
      </c>
      <c r="B35" s="297" t="s">
        <v>77</v>
      </c>
      <c r="C35" s="285" t="s">
        <v>115</v>
      </c>
      <c r="D35" s="299" t="s">
        <v>116</v>
      </c>
      <c r="E35" s="299" t="s">
        <v>117</v>
      </c>
      <c r="F35" s="299" t="s">
        <v>118</v>
      </c>
      <c r="G35" s="100" t="s">
        <v>119</v>
      </c>
      <c r="H35" s="100" t="s">
        <v>120</v>
      </c>
      <c r="I35" s="70" t="s">
        <v>121</v>
      </c>
      <c r="J35" s="70">
        <v>12</v>
      </c>
      <c r="K35" s="71">
        <v>40786</v>
      </c>
      <c r="L35" s="71">
        <v>41151</v>
      </c>
      <c r="M35" s="72">
        <f t="shared" si="2"/>
        <v>52.142857142857146</v>
      </c>
      <c r="N35" s="70">
        <v>12</v>
      </c>
      <c r="O35" s="28">
        <f t="shared" si="0"/>
        <v>1</v>
      </c>
      <c r="P35" s="74">
        <f t="shared" si="1"/>
        <v>52.142857142857146</v>
      </c>
      <c r="Q35" s="74">
        <f t="shared" si="3"/>
        <v>52.142857142857146</v>
      </c>
      <c r="R35" s="74">
        <f t="shared" si="4"/>
        <v>52.142857142857146</v>
      </c>
      <c r="S35" s="86" t="s">
        <v>122</v>
      </c>
      <c r="T35" s="87"/>
      <c r="U35" s="88"/>
    </row>
    <row r="36" spans="1:21" ht="71.25" customHeight="1" x14ac:dyDescent="0.25">
      <c r="A36" s="309"/>
      <c r="B36" s="296"/>
      <c r="C36" s="287" t="s">
        <v>123</v>
      </c>
      <c r="D36" s="300"/>
      <c r="E36" s="300"/>
      <c r="F36" s="300"/>
      <c r="G36" s="342" t="s">
        <v>124</v>
      </c>
      <c r="H36" s="101" t="s">
        <v>125</v>
      </c>
      <c r="I36" s="27" t="s">
        <v>126</v>
      </c>
      <c r="J36" s="27">
        <v>1</v>
      </c>
      <c r="K36" s="39">
        <v>40786</v>
      </c>
      <c r="L36" s="39">
        <v>40847</v>
      </c>
      <c r="M36" s="26">
        <f t="shared" si="2"/>
        <v>8.7142857142857135</v>
      </c>
      <c r="N36" s="27">
        <v>1</v>
      </c>
      <c r="O36" s="28">
        <f t="shared" si="0"/>
        <v>1</v>
      </c>
      <c r="P36" s="29">
        <f t="shared" si="1"/>
        <v>8.7142857142857135</v>
      </c>
      <c r="Q36" s="29">
        <f t="shared" si="3"/>
        <v>8.7142857142857135</v>
      </c>
      <c r="R36" s="29">
        <f t="shared" si="4"/>
        <v>8.7142857142857135</v>
      </c>
      <c r="S36" s="30" t="s">
        <v>127</v>
      </c>
      <c r="T36" s="92"/>
      <c r="U36" s="93"/>
    </row>
    <row r="37" spans="1:21" ht="70.5" customHeight="1" x14ac:dyDescent="0.25">
      <c r="A37" s="309"/>
      <c r="B37" s="296"/>
      <c r="C37" s="287" t="s">
        <v>128</v>
      </c>
      <c r="D37" s="300"/>
      <c r="E37" s="300"/>
      <c r="F37" s="292"/>
      <c r="G37" s="342"/>
      <c r="H37" s="101" t="s">
        <v>129</v>
      </c>
      <c r="I37" s="27" t="s">
        <v>130</v>
      </c>
      <c r="J37" s="27">
        <v>1</v>
      </c>
      <c r="K37" s="39">
        <f>+K36</f>
        <v>40786</v>
      </c>
      <c r="L37" s="39">
        <f>+L36</f>
        <v>40847</v>
      </c>
      <c r="M37" s="26">
        <f t="shared" si="2"/>
        <v>8.7142857142857135</v>
      </c>
      <c r="N37" s="27">
        <v>1</v>
      </c>
      <c r="O37" s="28">
        <f t="shared" si="0"/>
        <v>1</v>
      </c>
      <c r="P37" s="29">
        <f t="shared" si="1"/>
        <v>8.7142857142857135</v>
      </c>
      <c r="Q37" s="29">
        <f t="shared" si="3"/>
        <v>8.7142857142857135</v>
      </c>
      <c r="R37" s="29">
        <f t="shared" si="4"/>
        <v>8.7142857142857135</v>
      </c>
      <c r="S37" s="30" t="s">
        <v>131</v>
      </c>
      <c r="T37" s="92"/>
      <c r="U37" s="93"/>
    </row>
    <row r="38" spans="1:21" ht="56.25" x14ac:dyDescent="0.25">
      <c r="A38" s="309"/>
      <c r="B38" s="296"/>
      <c r="C38" s="287"/>
      <c r="D38" s="300"/>
      <c r="E38" s="300"/>
      <c r="F38" s="286" t="s">
        <v>132</v>
      </c>
      <c r="G38" s="342" t="s">
        <v>133</v>
      </c>
      <c r="H38" s="101" t="s">
        <v>134</v>
      </c>
      <c r="I38" s="27" t="s">
        <v>135</v>
      </c>
      <c r="J38" s="27">
        <v>1</v>
      </c>
      <c r="K38" s="39">
        <v>40786</v>
      </c>
      <c r="L38" s="39">
        <v>40877</v>
      </c>
      <c r="M38" s="26">
        <f t="shared" si="2"/>
        <v>13</v>
      </c>
      <c r="N38" s="27">
        <v>1</v>
      </c>
      <c r="O38" s="28">
        <f t="shared" si="0"/>
        <v>1</v>
      </c>
      <c r="P38" s="29">
        <f t="shared" si="1"/>
        <v>13</v>
      </c>
      <c r="Q38" s="29">
        <f t="shared" si="3"/>
        <v>13</v>
      </c>
      <c r="R38" s="29">
        <f t="shared" si="4"/>
        <v>13</v>
      </c>
      <c r="S38" s="30" t="s">
        <v>136</v>
      </c>
      <c r="T38" s="92"/>
      <c r="U38" s="93"/>
    </row>
    <row r="39" spans="1:21" ht="63" customHeight="1" x14ac:dyDescent="0.25">
      <c r="A39" s="309"/>
      <c r="B39" s="296"/>
      <c r="C39" s="287"/>
      <c r="D39" s="300"/>
      <c r="E39" s="300"/>
      <c r="F39" s="292"/>
      <c r="G39" s="342"/>
      <c r="H39" s="101" t="s">
        <v>137</v>
      </c>
      <c r="I39" s="27" t="s">
        <v>138</v>
      </c>
      <c r="J39" s="27">
        <v>1</v>
      </c>
      <c r="K39" s="39">
        <v>40848</v>
      </c>
      <c r="L39" s="39">
        <v>40964</v>
      </c>
      <c r="M39" s="26">
        <f t="shared" si="2"/>
        <v>16.571428571428573</v>
      </c>
      <c r="N39" s="27">
        <v>1</v>
      </c>
      <c r="O39" s="28">
        <f t="shared" si="0"/>
        <v>1</v>
      </c>
      <c r="P39" s="29">
        <f t="shared" si="1"/>
        <v>16.571428571428573</v>
      </c>
      <c r="Q39" s="29">
        <f t="shared" si="3"/>
        <v>16.571428571428573</v>
      </c>
      <c r="R39" s="29">
        <f t="shared" si="4"/>
        <v>16.571428571428573</v>
      </c>
      <c r="S39" s="30" t="s">
        <v>136</v>
      </c>
      <c r="T39" s="92" t="s">
        <v>139</v>
      </c>
      <c r="U39" s="93"/>
    </row>
    <row r="40" spans="1:21" ht="48" customHeight="1" x14ac:dyDescent="0.25">
      <c r="A40" s="309"/>
      <c r="B40" s="296"/>
      <c r="C40" s="287"/>
      <c r="D40" s="300"/>
      <c r="E40" s="300"/>
      <c r="F40" s="102" t="s">
        <v>140</v>
      </c>
      <c r="G40" s="102" t="s">
        <v>141</v>
      </c>
      <c r="H40" s="102" t="s">
        <v>142</v>
      </c>
      <c r="I40" s="27" t="s">
        <v>143</v>
      </c>
      <c r="J40" s="27">
        <v>12</v>
      </c>
      <c r="K40" s="39">
        <v>40786</v>
      </c>
      <c r="L40" s="39">
        <v>41152</v>
      </c>
      <c r="M40" s="26">
        <f t="shared" si="2"/>
        <v>52.285714285714285</v>
      </c>
      <c r="N40" s="27">
        <v>12</v>
      </c>
      <c r="O40" s="28">
        <f t="shared" si="0"/>
        <v>1</v>
      </c>
      <c r="P40" s="36">
        <f t="shared" si="1"/>
        <v>52.285714285714285</v>
      </c>
      <c r="Q40" s="36">
        <f t="shared" si="3"/>
        <v>52.285714285714285</v>
      </c>
      <c r="R40" s="37">
        <f t="shared" si="4"/>
        <v>52.285714285714285</v>
      </c>
      <c r="S40" s="30" t="s">
        <v>144</v>
      </c>
      <c r="T40" s="92"/>
      <c r="U40" s="93"/>
    </row>
    <row r="41" spans="1:21" ht="60" customHeight="1" x14ac:dyDescent="0.25">
      <c r="A41" s="309"/>
      <c r="B41" s="296"/>
      <c r="C41" s="287"/>
      <c r="D41" s="300"/>
      <c r="E41" s="300"/>
      <c r="F41" s="102" t="s">
        <v>145</v>
      </c>
      <c r="G41" s="102" t="s">
        <v>146</v>
      </c>
      <c r="H41" s="102" t="s">
        <v>147</v>
      </c>
      <c r="I41" s="27" t="s">
        <v>148</v>
      </c>
      <c r="J41" s="27">
        <v>1</v>
      </c>
      <c r="K41" s="39">
        <v>40910</v>
      </c>
      <c r="L41" s="39">
        <v>41067</v>
      </c>
      <c r="M41" s="33">
        <f>(+L41-K41)/7</f>
        <v>22.428571428571427</v>
      </c>
      <c r="N41" s="27">
        <v>1</v>
      </c>
      <c r="O41" s="28">
        <f t="shared" si="0"/>
        <v>1</v>
      </c>
      <c r="P41" s="36">
        <f t="shared" si="1"/>
        <v>22.428571428571427</v>
      </c>
      <c r="Q41" s="36">
        <f t="shared" si="3"/>
        <v>22.428571428571427</v>
      </c>
      <c r="R41" s="37">
        <f t="shared" si="4"/>
        <v>22.428571428571427</v>
      </c>
      <c r="S41" s="30" t="s">
        <v>144</v>
      </c>
      <c r="T41" s="92"/>
      <c r="U41" s="93"/>
    </row>
    <row r="42" spans="1:21" ht="45" customHeight="1" x14ac:dyDescent="0.25">
      <c r="A42" s="309"/>
      <c r="B42" s="296"/>
      <c r="C42" s="287"/>
      <c r="D42" s="300"/>
      <c r="E42" s="300"/>
      <c r="F42" s="286" t="s">
        <v>149</v>
      </c>
      <c r="G42" s="102" t="s">
        <v>150</v>
      </c>
      <c r="H42" s="102" t="s">
        <v>151</v>
      </c>
      <c r="I42" s="27" t="s">
        <v>152</v>
      </c>
      <c r="J42" s="27">
        <v>1</v>
      </c>
      <c r="K42" s="39">
        <v>40910</v>
      </c>
      <c r="L42" s="39">
        <v>41067</v>
      </c>
      <c r="M42" s="33">
        <f>(+L42-K42)/7</f>
        <v>22.428571428571427</v>
      </c>
      <c r="N42" s="27">
        <v>1</v>
      </c>
      <c r="O42" s="28">
        <f t="shared" si="0"/>
        <v>1</v>
      </c>
      <c r="P42" s="36">
        <f t="shared" si="1"/>
        <v>22.428571428571427</v>
      </c>
      <c r="Q42" s="36">
        <f t="shared" si="3"/>
        <v>22.428571428571427</v>
      </c>
      <c r="R42" s="37">
        <f t="shared" si="4"/>
        <v>22.428571428571427</v>
      </c>
      <c r="S42" s="30" t="s">
        <v>153</v>
      </c>
      <c r="T42" s="92"/>
      <c r="U42" s="93"/>
    </row>
    <row r="43" spans="1:21" ht="56.25" customHeight="1" thickBot="1" x14ac:dyDescent="0.3">
      <c r="A43" s="295"/>
      <c r="B43" s="298"/>
      <c r="C43" s="286"/>
      <c r="D43" s="293"/>
      <c r="E43" s="293"/>
      <c r="F43" s="300"/>
      <c r="G43" s="103" t="s">
        <v>154</v>
      </c>
      <c r="H43" s="103" t="s">
        <v>155</v>
      </c>
      <c r="I43" s="78" t="s">
        <v>57</v>
      </c>
      <c r="J43" s="48">
        <v>1</v>
      </c>
      <c r="K43" s="80">
        <v>41060</v>
      </c>
      <c r="L43" s="80">
        <v>41129</v>
      </c>
      <c r="M43" s="43">
        <f>(+L43-K43)/7</f>
        <v>9.8571428571428577</v>
      </c>
      <c r="N43" s="104">
        <v>100</v>
      </c>
      <c r="O43" s="45">
        <f t="shared" si="0"/>
        <v>1</v>
      </c>
      <c r="P43" s="46">
        <f t="shared" si="1"/>
        <v>9.8571428571428577</v>
      </c>
      <c r="Q43" s="46">
        <f t="shared" si="3"/>
        <v>9.8571428571428577</v>
      </c>
      <c r="R43" s="47">
        <f t="shared" si="4"/>
        <v>9.8571428571428577</v>
      </c>
      <c r="S43" s="48" t="s">
        <v>153</v>
      </c>
      <c r="T43" s="98"/>
      <c r="U43" s="99"/>
    </row>
    <row r="44" spans="1:21" ht="50.25" customHeight="1" x14ac:dyDescent="0.25">
      <c r="A44" s="294">
        <v>6</v>
      </c>
      <c r="B44" s="297" t="s">
        <v>156</v>
      </c>
      <c r="C44" s="285" t="s">
        <v>157</v>
      </c>
      <c r="D44" s="299" t="s">
        <v>158</v>
      </c>
      <c r="E44" s="299" t="s">
        <v>158</v>
      </c>
      <c r="F44" s="285" t="s">
        <v>159</v>
      </c>
      <c r="G44" s="285" t="s">
        <v>160</v>
      </c>
      <c r="H44" s="100" t="s">
        <v>161</v>
      </c>
      <c r="I44" s="70" t="s">
        <v>162</v>
      </c>
      <c r="J44" s="70">
        <v>1</v>
      </c>
      <c r="K44" s="105">
        <v>40819</v>
      </c>
      <c r="L44" s="105">
        <v>41091</v>
      </c>
      <c r="M44" s="54">
        <f>(+L44-K44)/7</f>
        <v>38.857142857142854</v>
      </c>
      <c r="N44" s="85">
        <v>1</v>
      </c>
      <c r="O44" s="56">
        <f t="shared" si="0"/>
        <v>1</v>
      </c>
      <c r="P44" s="57">
        <f t="shared" si="1"/>
        <v>38.857142857142854</v>
      </c>
      <c r="Q44" s="57">
        <f t="shared" si="3"/>
        <v>38.857142857142854</v>
      </c>
      <c r="R44" s="58">
        <f t="shared" si="4"/>
        <v>38.857142857142854</v>
      </c>
      <c r="S44" s="105" t="s">
        <v>163</v>
      </c>
      <c r="T44" s="87"/>
      <c r="U44" s="88"/>
    </row>
    <row r="45" spans="1:21" ht="55.5" customHeight="1" x14ac:dyDescent="0.25">
      <c r="A45" s="309"/>
      <c r="B45" s="296"/>
      <c r="C45" s="287"/>
      <c r="D45" s="300"/>
      <c r="E45" s="300"/>
      <c r="F45" s="287"/>
      <c r="G45" s="287"/>
      <c r="H45" s="102" t="s">
        <v>164</v>
      </c>
      <c r="I45" s="27" t="s">
        <v>165</v>
      </c>
      <c r="J45" s="106">
        <v>6</v>
      </c>
      <c r="K45" s="107">
        <v>40819</v>
      </c>
      <c r="L45" s="107">
        <v>41185</v>
      </c>
      <c r="M45" s="33">
        <f t="shared" ref="M45:M132" si="5">(+L45-K45)/7</f>
        <v>52.285714285714285</v>
      </c>
      <c r="N45" s="34">
        <v>6</v>
      </c>
      <c r="O45" s="35">
        <f t="shared" si="0"/>
        <v>1</v>
      </c>
      <c r="P45" s="36">
        <f t="shared" si="1"/>
        <v>52.285714285714285</v>
      </c>
      <c r="Q45" s="36">
        <f t="shared" si="3"/>
        <v>52.285714285714285</v>
      </c>
      <c r="R45" s="37">
        <f t="shared" si="4"/>
        <v>52.285714285714285</v>
      </c>
      <c r="S45" s="107" t="s">
        <v>163</v>
      </c>
      <c r="T45" s="92"/>
      <c r="U45" s="93"/>
    </row>
    <row r="46" spans="1:21" ht="48.75" customHeight="1" x14ac:dyDescent="0.25">
      <c r="A46" s="309"/>
      <c r="B46" s="296"/>
      <c r="C46" s="287"/>
      <c r="D46" s="300"/>
      <c r="E46" s="300"/>
      <c r="F46" s="287"/>
      <c r="G46" s="287"/>
      <c r="H46" s="102" t="s">
        <v>166</v>
      </c>
      <c r="I46" s="106" t="s">
        <v>167</v>
      </c>
      <c r="J46" s="106">
        <v>4</v>
      </c>
      <c r="K46" s="107">
        <v>40819</v>
      </c>
      <c r="L46" s="107">
        <v>41091</v>
      </c>
      <c r="M46" s="33">
        <f t="shared" si="5"/>
        <v>38.857142857142854</v>
      </c>
      <c r="N46" s="34">
        <v>4</v>
      </c>
      <c r="O46" s="35">
        <f t="shared" si="0"/>
        <v>1</v>
      </c>
      <c r="P46" s="36">
        <f t="shared" si="1"/>
        <v>38.857142857142854</v>
      </c>
      <c r="Q46" s="36">
        <f t="shared" si="3"/>
        <v>38.857142857142854</v>
      </c>
      <c r="R46" s="37">
        <f t="shared" si="4"/>
        <v>38.857142857142854</v>
      </c>
      <c r="S46" s="107" t="s">
        <v>168</v>
      </c>
      <c r="T46" s="92"/>
      <c r="U46" s="93"/>
    </row>
    <row r="47" spans="1:21" ht="60.75" customHeight="1" x14ac:dyDescent="0.25">
      <c r="A47" s="309"/>
      <c r="B47" s="296"/>
      <c r="C47" s="287"/>
      <c r="D47" s="300"/>
      <c r="E47" s="300"/>
      <c r="F47" s="287" t="s">
        <v>169</v>
      </c>
      <c r="G47" s="101" t="s">
        <v>170</v>
      </c>
      <c r="H47" s="102" t="s">
        <v>171</v>
      </c>
      <c r="I47" s="27" t="s">
        <v>172</v>
      </c>
      <c r="J47" s="27">
        <v>2</v>
      </c>
      <c r="K47" s="108">
        <v>40848</v>
      </c>
      <c r="L47" s="108">
        <v>41212</v>
      </c>
      <c r="M47" s="33">
        <f t="shared" si="5"/>
        <v>52</v>
      </c>
      <c r="N47" s="34">
        <v>4</v>
      </c>
      <c r="O47" s="35">
        <f t="shared" si="0"/>
        <v>1</v>
      </c>
      <c r="P47" s="36">
        <f t="shared" si="1"/>
        <v>52</v>
      </c>
      <c r="Q47" s="36">
        <f t="shared" si="3"/>
        <v>52</v>
      </c>
      <c r="R47" s="37">
        <f t="shared" si="4"/>
        <v>52</v>
      </c>
      <c r="S47" s="30" t="s">
        <v>173</v>
      </c>
      <c r="T47" s="92"/>
      <c r="U47" s="93"/>
    </row>
    <row r="48" spans="1:21" ht="58.5" customHeight="1" x14ac:dyDescent="0.25">
      <c r="A48" s="309"/>
      <c r="B48" s="296"/>
      <c r="C48" s="287"/>
      <c r="D48" s="300"/>
      <c r="E48" s="300"/>
      <c r="F48" s="287"/>
      <c r="G48" s="102" t="s">
        <v>174</v>
      </c>
      <c r="H48" s="102" t="s">
        <v>175</v>
      </c>
      <c r="I48" s="27" t="s">
        <v>176</v>
      </c>
      <c r="J48" s="30">
        <v>0.2</v>
      </c>
      <c r="K48" s="108">
        <v>40892</v>
      </c>
      <c r="L48" s="108">
        <v>41257</v>
      </c>
      <c r="M48" s="33">
        <f t="shared" si="5"/>
        <v>52.142857142857146</v>
      </c>
      <c r="N48" s="34">
        <v>20</v>
      </c>
      <c r="O48" s="35">
        <f t="shared" si="0"/>
        <v>1</v>
      </c>
      <c r="P48" s="36">
        <f t="shared" si="1"/>
        <v>52.142857142857146</v>
      </c>
      <c r="Q48" s="36">
        <f t="shared" si="3"/>
        <v>52.142857142857146</v>
      </c>
      <c r="R48" s="37">
        <f t="shared" si="4"/>
        <v>52.142857142857146</v>
      </c>
      <c r="S48" s="30" t="s">
        <v>173</v>
      </c>
      <c r="T48" s="92"/>
      <c r="U48" s="93"/>
    </row>
    <row r="49" spans="1:21" ht="54" customHeight="1" x14ac:dyDescent="0.25">
      <c r="A49" s="309"/>
      <c r="B49" s="296"/>
      <c r="C49" s="287"/>
      <c r="D49" s="300"/>
      <c r="E49" s="300"/>
      <c r="F49" s="287"/>
      <c r="G49" s="102" t="s">
        <v>177</v>
      </c>
      <c r="H49" s="102" t="s">
        <v>178</v>
      </c>
      <c r="I49" s="27" t="s">
        <v>179</v>
      </c>
      <c r="J49" s="27">
        <v>1</v>
      </c>
      <c r="K49" s="108">
        <v>40878</v>
      </c>
      <c r="L49" s="108">
        <v>41243</v>
      </c>
      <c r="M49" s="33">
        <f t="shared" si="5"/>
        <v>52.142857142857146</v>
      </c>
      <c r="N49" s="34">
        <v>1</v>
      </c>
      <c r="O49" s="35">
        <f t="shared" si="0"/>
        <v>1</v>
      </c>
      <c r="P49" s="36">
        <f t="shared" si="1"/>
        <v>52.142857142857146</v>
      </c>
      <c r="Q49" s="36">
        <f t="shared" si="3"/>
        <v>52.142857142857146</v>
      </c>
      <c r="R49" s="37">
        <f t="shared" si="4"/>
        <v>52.142857142857146</v>
      </c>
      <c r="S49" s="30" t="s">
        <v>173</v>
      </c>
      <c r="T49" s="92"/>
      <c r="U49" s="93"/>
    </row>
    <row r="50" spans="1:21" ht="62.25" customHeight="1" thickBot="1" x14ac:dyDescent="0.3">
      <c r="A50" s="295"/>
      <c r="B50" s="298"/>
      <c r="C50" s="286"/>
      <c r="D50" s="293"/>
      <c r="E50" s="293"/>
      <c r="F50" s="286"/>
      <c r="G50" s="103" t="s">
        <v>180</v>
      </c>
      <c r="H50" s="103" t="s">
        <v>181</v>
      </c>
      <c r="I50" s="78" t="s">
        <v>182</v>
      </c>
      <c r="J50" s="78">
        <v>2</v>
      </c>
      <c r="K50" s="109">
        <v>40848</v>
      </c>
      <c r="L50" s="109">
        <v>41120</v>
      </c>
      <c r="M50" s="43">
        <f t="shared" si="5"/>
        <v>38.857142857142854</v>
      </c>
      <c r="N50" s="44">
        <v>2</v>
      </c>
      <c r="O50" s="45">
        <f t="shared" si="0"/>
        <v>1</v>
      </c>
      <c r="P50" s="46">
        <f t="shared" si="1"/>
        <v>38.857142857142854</v>
      </c>
      <c r="Q50" s="46">
        <f t="shared" si="3"/>
        <v>38.857142857142854</v>
      </c>
      <c r="R50" s="47">
        <f t="shared" si="4"/>
        <v>38.857142857142854</v>
      </c>
      <c r="S50" s="48" t="s">
        <v>173</v>
      </c>
      <c r="T50" s="98"/>
      <c r="U50" s="99"/>
    </row>
    <row r="51" spans="1:21" ht="54.75" customHeight="1" x14ac:dyDescent="0.25">
      <c r="A51" s="294">
        <v>7</v>
      </c>
      <c r="B51" s="297" t="s">
        <v>183</v>
      </c>
      <c r="C51" s="285" t="s">
        <v>184</v>
      </c>
      <c r="D51" s="299" t="s">
        <v>185</v>
      </c>
      <c r="E51" s="299" t="s">
        <v>186</v>
      </c>
      <c r="F51" s="285" t="s">
        <v>187</v>
      </c>
      <c r="G51" s="285" t="s">
        <v>188</v>
      </c>
      <c r="H51" s="100" t="s">
        <v>189</v>
      </c>
      <c r="I51" s="70" t="s">
        <v>190</v>
      </c>
      <c r="J51" s="70">
        <v>3</v>
      </c>
      <c r="K51" s="71">
        <v>40787</v>
      </c>
      <c r="L51" s="71">
        <v>40908</v>
      </c>
      <c r="M51" s="72">
        <f t="shared" si="5"/>
        <v>17.285714285714285</v>
      </c>
      <c r="N51" s="70">
        <v>3</v>
      </c>
      <c r="O51" s="73">
        <f t="shared" si="0"/>
        <v>1</v>
      </c>
      <c r="P51" s="74">
        <f t="shared" si="1"/>
        <v>17.285714285714285</v>
      </c>
      <c r="Q51" s="74">
        <f t="shared" si="3"/>
        <v>17.285714285714285</v>
      </c>
      <c r="R51" s="74">
        <f t="shared" si="4"/>
        <v>17.285714285714285</v>
      </c>
      <c r="S51" s="86" t="s">
        <v>191</v>
      </c>
      <c r="T51" s="87"/>
      <c r="U51" s="88"/>
    </row>
    <row r="52" spans="1:21" ht="50.25" customHeight="1" x14ac:dyDescent="0.25">
      <c r="A52" s="309"/>
      <c r="B52" s="296"/>
      <c r="C52" s="287"/>
      <c r="D52" s="300"/>
      <c r="E52" s="300"/>
      <c r="F52" s="287"/>
      <c r="G52" s="287"/>
      <c r="H52" s="102" t="s">
        <v>192</v>
      </c>
      <c r="I52" s="27" t="s">
        <v>193</v>
      </c>
      <c r="J52" s="30">
        <v>1</v>
      </c>
      <c r="K52" s="39">
        <v>40826</v>
      </c>
      <c r="L52" s="39">
        <v>41090</v>
      </c>
      <c r="M52" s="33">
        <f t="shared" si="5"/>
        <v>37.714285714285715</v>
      </c>
      <c r="N52" s="34">
        <v>100</v>
      </c>
      <c r="O52" s="35">
        <f t="shared" si="0"/>
        <v>1</v>
      </c>
      <c r="P52" s="36">
        <f t="shared" si="1"/>
        <v>37.714285714285715</v>
      </c>
      <c r="Q52" s="36">
        <f t="shared" si="3"/>
        <v>37.714285714285715</v>
      </c>
      <c r="R52" s="37">
        <f t="shared" si="4"/>
        <v>37.714285714285715</v>
      </c>
      <c r="S52" s="30" t="s">
        <v>194</v>
      </c>
      <c r="T52" s="92"/>
      <c r="U52" s="93"/>
    </row>
    <row r="53" spans="1:21" ht="39.75" customHeight="1" x14ac:dyDescent="0.25">
      <c r="A53" s="309"/>
      <c r="B53" s="296"/>
      <c r="C53" s="287"/>
      <c r="D53" s="300"/>
      <c r="E53" s="300"/>
      <c r="F53" s="287"/>
      <c r="G53" s="287"/>
      <c r="H53" s="102" t="s">
        <v>195</v>
      </c>
      <c r="I53" s="27" t="s">
        <v>196</v>
      </c>
      <c r="J53" s="27">
        <v>17</v>
      </c>
      <c r="K53" s="39">
        <v>40787</v>
      </c>
      <c r="L53" s="39">
        <v>41090</v>
      </c>
      <c r="M53" s="33">
        <f t="shared" si="5"/>
        <v>43.285714285714285</v>
      </c>
      <c r="N53" s="34">
        <v>17</v>
      </c>
      <c r="O53" s="35">
        <f t="shared" si="0"/>
        <v>1</v>
      </c>
      <c r="P53" s="36">
        <f t="shared" si="1"/>
        <v>43.285714285714285</v>
      </c>
      <c r="Q53" s="36">
        <f t="shared" si="3"/>
        <v>43.285714285714285</v>
      </c>
      <c r="R53" s="37">
        <f t="shared" si="4"/>
        <v>43.285714285714285</v>
      </c>
      <c r="S53" s="30" t="s">
        <v>194</v>
      </c>
      <c r="T53" s="92"/>
      <c r="U53" s="93"/>
    </row>
    <row r="54" spans="1:21" ht="59.25" customHeight="1" thickBot="1" x14ac:dyDescent="0.3">
      <c r="A54" s="295"/>
      <c r="B54" s="298"/>
      <c r="C54" s="286"/>
      <c r="D54" s="293"/>
      <c r="E54" s="293"/>
      <c r="F54" s="286"/>
      <c r="G54" s="286"/>
      <c r="H54" s="103" t="s">
        <v>197</v>
      </c>
      <c r="I54" s="78" t="s">
        <v>198</v>
      </c>
      <c r="J54" s="78">
        <v>2</v>
      </c>
      <c r="K54" s="80">
        <v>40940</v>
      </c>
      <c r="L54" s="80">
        <v>41151</v>
      </c>
      <c r="M54" s="43">
        <f t="shared" si="5"/>
        <v>30.142857142857142</v>
      </c>
      <c r="N54" s="44">
        <v>2</v>
      </c>
      <c r="O54" s="45">
        <f t="shared" si="0"/>
        <v>1</v>
      </c>
      <c r="P54" s="46">
        <f t="shared" si="1"/>
        <v>30.142857142857142</v>
      </c>
      <c r="Q54" s="46">
        <f t="shared" si="3"/>
        <v>30.142857142857142</v>
      </c>
      <c r="R54" s="47">
        <f t="shared" si="4"/>
        <v>30.142857142857142</v>
      </c>
      <c r="S54" s="48" t="s">
        <v>191</v>
      </c>
      <c r="T54" s="98"/>
      <c r="U54" s="99"/>
    </row>
    <row r="55" spans="1:21" ht="74.25" customHeight="1" x14ac:dyDescent="0.25">
      <c r="A55" s="294">
        <v>9</v>
      </c>
      <c r="B55" s="297" t="s">
        <v>199</v>
      </c>
      <c r="C55" s="285" t="s">
        <v>200</v>
      </c>
      <c r="D55" s="299" t="s">
        <v>201</v>
      </c>
      <c r="E55" s="299" t="s">
        <v>202</v>
      </c>
      <c r="F55" s="100" t="s">
        <v>203</v>
      </c>
      <c r="G55" s="100" t="s">
        <v>204</v>
      </c>
      <c r="H55" s="100" t="s">
        <v>205</v>
      </c>
      <c r="I55" s="70" t="s">
        <v>206</v>
      </c>
      <c r="J55" s="70">
        <v>2</v>
      </c>
      <c r="K55" s="71">
        <v>40787</v>
      </c>
      <c r="L55" s="71">
        <v>41151</v>
      </c>
      <c r="M55" s="110">
        <f t="shared" si="5"/>
        <v>52</v>
      </c>
      <c r="N55" s="111">
        <v>2</v>
      </c>
      <c r="O55" s="56">
        <f t="shared" si="0"/>
        <v>1</v>
      </c>
      <c r="P55" s="112">
        <f t="shared" si="1"/>
        <v>52</v>
      </c>
      <c r="Q55" s="112">
        <f t="shared" si="3"/>
        <v>52</v>
      </c>
      <c r="R55" s="113">
        <f t="shared" si="4"/>
        <v>52</v>
      </c>
      <c r="S55" s="114" t="s">
        <v>207</v>
      </c>
      <c r="T55" s="115"/>
      <c r="U55" s="116"/>
    </row>
    <row r="56" spans="1:21" ht="63" customHeight="1" thickBot="1" x14ac:dyDescent="0.3">
      <c r="A56" s="295"/>
      <c r="B56" s="298"/>
      <c r="C56" s="286"/>
      <c r="D56" s="293"/>
      <c r="E56" s="293"/>
      <c r="F56" s="103" t="s">
        <v>208</v>
      </c>
      <c r="G56" s="103" t="s">
        <v>209</v>
      </c>
      <c r="H56" s="103" t="s">
        <v>210</v>
      </c>
      <c r="I56" s="78" t="s">
        <v>130</v>
      </c>
      <c r="J56" s="78">
        <v>1</v>
      </c>
      <c r="K56" s="80">
        <v>40787</v>
      </c>
      <c r="L56" s="80">
        <v>40877</v>
      </c>
      <c r="M56" s="26">
        <f t="shared" si="5"/>
        <v>12.857142857142858</v>
      </c>
      <c r="N56" s="117">
        <v>1</v>
      </c>
      <c r="O56" s="28">
        <f t="shared" si="0"/>
        <v>1</v>
      </c>
      <c r="P56" s="118">
        <f t="shared" si="1"/>
        <v>12.857142857142858</v>
      </c>
      <c r="Q56" s="118">
        <f t="shared" si="3"/>
        <v>12.857142857142858</v>
      </c>
      <c r="R56" s="118">
        <f t="shared" si="4"/>
        <v>12.857142857142858</v>
      </c>
      <c r="S56" s="119" t="s">
        <v>211</v>
      </c>
      <c r="T56" s="120"/>
      <c r="U56" s="121"/>
    </row>
    <row r="57" spans="1:21" ht="55.5" customHeight="1" x14ac:dyDescent="0.25">
      <c r="A57" s="294">
        <v>10</v>
      </c>
      <c r="B57" s="297" t="s">
        <v>199</v>
      </c>
      <c r="C57" s="285" t="s">
        <v>212</v>
      </c>
      <c r="D57" s="299" t="s">
        <v>213</v>
      </c>
      <c r="E57" s="299" t="s">
        <v>214</v>
      </c>
      <c r="F57" s="100" t="s">
        <v>215</v>
      </c>
      <c r="G57" s="100" t="s">
        <v>216</v>
      </c>
      <c r="H57" s="100" t="s">
        <v>217</v>
      </c>
      <c r="I57" s="100" t="s">
        <v>218</v>
      </c>
      <c r="J57" s="70">
        <v>1</v>
      </c>
      <c r="K57" s="71">
        <v>40787</v>
      </c>
      <c r="L57" s="71">
        <v>40908</v>
      </c>
      <c r="M57" s="72">
        <f t="shared" si="5"/>
        <v>17.285714285714285</v>
      </c>
      <c r="N57" s="70">
        <v>1</v>
      </c>
      <c r="O57" s="73">
        <f t="shared" si="0"/>
        <v>1</v>
      </c>
      <c r="P57" s="74">
        <f t="shared" si="1"/>
        <v>17.285714285714285</v>
      </c>
      <c r="Q57" s="74">
        <f t="shared" si="3"/>
        <v>17.285714285714285</v>
      </c>
      <c r="R57" s="74">
        <f t="shared" si="4"/>
        <v>17.285714285714285</v>
      </c>
      <c r="S57" s="86" t="s">
        <v>219</v>
      </c>
      <c r="T57" s="87"/>
      <c r="U57" s="88"/>
    </row>
    <row r="58" spans="1:21" ht="46.5" customHeight="1" x14ac:dyDescent="0.25">
      <c r="A58" s="309"/>
      <c r="B58" s="296"/>
      <c r="C58" s="287"/>
      <c r="D58" s="300"/>
      <c r="E58" s="300"/>
      <c r="F58" s="342" t="s">
        <v>220</v>
      </c>
      <c r="G58" s="342" t="s">
        <v>221</v>
      </c>
      <c r="H58" s="122" t="s">
        <v>222</v>
      </c>
      <c r="I58" s="27" t="s">
        <v>223</v>
      </c>
      <c r="J58" s="27">
        <v>1</v>
      </c>
      <c r="K58" s="39">
        <v>40637</v>
      </c>
      <c r="L58" s="39">
        <v>40908</v>
      </c>
      <c r="M58" s="26">
        <f t="shared" si="5"/>
        <v>38.714285714285715</v>
      </c>
      <c r="N58" s="27">
        <v>1</v>
      </c>
      <c r="O58" s="28">
        <f t="shared" si="0"/>
        <v>1</v>
      </c>
      <c r="P58" s="29">
        <f t="shared" si="1"/>
        <v>38.714285714285715</v>
      </c>
      <c r="Q58" s="29">
        <f t="shared" si="3"/>
        <v>38.714285714285715</v>
      </c>
      <c r="R58" s="29">
        <f t="shared" si="4"/>
        <v>38.714285714285715</v>
      </c>
      <c r="S58" s="30" t="s">
        <v>224</v>
      </c>
      <c r="T58" s="92"/>
      <c r="U58" s="93"/>
    </row>
    <row r="59" spans="1:21" ht="54" customHeight="1" x14ac:dyDescent="0.25">
      <c r="A59" s="309"/>
      <c r="B59" s="296"/>
      <c r="C59" s="287"/>
      <c r="D59" s="300"/>
      <c r="E59" s="300"/>
      <c r="F59" s="342"/>
      <c r="G59" s="342"/>
      <c r="H59" s="122" t="s">
        <v>225</v>
      </c>
      <c r="I59" s="27" t="s">
        <v>226</v>
      </c>
      <c r="J59" s="27">
        <v>1</v>
      </c>
      <c r="K59" s="39">
        <v>40756</v>
      </c>
      <c r="L59" s="39">
        <v>40966</v>
      </c>
      <c r="M59" s="33">
        <f t="shared" si="5"/>
        <v>30</v>
      </c>
      <c r="N59" s="34">
        <v>1</v>
      </c>
      <c r="O59" s="35">
        <f t="shared" si="0"/>
        <v>1</v>
      </c>
      <c r="P59" s="36">
        <f t="shared" si="1"/>
        <v>30</v>
      </c>
      <c r="Q59" s="36">
        <f t="shared" si="3"/>
        <v>30</v>
      </c>
      <c r="R59" s="37">
        <f t="shared" si="4"/>
        <v>30</v>
      </c>
      <c r="S59" s="30" t="s">
        <v>224</v>
      </c>
      <c r="T59" s="92"/>
      <c r="U59" s="93"/>
    </row>
    <row r="60" spans="1:21" ht="57.75" customHeight="1" x14ac:dyDescent="0.25">
      <c r="A60" s="309"/>
      <c r="B60" s="296"/>
      <c r="C60" s="287"/>
      <c r="D60" s="300"/>
      <c r="E60" s="300"/>
      <c r="F60" s="342"/>
      <c r="G60" s="342"/>
      <c r="H60" s="122" t="s">
        <v>227</v>
      </c>
      <c r="I60" s="27" t="s">
        <v>228</v>
      </c>
      <c r="J60" s="27">
        <v>1</v>
      </c>
      <c r="K60" s="39">
        <v>40819</v>
      </c>
      <c r="L60" s="39">
        <v>41117</v>
      </c>
      <c r="M60" s="33">
        <f t="shared" si="5"/>
        <v>42.571428571428569</v>
      </c>
      <c r="N60" s="34">
        <v>1</v>
      </c>
      <c r="O60" s="35">
        <f t="shared" si="0"/>
        <v>1</v>
      </c>
      <c r="P60" s="36">
        <f t="shared" si="1"/>
        <v>42.571428571428569</v>
      </c>
      <c r="Q60" s="36">
        <f t="shared" si="3"/>
        <v>42.571428571428569</v>
      </c>
      <c r="R60" s="37">
        <f t="shared" si="4"/>
        <v>42.571428571428569</v>
      </c>
      <c r="S60" s="30" t="s">
        <v>224</v>
      </c>
      <c r="T60" s="92"/>
      <c r="U60" s="93"/>
    </row>
    <row r="61" spans="1:21" ht="46.5" customHeight="1" thickBot="1" x14ac:dyDescent="0.3">
      <c r="A61" s="295"/>
      <c r="B61" s="298"/>
      <c r="C61" s="286"/>
      <c r="D61" s="293"/>
      <c r="E61" s="293"/>
      <c r="F61" s="341"/>
      <c r="G61" s="341"/>
      <c r="H61" s="123" t="s">
        <v>229</v>
      </c>
      <c r="I61" s="78" t="s">
        <v>230</v>
      </c>
      <c r="J61" s="48">
        <v>1</v>
      </c>
      <c r="K61" s="80">
        <v>40725</v>
      </c>
      <c r="L61" s="80">
        <v>41090</v>
      </c>
      <c r="M61" s="43">
        <f t="shared" si="5"/>
        <v>52.142857142857146</v>
      </c>
      <c r="N61" s="34">
        <v>100</v>
      </c>
      <c r="O61" s="45">
        <f t="shared" si="0"/>
        <v>1</v>
      </c>
      <c r="P61" s="46">
        <f t="shared" si="1"/>
        <v>52.142857142857146</v>
      </c>
      <c r="Q61" s="46">
        <f t="shared" si="3"/>
        <v>52.142857142857146</v>
      </c>
      <c r="R61" s="47">
        <f t="shared" si="4"/>
        <v>52.142857142857146</v>
      </c>
      <c r="S61" s="48" t="s">
        <v>224</v>
      </c>
      <c r="T61" s="98"/>
      <c r="U61" s="99"/>
    </row>
    <row r="62" spans="1:21" ht="73.5" customHeight="1" x14ac:dyDescent="0.25">
      <c r="A62" s="294">
        <v>11</v>
      </c>
      <c r="B62" s="297" t="s">
        <v>231</v>
      </c>
      <c r="C62" s="285" t="s">
        <v>232</v>
      </c>
      <c r="D62" s="299" t="s">
        <v>233</v>
      </c>
      <c r="E62" s="299" t="s">
        <v>214</v>
      </c>
      <c r="F62" s="287" t="s">
        <v>234</v>
      </c>
      <c r="G62" s="287" t="s">
        <v>235</v>
      </c>
      <c r="H62" s="100" t="s">
        <v>236</v>
      </c>
      <c r="I62" s="70" t="s">
        <v>237</v>
      </c>
      <c r="J62" s="70">
        <v>2</v>
      </c>
      <c r="K62" s="71">
        <v>40787</v>
      </c>
      <c r="L62" s="71">
        <v>40908</v>
      </c>
      <c r="M62" s="72">
        <f t="shared" si="5"/>
        <v>17.285714285714285</v>
      </c>
      <c r="N62" s="70">
        <v>2</v>
      </c>
      <c r="O62" s="73">
        <f t="shared" si="0"/>
        <v>1</v>
      </c>
      <c r="P62" s="74">
        <f t="shared" si="1"/>
        <v>17.285714285714285</v>
      </c>
      <c r="Q62" s="74">
        <f t="shared" si="3"/>
        <v>17.285714285714285</v>
      </c>
      <c r="R62" s="74">
        <f t="shared" si="4"/>
        <v>17.285714285714285</v>
      </c>
      <c r="S62" s="86" t="s">
        <v>238</v>
      </c>
      <c r="T62" s="87"/>
      <c r="U62" s="88"/>
    </row>
    <row r="63" spans="1:21" ht="48" customHeight="1" x14ac:dyDescent="0.25">
      <c r="A63" s="309"/>
      <c r="B63" s="296"/>
      <c r="C63" s="287"/>
      <c r="D63" s="300"/>
      <c r="E63" s="300"/>
      <c r="F63" s="287"/>
      <c r="G63" s="287"/>
      <c r="H63" s="124" t="s">
        <v>239</v>
      </c>
      <c r="I63" s="27" t="s">
        <v>240</v>
      </c>
      <c r="J63" s="30">
        <v>1</v>
      </c>
      <c r="K63" s="39">
        <v>40787</v>
      </c>
      <c r="L63" s="39">
        <v>41151</v>
      </c>
      <c r="M63" s="33">
        <f t="shared" si="5"/>
        <v>52</v>
      </c>
      <c r="N63" s="34">
        <v>100</v>
      </c>
      <c r="O63" s="35">
        <f t="shared" si="0"/>
        <v>1</v>
      </c>
      <c r="P63" s="36">
        <f t="shared" si="1"/>
        <v>52</v>
      </c>
      <c r="Q63" s="36">
        <f t="shared" si="3"/>
        <v>52</v>
      </c>
      <c r="R63" s="37">
        <f t="shared" si="4"/>
        <v>52</v>
      </c>
      <c r="S63" s="30" t="s">
        <v>238</v>
      </c>
      <c r="T63" s="92"/>
      <c r="U63" s="93"/>
    </row>
    <row r="64" spans="1:21" ht="51" customHeight="1" thickBot="1" x14ac:dyDescent="0.3">
      <c r="A64" s="295"/>
      <c r="B64" s="298"/>
      <c r="C64" s="286"/>
      <c r="D64" s="293"/>
      <c r="E64" s="293"/>
      <c r="F64" s="286"/>
      <c r="G64" s="286"/>
      <c r="H64" s="103" t="s">
        <v>241</v>
      </c>
      <c r="I64" s="78" t="s">
        <v>109</v>
      </c>
      <c r="J64" s="78">
        <v>1</v>
      </c>
      <c r="K64" s="80">
        <v>40787</v>
      </c>
      <c r="L64" s="80">
        <v>41151</v>
      </c>
      <c r="M64" s="43">
        <f t="shared" si="5"/>
        <v>52</v>
      </c>
      <c r="N64" s="44">
        <v>1</v>
      </c>
      <c r="O64" s="45">
        <f t="shared" si="0"/>
        <v>1</v>
      </c>
      <c r="P64" s="46">
        <f t="shared" si="1"/>
        <v>52</v>
      </c>
      <c r="Q64" s="46">
        <f t="shared" si="3"/>
        <v>52</v>
      </c>
      <c r="R64" s="47">
        <f t="shared" si="4"/>
        <v>52</v>
      </c>
      <c r="S64" s="48" t="s">
        <v>238</v>
      </c>
      <c r="T64" s="98"/>
      <c r="U64" s="99"/>
    </row>
    <row r="65" spans="1:21" ht="138" customHeight="1" x14ac:dyDescent="0.25">
      <c r="A65" s="294">
        <v>12</v>
      </c>
      <c r="B65" s="297" t="s">
        <v>242</v>
      </c>
      <c r="C65" s="285" t="s">
        <v>243</v>
      </c>
      <c r="D65" s="299" t="s">
        <v>244</v>
      </c>
      <c r="E65" s="299" t="s">
        <v>245</v>
      </c>
      <c r="F65" s="287" t="s">
        <v>246</v>
      </c>
      <c r="G65" s="342" t="s">
        <v>247</v>
      </c>
      <c r="H65" s="70" t="s">
        <v>248</v>
      </c>
      <c r="I65" s="70" t="s">
        <v>45</v>
      </c>
      <c r="J65" s="70">
        <v>1</v>
      </c>
      <c r="K65" s="71">
        <v>40787</v>
      </c>
      <c r="L65" s="71">
        <v>40908</v>
      </c>
      <c r="M65" s="72">
        <f t="shared" si="5"/>
        <v>17.285714285714285</v>
      </c>
      <c r="N65" s="70">
        <v>1</v>
      </c>
      <c r="O65" s="73">
        <f t="shared" si="0"/>
        <v>1</v>
      </c>
      <c r="P65" s="74">
        <f t="shared" si="1"/>
        <v>17.285714285714285</v>
      </c>
      <c r="Q65" s="74">
        <f t="shared" si="3"/>
        <v>17.285714285714285</v>
      </c>
      <c r="R65" s="74">
        <f t="shared" si="4"/>
        <v>17.285714285714285</v>
      </c>
      <c r="S65" s="86" t="s">
        <v>249</v>
      </c>
      <c r="T65" s="87"/>
      <c r="U65" s="88"/>
    </row>
    <row r="66" spans="1:21" ht="66.75" customHeight="1" x14ac:dyDescent="0.25">
      <c r="A66" s="309"/>
      <c r="B66" s="296"/>
      <c r="C66" s="287"/>
      <c r="D66" s="300"/>
      <c r="E66" s="300"/>
      <c r="F66" s="287"/>
      <c r="G66" s="342"/>
      <c r="H66" s="27" t="s">
        <v>250</v>
      </c>
      <c r="I66" s="27" t="s">
        <v>130</v>
      </c>
      <c r="J66" s="27">
        <v>1</v>
      </c>
      <c r="K66" s="39">
        <v>40910</v>
      </c>
      <c r="L66" s="39">
        <v>40998</v>
      </c>
      <c r="M66" s="33">
        <f t="shared" si="5"/>
        <v>12.571428571428571</v>
      </c>
      <c r="N66" s="34">
        <v>1</v>
      </c>
      <c r="O66" s="35">
        <f t="shared" si="0"/>
        <v>1</v>
      </c>
      <c r="P66" s="36">
        <f t="shared" si="1"/>
        <v>12.571428571428571</v>
      </c>
      <c r="Q66" s="36">
        <f t="shared" si="3"/>
        <v>12.571428571428571</v>
      </c>
      <c r="R66" s="37">
        <f t="shared" si="4"/>
        <v>12.571428571428571</v>
      </c>
      <c r="S66" s="30" t="s">
        <v>251</v>
      </c>
      <c r="T66" s="92"/>
      <c r="U66" s="93"/>
    </row>
    <row r="67" spans="1:21" ht="54" customHeight="1" thickBot="1" x14ac:dyDescent="0.3">
      <c r="A67" s="295"/>
      <c r="B67" s="298"/>
      <c r="C67" s="286"/>
      <c r="D67" s="293"/>
      <c r="E67" s="293"/>
      <c r="F67" s="286"/>
      <c r="G67" s="341"/>
      <c r="H67" s="78" t="s">
        <v>252</v>
      </c>
      <c r="I67" s="78" t="s">
        <v>253</v>
      </c>
      <c r="J67" s="78">
        <v>2</v>
      </c>
      <c r="K67" s="80">
        <v>41000</v>
      </c>
      <c r="L67" s="80">
        <v>41029</v>
      </c>
      <c r="M67" s="43">
        <f t="shared" si="5"/>
        <v>4.1428571428571432</v>
      </c>
      <c r="N67" s="44">
        <v>2</v>
      </c>
      <c r="O67" s="45">
        <f t="shared" si="0"/>
        <v>1</v>
      </c>
      <c r="P67" s="46">
        <f t="shared" si="1"/>
        <v>4.1428571428571432</v>
      </c>
      <c r="Q67" s="46">
        <f t="shared" si="3"/>
        <v>4.1428571428571432</v>
      </c>
      <c r="R67" s="47">
        <f t="shared" si="4"/>
        <v>4.1428571428571432</v>
      </c>
      <c r="S67" s="48" t="s">
        <v>251</v>
      </c>
      <c r="T67" s="98"/>
      <c r="U67" s="99"/>
    </row>
    <row r="68" spans="1:21" ht="54.75" customHeight="1" x14ac:dyDescent="0.25">
      <c r="A68" s="294">
        <v>13</v>
      </c>
      <c r="B68" s="297" t="s">
        <v>254</v>
      </c>
      <c r="C68" s="285" t="s">
        <v>255</v>
      </c>
      <c r="D68" s="316" t="s">
        <v>256</v>
      </c>
      <c r="E68" s="299" t="s">
        <v>257</v>
      </c>
      <c r="F68" s="285" t="s">
        <v>258</v>
      </c>
      <c r="G68" s="343" t="s">
        <v>259</v>
      </c>
      <c r="H68" s="100" t="s">
        <v>260</v>
      </c>
      <c r="I68" s="70" t="s">
        <v>45</v>
      </c>
      <c r="J68" s="70">
        <v>1</v>
      </c>
      <c r="K68" s="71">
        <v>40787</v>
      </c>
      <c r="L68" s="71">
        <v>40939</v>
      </c>
      <c r="M68" s="54">
        <f t="shared" si="5"/>
        <v>21.714285714285715</v>
      </c>
      <c r="N68" s="85">
        <v>1</v>
      </c>
      <c r="O68" s="56">
        <f t="shared" si="0"/>
        <v>1</v>
      </c>
      <c r="P68" s="57">
        <f t="shared" si="1"/>
        <v>21.714285714285715</v>
      </c>
      <c r="Q68" s="57">
        <f t="shared" si="3"/>
        <v>21.714285714285715</v>
      </c>
      <c r="R68" s="58">
        <f t="shared" si="4"/>
        <v>21.714285714285715</v>
      </c>
      <c r="S68" s="340" t="s">
        <v>261</v>
      </c>
      <c r="T68" s="87"/>
      <c r="U68" s="88"/>
    </row>
    <row r="69" spans="1:21" ht="80.25" customHeight="1" x14ac:dyDescent="0.25">
      <c r="A69" s="309"/>
      <c r="B69" s="296"/>
      <c r="C69" s="287"/>
      <c r="D69" s="317"/>
      <c r="E69" s="300"/>
      <c r="F69" s="287"/>
      <c r="G69" s="344"/>
      <c r="H69" s="102" t="s">
        <v>262</v>
      </c>
      <c r="I69" s="27" t="s">
        <v>263</v>
      </c>
      <c r="J69" s="27">
        <v>1</v>
      </c>
      <c r="K69" s="39">
        <v>40787</v>
      </c>
      <c r="L69" s="39">
        <v>40967</v>
      </c>
      <c r="M69" s="33">
        <f t="shared" si="5"/>
        <v>25.714285714285715</v>
      </c>
      <c r="N69" s="34">
        <v>1</v>
      </c>
      <c r="O69" s="35">
        <f t="shared" si="0"/>
        <v>1</v>
      </c>
      <c r="P69" s="36">
        <f t="shared" si="1"/>
        <v>25.714285714285715</v>
      </c>
      <c r="Q69" s="36">
        <f t="shared" si="3"/>
        <v>25.714285714285715</v>
      </c>
      <c r="R69" s="37">
        <f t="shared" si="4"/>
        <v>25.714285714285715</v>
      </c>
      <c r="S69" s="342"/>
      <c r="T69" s="92"/>
      <c r="U69" s="93"/>
    </row>
    <row r="70" spans="1:21" ht="23.25" thickBot="1" x14ac:dyDescent="0.3">
      <c r="A70" s="295"/>
      <c r="B70" s="298"/>
      <c r="C70" s="286"/>
      <c r="D70" s="318"/>
      <c r="E70" s="293"/>
      <c r="F70" s="286"/>
      <c r="G70" s="345"/>
      <c r="H70" s="103" t="s">
        <v>264</v>
      </c>
      <c r="I70" s="78" t="s">
        <v>167</v>
      </c>
      <c r="J70" s="78">
        <v>4</v>
      </c>
      <c r="K70" s="80">
        <v>40787</v>
      </c>
      <c r="L70" s="80">
        <v>41152</v>
      </c>
      <c r="M70" s="43">
        <f t="shared" si="5"/>
        <v>52.142857142857146</v>
      </c>
      <c r="N70" s="44">
        <v>4</v>
      </c>
      <c r="O70" s="45">
        <f t="shared" si="0"/>
        <v>1</v>
      </c>
      <c r="P70" s="46">
        <f t="shared" si="1"/>
        <v>52.142857142857146</v>
      </c>
      <c r="Q70" s="46">
        <f t="shared" si="3"/>
        <v>52.142857142857146</v>
      </c>
      <c r="R70" s="47">
        <f t="shared" si="4"/>
        <v>52.142857142857146</v>
      </c>
      <c r="S70" s="341"/>
      <c r="T70" s="98"/>
      <c r="U70" s="99"/>
    </row>
    <row r="71" spans="1:21" ht="50.25" customHeight="1" x14ac:dyDescent="0.25">
      <c r="A71" s="294">
        <v>14</v>
      </c>
      <c r="B71" s="297" t="s">
        <v>254</v>
      </c>
      <c r="C71" s="285" t="s">
        <v>265</v>
      </c>
      <c r="D71" s="299" t="s">
        <v>266</v>
      </c>
      <c r="E71" s="299" t="s">
        <v>267</v>
      </c>
      <c r="F71" s="285" t="s">
        <v>220</v>
      </c>
      <c r="G71" s="285" t="s">
        <v>221</v>
      </c>
      <c r="H71" s="125" t="s">
        <v>268</v>
      </c>
      <c r="I71" s="70" t="s">
        <v>223</v>
      </c>
      <c r="J71" s="70">
        <v>1</v>
      </c>
      <c r="K71" s="71">
        <v>40637</v>
      </c>
      <c r="L71" s="71">
        <v>40908</v>
      </c>
      <c r="M71" s="72">
        <f t="shared" si="5"/>
        <v>38.714285714285715</v>
      </c>
      <c r="N71" s="70">
        <v>1</v>
      </c>
      <c r="O71" s="73">
        <f t="shared" si="0"/>
        <v>1</v>
      </c>
      <c r="P71" s="74">
        <f t="shared" si="1"/>
        <v>38.714285714285715</v>
      </c>
      <c r="Q71" s="74">
        <f t="shared" si="3"/>
        <v>38.714285714285715</v>
      </c>
      <c r="R71" s="74">
        <f t="shared" si="4"/>
        <v>38.714285714285715</v>
      </c>
      <c r="S71" s="75" t="s">
        <v>269</v>
      </c>
      <c r="T71" s="87"/>
      <c r="U71" s="88"/>
    </row>
    <row r="72" spans="1:21" ht="41.25" customHeight="1" thickBot="1" x14ac:dyDescent="0.3">
      <c r="A72" s="309"/>
      <c r="B72" s="296"/>
      <c r="C72" s="287"/>
      <c r="D72" s="300"/>
      <c r="E72" s="300"/>
      <c r="F72" s="287"/>
      <c r="G72" s="287"/>
      <c r="H72" s="122" t="s">
        <v>270</v>
      </c>
      <c r="I72" s="27" t="s">
        <v>226</v>
      </c>
      <c r="J72" s="27">
        <v>1</v>
      </c>
      <c r="K72" s="39">
        <v>40756</v>
      </c>
      <c r="L72" s="39">
        <v>40966</v>
      </c>
      <c r="M72" s="33">
        <f t="shared" si="5"/>
        <v>30</v>
      </c>
      <c r="N72" s="34">
        <v>1</v>
      </c>
      <c r="O72" s="35">
        <f t="shared" si="0"/>
        <v>1</v>
      </c>
      <c r="P72" s="36">
        <f t="shared" si="1"/>
        <v>30</v>
      </c>
      <c r="Q72" s="36">
        <f t="shared" si="3"/>
        <v>30</v>
      </c>
      <c r="R72" s="37">
        <f t="shared" si="4"/>
        <v>30</v>
      </c>
      <c r="S72" s="76" t="s">
        <v>269</v>
      </c>
      <c r="T72" s="92"/>
      <c r="U72" s="93"/>
    </row>
    <row r="73" spans="1:21" ht="45.75" customHeight="1" thickBot="1" x14ac:dyDescent="0.3">
      <c r="A73" s="309"/>
      <c r="B73" s="296"/>
      <c r="C73" s="287"/>
      <c r="D73" s="300"/>
      <c r="E73" s="300"/>
      <c r="F73" s="287"/>
      <c r="G73" s="287"/>
      <c r="H73" s="122" t="s">
        <v>271</v>
      </c>
      <c r="I73" s="27" t="s">
        <v>228</v>
      </c>
      <c r="J73" s="27">
        <v>1</v>
      </c>
      <c r="K73" s="39">
        <v>40819</v>
      </c>
      <c r="L73" s="39">
        <v>41117</v>
      </c>
      <c r="M73" s="33">
        <f t="shared" si="5"/>
        <v>42.571428571428569</v>
      </c>
      <c r="N73" s="70">
        <v>1</v>
      </c>
      <c r="O73" s="35">
        <f t="shared" si="0"/>
        <v>1</v>
      </c>
      <c r="P73" s="36">
        <f t="shared" si="1"/>
        <v>42.571428571428569</v>
      </c>
      <c r="Q73" s="36">
        <f t="shared" si="3"/>
        <v>42.571428571428569</v>
      </c>
      <c r="R73" s="37">
        <f t="shared" si="4"/>
        <v>42.571428571428569</v>
      </c>
      <c r="S73" s="76" t="s">
        <v>269</v>
      </c>
      <c r="T73" s="92"/>
      <c r="U73" s="93"/>
    </row>
    <row r="74" spans="1:21" ht="38.25" customHeight="1" thickBot="1" x14ac:dyDescent="0.3">
      <c r="A74" s="295"/>
      <c r="B74" s="298"/>
      <c r="C74" s="286"/>
      <c r="D74" s="293"/>
      <c r="E74" s="293"/>
      <c r="F74" s="286"/>
      <c r="G74" s="286"/>
      <c r="H74" s="123" t="s">
        <v>272</v>
      </c>
      <c r="I74" s="78" t="s">
        <v>230</v>
      </c>
      <c r="J74" s="48">
        <v>1</v>
      </c>
      <c r="K74" s="80">
        <v>40725</v>
      </c>
      <c r="L74" s="80">
        <v>41090</v>
      </c>
      <c r="M74" s="43">
        <f t="shared" si="5"/>
        <v>52.142857142857146</v>
      </c>
      <c r="N74" s="70">
        <v>100</v>
      </c>
      <c r="O74" s="45">
        <f t="shared" si="0"/>
        <v>1</v>
      </c>
      <c r="P74" s="46">
        <f t="shared" si="1"/>
        <v>52.142857142857146</v>
      </c>
      <c r="Q74" s="46">
        <f t="shared" si="3"/>
        <v>52.142857142857146</v>
      </c>
      <c r="R74" s="47">
        <f t="shared" si="4"/>
        <v>52.142857142857146</v>
      </c>
      <c r="S74" s="81" t="s">
        <v>269</v>
      </c>
      <c r="T74" s="98"/>
      <c r="U74" s="99"/>
    </row>
    <row r="75" spans="1:21" ht="312.75" customHeight="1" thickBot="1" x14ac:dyDescent="0.3">
      <c r="A75" s="126">
        <v>15</v>
      </c>
      <c r="B75" s="127" t="s">
        <v>273</v>
      </c>
      <c r="C75" s="128" t="s">
        <v>274</v>
      </c>
      <c r="D75" s="128" t="s">
        <v>275</v>
      </c>
      <c r="E75" s="128" t="s">
        <v>276</v>
      </c>
      <c r="F75" s="128" t="s">
        <v>277</v>
      </c>
      <c r="G75" s="128" t="s">
        <v>278</v>
      </c>
      <c r="H75" s="128" t="s">
        <v>279</v>
      </c>
      <c r="I75" s="129" t="s">
        <v>280</v>
      </c>
      <c r="J75" s="129">
        <v>2</v>
      </c>
      <c r="K75" s="130">
        <v>40695</v>
      </c>
      <c r="L75" s="130">
        <v>40724</v>
      </c>
      <c r="M75" s="131">
        <f t="shared" si="5"/>
        <v>4.1428571428571432</v>
      </c>
      <c r="N75" s="129">
        <v>2</v>
      </c>
      <c r="O75" s="132">
        <f t="shared" si="0"/>
        <v>1</v>
      </c>
      <c r="P75" s="133">
        <f t="shared" si="1"/>
        <v>4.1428571428571432</v>
      </c>
      <c r="Q75" s="133">
        <f t="shared" si="3"/>
        <v>4.1428571428571432</v>
      </c>
      <c r="R75" s="133">
        <f t="shared" si="4"/>
        <v>4.1428571428571432</v>
      </c>
      <c r="S75" s="129" t="s">
        <v>281</v>
      </c>
      <c r="T75" s="134"/>
      <c r="U75" s="135"/>
    </row>
    <row r="76" spans="1:21" ht="120.75" customHeight="1" thickBot="1" x14ac:dyDescent="0.3">
      <c r="A76" s="136">
        <v>16</v>
      </c>
      <c r="B76" s="137">
        <v>1907001</v>
      </c>
      <c r="C76" s="138" t="s">
        <v>282</v>
      </c>
      <c r="D76" s="138" t="s">
        <v>283</v>
      </c>
      <c r="E76" s="138" t="s">
        <v>284</v>
      </c>
      <c r="F76" s="139" t="s">
        <v>285</v>
      </c>
      <c r="G76" s="139" t="s">
        <v>286</v>
      </c>
      <c r="H76" s="139" t="s">
        <v>287</v>
      </c>
      <c r="I76" s="139" t="s">
        <v>109</v>
      </c>
      <c r="J76" s="139">
        <v>1</v>
      </c>
      <c r="K76" s="140">
        <v>40787</v>
      </c>
      <c r="L76" s="140">
        <v>41029</v>
      </c>
      <c r="M76" s="141">
        <f t="shared" si="5"/>
        <v>34.571428571428569</v>
      </c>
      <c r="N76" s="142">
        <v>1</v>
      </c>
      <c r="O76" s="143">
        <f t="shared" si="0"/>
        <v>1</v>
      </c>
      <c r="P76" s="144">
        <f t="shared" si="1"/>
        <v>34.571428571428569</v>
      </c>
      <c r="Q76" s="144">
        <f t="shared" si="3"/>
        <v>34.571428571428569</v>
      </c>
      <c r="R76" s="145">
        <f t="shared" si="4"/>
        <v>34.571428571428569</v>
      </c>
      <c r="S76" s="139" t="s">
        <v>288</v>
      </c>
      <c r="T76" s="146"/>
      <c r="U76" s="147"/>
    </row>
    <row r="77" spans="1:21" ht="111" customHeight="1" x14ac:dyDescent="0.25">
      <c r="A77" s="294">
        <v>17</v>
      </c>
      <c r="B77" s="297">
        <v>1801003</v>
      </c>
      <c r="C77" s="285" t="s">
        <v>289</v>
      </c>
      <c r="D77" s="299" t="s">
        <v>290</v>
      </c>
      <c r="E77" s="299" t="s">
        <v>291</v>
      </c>
      <c r="F77" s="100" t="s">
        <v>292</v>
      </c>
      <c r="G77" s="340" t="s">
        <v>293</v>
      </c>
      <c r="H77" s="100" t="s">
        <v>294</v>
      </c>
      <c r="I77" s="70" t="s">
        <v>295</v>
      </c>
      <c r="J77" s="148">
        <v>1</v>
      </c>
      <c r="K77" s="149">
        <v>40787</v>
      </c>
      <c r="L77" s="149">
        <v>40967</v>
      </c>
      <c r="M77" s="54">
        <f t="shared" si="5"/>
        <v>25.714285714285715</v>
      </c>
      <c r="N77" s="85">
        <v>1</v>
      </c>
      <c r="O77" s="56">
        <f t="shared" ref="O77:O132" si="6">IF(N77/J77&gt;1,1,+N77/J77)</f>
        <v>1</v>
      </c>
      <c r="P77" s="57">
        <f t="shared" ref="P77:P132" si="7">+M77*O77</f>
        <v>25.714285714285715</v>
      </c>
      <c r="Q77" s="57">
        <f t="shared" si="3"/>
        <v>25.714285714285715</v>
      </c>
      <c r="R77" s="58">
        <f t="shared" si="4"/>
        <v>25.714285714285715</v>
      </c>
      <c r="S77" s="338" t="s">
        <v>296</v>
      </c>
      <c r="T77" s="87"/>
      <c r="U77" s="88"/>
    </row>
    <row r="78" spans="1:21" ht="90.75" customHeight="1" thickBot="1" x14ac:dyDescent="0.3">
      <c r="A78" s="295"/>
      <c r="B78" s="298"/>
      <c r="C78" s="286"/>
      <c r="D78" s="293"/>
      <c r="E78" s="293"/>
      <c r="F78" s="103" t="s">
        <v>297</v>
      </c>
      <c r="G78" s="341"/>
      <c r="H78" s="103" t="s">
        <v>298</v>
      </c>
      <c r="I78" s="78" t="s">
        <v>295</v>
      </c>
      <c r="J78" s="150">
        <v>1</v>
      </c>
      <c r="K78" s="151">
        <v>40787</v>
      </c>
      <c r="L78" s="151">
        <v>40967</v>
      </c>
      <c r="M78" s="43">
        <f t="shared" si="5"/>
        <v>25.714285714285715</v>
      </c>
      <c r="N78" s="44">
        <v>1</v>
      </c>
      <c r="O78" s="45">
        <f t="shared" si="6"/>
        <v>1</v>
      </c>
      <c r="P78" s="46">
        <f t="shared" si="7"/>
        <v>25.714285714285715</v>
      </c>
      <c r="Q78" s="46">
        <f t="shared" ref="Q78:Q132" si="8">IF(L78&lt;=$T$10,P78,0)</f>
        <v>25.714285714285715</v>
      </c>
      <c r="R78" s="47">
        <f t="shared" ref="R78:R132" si="9">IF($T$10&gt;=L78,M78,0)</f>
        <v>25.714285714285715</v>
      </c>
      <c r="S78" s="339"/>
      <c r="T78" s="98"/>
      <c r="U78" s="99"/>
    </row>
    <row r="79" spans="1:21" ht="117" customHeight="1" thickBot="1" x14ac:dyDescent="0.3">
      <c r="A79" s="152">
        <v>18</v>
      </c>
      <c r="B79" s="153">
        <v>1907001</v>
      </c>
      <c r="C79" s="154" t="s">
        <v>299</v>
      </c>
      <c r="D79" s="154" t="s">
        <v>300</v>
      </c>
      <c r="E79" s="154" t="s">
        <v>291</v>
      </c>
      <c r="F79" s="154" t="s">
        <v>301</v>
      </c>
      <c r="G79" s="154" t="s">
        <v>302</v>
      </c>
      <c r="H79" s="154" t="s">
        <v>303</v>
      </c>
      <c r="I79" s="155" t="s">
        <v>304</v>
      </c>
      <c r="J79" s="156">
        <v>1</v>
      </c>
      <c r="K79" s="157">
        <v>40787</v>
      </c>
      <c r="L79" s="157">
        <v>40967</v>
      </c>
      <c r="M79" s="141">
        <f t="shared" si="5"/>
        <v>25.714285714285715</v>
      </c>
      <c r="N79" s="142">
        <v>1</v>
      </c>
      <c r="O79" s="143">
        <f t="shared" si="6"/>
        <v>1</v>
      </c>
      <c r="P79" s="144">
        <f t="shared" si="7"/>
        <v>25.714285714285715</v>
      </c>
      <c r="Q79" s="144">
        <f t="shared" si="8"/>
        <v>25.714285714285715</v>
      </c>
      <c r="R79" s="145">
        <f t="shared" si="9"/>
        <v>25.714285714285715</v>
      </c>
      <c r="S79" s="156" t="s">
        <v>296</v>
      </c>
      <c r="T79" s="158"/>
      <c r="U79" s="159"/>
    </row>
    <row r="80" spans="1:21" ht="130.5" customHeight="1" thickBot="1" x14ac:dyDescent="0.3">
      <c r="A80" s="136">
        <v>19</v>
      </c>
      <c r="B80" s="137">
        <v>1907001</v>
      </c>
      <c r="C80" s="138" t="s">
        <v>305</v>
      </c>
      <c r="D80" s="138" t="s">
        <v>306</v>
      </c>
      <c r="E80" s="138" t="s">
        <v>307</v>
      </c>
      <c r="F80" s="138" t="s">
        <v>301</v>
      </c>
      <c r="G80" s="138" t="s">
        <v>302</v>
      </c>
      <c r="H80" s="138" t="s">
        <v>308</v>
      </c>
      <c r="I80" s="139" t="s">
        <v>304</v>
      </c>
      <c r="J80" s="160">
        <v>1</v>
      </c>
      <c r="K80" s="161">
        <v>40787</v>
      </c>
      <c r="L80" s="161">
        <v>40967</v>
      </c>
      <c r="M80" s="141">
        <f t="shared" si="5"/>
        <v>25.714285714285715</v>
      </c>
      <c r="N80" s="142">
        <v>1</v>
      </c>
      <c r="O80" s="143">
        <f t="shared" si="6"/>
        <v>1</v>
      </c>
      <c r="P80" s="144">
        <f t="shared" si="7"/>
        <v>25.714285714285715</v>
      </c>
      <c r="Q80" s="144">
        <f t="shared" si="8"/>
        <v>25.714285714285715</v>
      </c>
      <c r="R80" s="145">
        <f t="shared" si="9"/>
        <v>25.714285714285715</v>
      </c>
      <c r="S80" s="160" t="s">
        <v>296</v>
      </c>
      <c r="T80" s="146"/>
      <c r="U80" s="147"/>
    </row>
    <row r="81" spans="1:21" ht="81" customHeight="1" x14ac:dyDescent="0.25">
      <c r="A81" s="294">
        <v>20</v>
      </c>
      <c r="B81" s="297">
        <v>1801003</v>
      </c>
      <c r="C81" s="285" t="s">
        <v>309</v>
      </c>
      <c r="D81" s="299" t="s">
        <v>310</v>
      </c>
      <c r="E81" s="299" t="s">
        <v>311</v>
      </c>
      <c r="F81" s="162" t="s">
        <v>312</v>
      </c>
      <c r="G81" s="297" t="s">
        <v>313</v>
      </c>
      <c r="H81" s="162" t="s">
        <v>314</v>
      </c>
      <c r="I81" s="70" t="s">
        <v>304</v>
      </c>
      <c r="J81" s="148">
        <v>1</v>
      </c>
      <c r="K81" s="149">
        <v>40787</v>
      </c>
      <c r="L81" s="149">
        <v>40967</v>
      </c>
      <c r="M81" s="54">
        <f t="shared" si="5"/>
        <v>25.714285714285715</v>
      </c>
      <c r="N81" s="85">
        <v>1</v>
      </c>
      <c r="O81" s="56">
        <f t="shared" si="6"/>
        <v>1</v>
      </c>
      <c r="P81" s="57">
        <f t="shared" si="7"/>
        <v>25.714285714285715</v>
      </c>
      <c r="Q81" s="57">
        <f t="shared" si="8"/>
        <v>25.714285714285715</v>
      </c>
      <c r="R81" s="58">
        <f t="shared" si="9"/>
        <v>25.714285714285715</v>
      </c>
      <c r="S81" s="148" t="s">
        <v>296</v>
      </c>
      <c r="T81" s="87"/>
      <c r="U81" s="88"/>
    </row>
    <row r="82" spans="1:21" ht="128.25" customHeight="1" x14ac:dyDescent="0.25">
      <c r="A82" s="309"/>
      <c r="B82" s="296"/>
      <c r="C82" s="287"/>
      <c r="D82" s="300"/>
      <c r="E82" s="300"/>
      <c r="F82" s="163" t="s">
        <v>315</v>
      </c>
      <c r="G82" s="296"/>
      <c r="H82" s="163" t="s">
        <v>316</v>
      </c>
      <c r="I82" s="27" t="s">
        <v>317</v>
      </c>
      <c r="J82" s="30">
        <v>1</v>
      </c>
      <c r="K82" s="164">
        <v>40787</v>
      </c>
      <c r="L82" s="164">
        <v>40967</v>
      </c>
      <c r="M82" s="33">
        <f t="shared" si="5"/>
        <v>25.714285714285715</v>
      </c>
      <c r="N82" s="165">
        <v>1</v>
      </c>
      <c r="O82" s="35">
        <f t="shared" si="6"/>
        <v>1</v>
      </c>
      <c r="P82" s="36">
        <f t="shared" si="7"/>
        <v>25.714285714285715</v>
      </c>
      <c r="Q82" s="36">
        <f t="shared" si="8"/>
        <v>25.714285714285715</v>
      </c>
      <c r="R82" s="37">
        <f t="shared" si="9"/>
        <v>25.714285714285715</v>
      </c>
      <c r="S82" s="106" t="s">
        <v>296</v>
      </c>
      <c r="T82" s="92"/>
      <c r="U82" s="93"/>
    </row>
    <row r="83" spans="1:21" ht="96.75" customHeight="1" x14ac:dyDescent="0.25">
      <c r="A83" s="309"/>
      <c r="B83" s="296"/>
      <c r="C83" s="287"/>
      <c r="D83" s="300"/>
      <c r="E83" s="300"/>
      <c r="F83" s="163" t="s">
        <v>318</v>
      </c>
      <c r="G83" s="296"/>
      <c r="H83" s="163" t="s">
        <v>319</v>
      </c>
      <c r="I83" s="27" t="s">
        <v>317</v>
      </c>
      <c r="J83" s="30">
        <v>1</v>
      </c>
      <c r="K83" s="164">
        <v>40787</v>
      </c>
      <c r="L83" s="164">
        <v>40967</v>
      </c>
      <c r="M83" s="33">
        <f t="shared" si="5"/>
        <v>25.714285714285715</v>
      </c>
      <c r="N83" s="165">
        <v>1</v>
      </c>
      <c r="O83" s="35">
        <f t="shared" si="6"/>
        <v>1</v>
      </c>
      <c r="P83" s="36">
        <f t="shared" si="7"/>
        <v>25.714285714285715</v>
      </c>
      <c r="Q83" s="36">
        <f t="shared" si="8"/>
        <v>25.714285714285715</v>
      </c>
      <c r="R83" s="37">
        <f t="shared" si="9"/>
        <v>25.714285714285715</v>
      </c>
      <c r="S83" s="106" t="s">
        <v>296</v>
      </c>
      <c r="T83" s="92"/>
      <c r="U83" s="93"/>
    </row>
    <row r="84" spans="1:21" ht="108.75" customHeight="1" thickBot="1" x14ac:dyDescent="0.3">
      <c r="A84" s="295"/>
      <c r="B84" s="298"/>
      <c r="C84" s="286"/>
      <c r="D84" s="293"/>
      <c r="E84" s="293"/>
      <c r="F84" s="166" t="s">
        <v>320</v>
      </c>
      <c r="G84" s="298"/>
      <c r="H84" s="166" t="s">
        <v>321</v>
      </c>
      <c r="I84" s="78" t="s">
        <v>322</v>
      </c>
      <c r="J84" s="78">
        <v>1</v>
      </c>
      <c r="K84" s="151">
        <v>40787</v>
      </c>
      <c r="L84" s="151">
        <v>40967</v>
      </c>
      <c r="M84" s="43">
        <f t="shared" si="5"/>
        <v>25.714285714285715</v>
      </c>
      <c r="N84" s="44">
        <v>1</v>
      </c>
      <c r="O84" s="45">
        <f t="shared" si="6"/>
        <v>1</v>
      </c>
      <c r="P84" s="46">
        <f t="shared" si="7"/>
        <v>25.714285714285715</v>
      </c>
      <c r="Q84" s="46">
        <f t="shared" si="8"/>
        <v>25.714285714285715</v>
      </c>
      <c r="R84" s="47">
        <f t="shared" si="9"/>
        <v>25.714285714285715</v>
      </c>
      <c r="S84" s="150" t="s">
        <v>296</v>
      </c>
      <c r="T84" s="98"/>
      <c r="U84" s="99"/>
    </row>
    <row r="85" spans="1:21" ht="57.75" customHeight="1" thickBot="1" x14ac:dyDescent="0.3">
      <c r="A85" s="294" t="s">
        <v>323</v>
      </c>
      <c r="B85" s="297" t="s">
        <v>324</v>
      </c>
      <c r="C85" s="285" t="s">
        <v>325</v>
      </c>
      <c r="D85" s="299" t="s">
        <v>185</v>
      </c>
      <c r="E85" s="299" t="s">
        <v>186</v>
      </c>
      <c r="F85" s="285" t="s">
        <v>187</v>
      </c>
      <c r="G85" s="285" t="s">
        <v>188</v>
      </c>
      <c r="H85" s="100" t="s">
        <v>189</v>
      </c>
      <c r="I85" s="70" t="s">
        <v>190</v>
      </c>
      <c r="J85" s="70">
        <v>3</v>
      </c>
      <c r="K85" s="71">
        <v>40787</v>
      </c>
      <c r="L85" s="71">
        <v>40908</v>
      </c>
      <c r="M85" s="72">
        <f t="shared" si="5"/>
        <v>17.285714285714285</v>
      </c>
      <c r="N85" s="70">
        <v>3</v>
      </c>
      <c r="O85" s="73">
        <f t="shared" si="6"/>
        <v>1</v>
      </c>
      <c r="P85" s="74">
        <f t="shared" si="7"/>
        <v>17.285714285714285</v>
      </c>
      <c r="Q85" s="74">
        <f t="shared" si="8"/>
        <v>17.285714285714285</v>
      </c>
      <c r="R85" s="74">
        <f t="shared" si="9"/>
        <v>17.285714285714285</v>
      </c>
      <c r="S85" s="75" t="s">
        <v>191</v>
      </c>
      <c r="T85" s="87"/>
      <c r="U85" s="88"/>
    </row>
    <row r="86" spans="1:21" ht="54.75" customHeight="1" thickBot="1" x14ac:dyDescent="0.3">
      <c r="A86" s="309"/>
      <c r="B86" s="296"/>
      <c r="C86" s="287"/>
      <c r="D86" s="300"/>
      <c r="E86" s="300"/>
      <c r="F86" s="287"/>
      <c r="G86" s="287"/>
      <c r="H86" s="102" t="s">
        <v>192</v>
      </c>
      <c r="I86" s="27" t="s">
        <v>193</v>
      </c>
      <c r="J86" s="30">
        <v>1</v>
      </c>
      <c r="K86" s="39">
        <v>40826</v>
      </c>
      <c r="L86" s="39">
        <v>41090</v>
      </c>
      <c r="M86" s="33">
        <f t="shared" si="5"/>
        <v>37.714285714285715</v>
      </c>
      <c r="N86" s="70">
        <v>100</v>
      </c>
      <c r="O86" s="35">
        <f t="shared" si="6"/>
        <v>1</v>
      </c>
      <c r="P86" s="36">
        <f t="shared" si="7"/>
        <v>37.714285714285715</v>
      </c>
      <c r="Q86" s="36">
        <f t="shared" si="8"/>
        <v>37.714285714285715</v>
      </c>
      <c r="R86" s="37">
        <f t="shared" si="9"/>
        <v>37.714285714285715</v>
      </c>
      <c r="S86" s="76" t="s">
        <v>194</v>
      </c>
      <c r="T86" s="92"/>
      <c r="U86" s="93"/>
    </row>
    <row r="87" spans="1:21" ht="45.75" customHeight="1" thickBot="1" x14ac:dyDescent="0.3">
      <c r="A87" s="309"/>
      <c r="B87" s="296"/>
      <c r="C87" s="287"/>
      <c r="D87" s="300"/>
      <c r="E87" s="300"/>
      <c r="F87" s="287"/>
      <c r="G87" s="287"/>
      <c r="H87" s="102" t="s">
        <v>195</v>
      </c>
      <c r="I87" s="27" t="s">
        <v>196</v>
      </c>
      <c r="J87" s="27">
        <v>17</v>
      </c>
      <c r="K87" s="39">
        <v>40787</v>
      </c>
      <c r="L87" s="39">
        <v>41090</v>
      </c>
      <c r="M87" s="33">
        <f t="shared" si="5"/>
        <v>43.285714285714285</v>
      </c>
      <c r="N87" s="70">
        <v>17</v>
      </c>
      <c r="O87" s="35">
        <f t="shared" si="6"/>
        <v>1</v>
      </c>
      <c r="P87" s="36">
        <f t="shared" si="7"/>
        <v>43.285714285714285</v>
      </c>
      <c r="Q87" s="36">
        <f t="shared" si="8"/>
        <v>43.285714285714285</v>
      </c>
      <c r="R87" s="37">
        <f t="shared" si="9"/>
        <v>43.285714285714285</v>
      </c>
      <c r="S87" s="76" t="s">
        <v>194</v>
      </c>
      <c r="T87" s="92"/>
      <c r="U87" s="93"/>
    </row>
    <row r="88" spans="1:21" ht="65.25" customHeight="1" thickBot="1" x14ac:dyDescent="0.3">
      <c r="A88" s="336"/>
      <c r="B88" s="337"/>
      <c r="C88" s="286"/>
      <c r="D88" s="293"/>
      <c r="E88" s="293"/>
      <c r="F88" s="286"/>
      <c r="G88" s="286"/>
      <c r="H88" s="103" t="s">
        <v>197</v>
      </c>
      <c r="I88" s="78" t="s">
        <v>198</v>
      </c>
      <c r="J88" s="78">
        <v>2</v>
      </c>
      <c r="K88" s="80">
        <v>40940</v>
      </c>
      <c r="L88" s="80">
        <v>41151</v>
      </c>
      <c r="M88" s="43">
        <f t="shared" si="5"/>
        <v>30.142857142857142</v>
      </c>
      <c r="N88" s="70">
        <v>2</v>
      </c>
      <c r="O88" s="45">
        <f t="shared" si="6"/>
        <v>1</v>
      </c>
      <c r="P88" s="46">
        <f t="shared" si="7"/>
        <v>30.142857142857142</v>
      </c>
      <c r="Q88" s="46">
        <f t="shared" si="8"/>
        <v>30.142857142857142</v>
      </c>
      <c r="R88" s="47">
        <f t="shared" si="9"/>
        <v>30.142857142857142</v>
      </c>
      <c r="S88" s="81" t="s">
        <v>191</v>
      </c>
      <c r="T88" s="98"/>
      <c r="U88" s="99"/>
    </row>
    <row r="89" spans="1:21" ht="54" customHeight="1" x14ac:dyDescent="0.25">
      <c r="A89" s="327" t="s">
        <v>326</v>
      </c>
      <c r="B89" s="330" t="s">
        <v>327</v>
      </c>
      <c r="C89" s="333" t="s">
        <v>265</v>
      </c>
      <c r="D89" s="299" t="s">
        <v>266</v>
      </c>
      <c r="E89" s="299" t="s">
        <v>267</v>
      </c>
      <c r="F89" s="285" t="s">
        <v>220</v>
      </c>
      <c r="G89" s="285" t="s">
        <v>221</v>
      </c>
      <c r="H89" s="125" t="s">
        <v>268</v>
      </c>
      <c r="I89" s="70" t="s">
        <v>223</v>
      </c>
      <c r="J89" s="70">
        <v>1</v>
      </c>
      <c r="K89" s="71">
        <v>40637</v>
      </c>
      <c r="L89" s="71">
        <v>40908</v>
      </c>
      <c r="M89" s="72">
        <f t="shared" si="5"/>
        <v>38.714285714285715</v>
      </c>
      <c r="N89" s="70">
        <v>1</v>
      </c>
      <c r="O89" s="73">
        <f t="shared" si="6"/>
        <v>1</v>
      </c>
      <c r="P89" s="74">
        <f t="shared" si="7"/>
        <v>38.714285714285715</v>
      </c>
      <c r="Q89" s="74">
        <f t="shared" si="8"/>
        <v>38.714285714285715</v>
      </c>
      <c r="R89" s="74">
        <f t="shared" si="9"/>
        <v>38.714285714285715</v>
      </c>
      <c r="S89" s="86" t="s">
        <v>269</v>
      </c>
      <c r="T89" s="87"/>
      <c r="U89" s="88"/>
    </row>
    <row r="90" spans="1:21" ht="54.75" customHeight="1" x14ac:dyDescent="0.25">
      <c r="A90" s="328"/>
      <c r="B90" s="331"/>
      <c r="C90" s="334"/>
      <c r="D90" s="300"/>
      <c r="E90" s="300"/>
      <c r="F90" s="287"/>
      <c r="G90" s="287"/>
      <c r="H90" s="122" t="s">
        <v>270</v>
      </c>
      <c r="I90" s="27" t="s">
        <v>226</v>
      </c>
      <c r="J90" s="27">
        <v>1</v>
      </c>
      <c r="K90" s="39">
        <v>40756</v>
      </c>
      <c r="L90" s="39">
        <v>40966</v>
      </c>
      <c r="M90" s="33">
        <f t="shared" si="5"/>
        <v>30</v>
      </c>
      <c r="N90" s="34">
        <v>1</v>
      </c>
      <c r="O90" s="35">
        <f t="shared" si="6"/>
        <v>1</v>
      </c>
      <c r="P90" s="36">
        <f t="shared" si="7"/>
        <v>30</v>
      </c>
      <c r="Q90" s="36">
        <f t="shared" si="8"/>
        <v>30</v>
      </c>
      <c r="R90" s="37">
        <f t="shared" si="9"/>
        <v>30</v>
      </c>
      <c r="S90" s="30" t="s">
        <v>269</v>
      </c>
      <c r="T90" s="92"/>
      <c r="U90" s="93"/>
    </row>
    <row r="91" spans="1:21" ht="51.75" customHeight="1" x14ac:dyDescent="0.25">
      <c r="A91" s="328"/>
      <c r="B91" s="331"/>
      <c r="C91" s="334"/>
      <c r="D91" s="300"/>
      <c r="E91" s="300"/>
      <c r="F91" s="287"/>
      <c r="G91" s="287"/>
      <c r="H91" s="122" t="s">
        <v>271</v>
      </c>
      <c r="I91" s="27" t="s">
        <v>228</v>
      </c>
      <c r="J91" s="27">
        <v>1</v>
      </c>
      <c r="K91" s="39">
        <v>40819</v>
      </c>
      <c r="L91" s="39">
        <v>41117</v>
      </c>
      <c r="M91" s="33">
        <f t="shared" si="5"/>
        <v>42.571428571428569</v>
      </c>
      <c r="N91" s="34">
        <v>1</v>
      </c>
      <c r="O91" s="35">
        <f t="shared" si="6"/>
        <v>1</v>
      </c>
      <c r="P91" s="36">
        <f t="shared" si="7"/>
        <v>42.571428571428569</v>
      </c>
      <c r="Q91" s="36">
        <f t="shared" si="8"/>
        <v>42.571428571428569</v>
      </c>
      <c r="R91" s="37">
        <f t="shared" si="9"/>
        <v>42.571428571428569</v>
      </c>
      <c r="S91" s="30" t="s">
        <v>269</v>
      </c>
      <c r="T91" s="92"/>
      <c r="U91" s="93"/>
    </row>
    <row r="92" spans="1:21" ht="49.5" customHeight="1" thickBot="1" x14ac:dyDescent="0.3">
      <c r="A92" s="329"/>
      <c r="B92" s="332"/>
      <c r="C92" s="335"/>
      <c r="D92" s="293"/>
      <c r="E92" s="293"/>
      <c r="F92" s="286"/>
      <c r="G92" s="286"/>
      <c r="H92" s="123" t="s">
        <v>272</v>
      </c>
      <c r="I92" s="78" t="s">
        <v>230</v>
      </c>
      <c r="J92" s="48">
        <v>1</v>
      </c>
      <c r="K92" s="80">
        <v>40725</v>
      </c>
      <c r="L92" s="80">
        <v>41090</v>
      </c>
      <c r="M92" s="43">
        <f t="shared" si="5"/>
        <v>52.142857142857146</v>
      </c>
      <c r="N92" s="34">
        <v>100</v>
      </c>
      <c r="O92" s="45">
        <f t="shared" si="6"/>
        <v>1</v>
      </c>
      <c r="P92" s="46">
        <f t="shared" si="7"/>
        <v>52.142857142857146</v>
      </c>
      <c r="Q92" s="46">
        <f t="shared" si="8"/>
        <v>52.142857142857146</v>
      </c>
      <c r="R92" s="47">
        <f t="shared" si="9"/>
        <v>52.142857142857146</v>
      </c>
      <c r="S92" s="48" t="s">
        <v>269</v>
      </c>
      <c r="T92" s="98"/>
      <c r="U92" s="99"/>
    </row>
    <row r="93" spans="1:21" ht="90" customHeight="1" x14ac:dyDescent="0.25">
      <c r="A93" s="294" t="s">
        <v>328</v>
      </c>
      <c r="B93" s="297" t="s">
        <v>324</v>
      </c>
      <c r="C93" s="285" t="s">
        <v>309</v>
      </c>
      <c r="D93" s="299" t="s">
        <v>310</v>
      </c>
      <c r="E93" s="299" t="s">
        <v>311</v>
      </c>
      <c r="F93" s="162" t="s">
        <v>312</v>
      </c>
      <c r="G93" s="297" t="s">
        <v>313</v>
      </c>
      <c r="H93" s="162" t="s">
        <v>314</v>
      </c>
      <c r="I93" s="70" t="s">
        <v>304</v>
      </c>
      <c r="J93" s="148">
        <v>1</v>
      </c>
      <c r="K93" s="149">
        <v>40787</v>
      </c>
      <c r="L93" s="149">
        <v>40967</v>
      </c>
      <c r="M93" s="54">
        <f t="shared" si="5"/>
        <v>25.714285714285715</v>
      </c>
      <c r="N93" s="85">
        <v>1</v>
      </c>
      <c r="O93" s="56">
        <f t="shared" si="6"/>
        <v>1</v>
      </c>
      <c r="P93" s="57">
        <f t="shared" si="7"/>
        <v>25.714285714285715</v>
      </c>
      <c r="Q93" s="57">
        <f t="shared" si="8"/>
        <v>25.714285714285715</v>
      </c>
      <c r="R93" s="58">
        <f t="shared" si="9"/>
        <v>25.714285714285715</v>
      </c>
      <c r="S93" s="148" t="s">
        <v>296</v>
      </c>
      <c r="T93" s="87"/>
      <c r="U93" s="88"/>
    </row>
    <row r="94" spans="1:21" ht="125.25" customHeight="1" x14ac:dyDescent="0.25">
      <c r="A94" s="309"/>
      <c r="B94" s="296"/>
      <c r="C94" s="287"/>
      <c r="D94" s="300"/>
      <c r="E94" s="300"/>
      <c r="F94" s="163" t="s">
        <v>315</v>
      </c>
      <c r="G94" s="296"/>
      <c r="H94" s="163" t="s">
        <v>316</v>
      </c>
      <c r="I94" s="27" t="s">
        <v>317</v>
      </c>
      <c r="J94" s="30">
        <v>1</v>
      </c>
      <c r="K94" s="164">
        <v>40787</v>
      </c>
      <c r="L94" s="164">
        <v>40967</v>
      </c>
      <c r="M94" s="33">
        <f t="shared" si="5"/>
        <v>25.714285714285715</v>
      </c>
      <c r="N94" s="34">
        <v>100</v>
      </c>
      <c r="O94" s="35">
        <f t="shared" si="6"/>
        <v>1</v>
      </c>
      <c r="P94" s="36">
        <f t="shared" si="7"/>
        <v>25.714285714285715</v>
      </c>
      <c r="Q94" s="36">
        <f t="shared" si="8"/>
        <v>25.714285714285715</v>
      </c>
      <c r="R94" s="37">
        <f t="shared" si="9"/>
        <v>25.714285714285715</v>
      </c>
      <c r="S94" s="106" t="s">
        <v>296</v>
      </c>
      <c r="T94" s="92"/>
      <c r="U94" s="93"/>
    </row>
    <row r="95" spans="1:21" ht="98.25" customHeight="1" x14ac:dyDescent="0.25">
      <c r="A95" s="309"/>
      <c r="B95" s="296"/>
      <c r="C95" s="287"/>
      <c r="D95" s="300"/>
      <c r="E95" s="300"/>
      <c r="F95" s="163" t="s">
        <v>318</v>
      </c>
      <c r="G95" s="296"/>
      <c r="H95" s="163" t="s">
        <v>319</v>
      </c>
      <c r="I95" s="27" t="s">
        <v>317</v>
      </c>
      <c r="J95" s="30">
        <v>1</v>
      </c>
      <c r="K95" s="164">
        <v>40787</v>
      </c>
      <c r="L95" s="164">
        <v>40967</v>
      </c>
      <c r="M95" s="33">
        <f t="shared" si="5"/>
        <v>25.714285714285715</v>
      </c>
      <c r="N95" s="34">
        <v>100</v>
      </c>
      <c r="O95" s="35">
        <f t="shared" si="6"/>
        <v>1</v>
      </c>
      <c r="P95" s="36">
        <f t="shared" si="7"/>
        <v>25.714285714285715</v>
      </c>
      <c r="Q95" s="36">
        <f t="shared" si="8"/>
        <v>25.714285714285715</v>
      </c>
      <c r="R95" s="37">
        <f t="shared" si="9"/>
        <v>25.714285714285715</v>
      </c>
      <c r="S95" s="106" t="s">
        <v>296</v>
      </c>
      <c r="T95" s="92"/>
      <c r="U95" s="93"/>
    </row>
    <row r="96" spans="1:21" ht="69" customHeight="1" thickBot="1" x14ac:dyDescent="0.3">
      <c r="A96" s="295"/>
      <c r="B96" s="298"/>
      <c r="C96" s="286"/>
      <c r="D96" s="293"/>
      <c r="E96" s="293"/>
      <c r="F96" s="166" t="s">
        <v>320</v>
      </c>
      <c r="G96" s="298"/>
      <c r="H96" s="166" t="s">
        <v>321</v>
      </c>
      <c r="I96" s="78" t="s">
        <v>322</v>
      </c>
      <c r="J96" s="78">
        <v>1</v>
      </c>
      <c r="K96" s="151">
        <v>40787</v>
      </c>
      <c r="L96" s="151">
        <v>40967</v>
      </c>
      <c r="M96" s="43">
        <f t="shared" si="5"/>
        <v>25.714285714285715</v>
      </c>
      <c r="N96" s="44">
        <v>1</v>
      </c>
      <c r="O96" s="45">
        <f t="shared" si="6"/>
        <v>1</v>
      </c>
      <c r="P96" s="46">
        <f t="shared" si="7"/>
        <v>25.714285714285715</v>
      </c>
      <c r="Q96" s="46">
        <f t="shared" si="8"/>
        <v>25.714285714285715</v>
      </c>
      <c r="R96" s="47">
        <f t="shared" si="9"/>
        <v>25.714285714285715</v>
      </c>
      <c r="S96" s="150" t="s">
        <v>296</v>
      </c>
      <c r="T96" s="98"/>
      <c r="U96" s="99"/>
    </row>
    <row r="97" spans="1:21" ht="63.75" x14ac:dyDescent="0.25">
      <c r="A97" s="294" t="s">
        <v>329</v>
      </c>
      <c r="B97" s="297" t="s">
        <v>324</v>
      </c>
      <c r="C97" s="285" t="s">
        <v>265</v>
      </c>
      <c r="D97" s="299" t="s">
        <v>266</v>
      </c>
      <c r="E97" s="299" t="s">
        <v>267</v>
      </c>
      <c r="F97" s="285" t="s">
        <v>220</v>
      </c>
      <c r="G97" s="285" t="s">
        <v>221</v>
      </c>
      <c r="H97" s="125" t="s">
        <v>268</v>
      </c>
      <c r="I97" s="70" t="s">
        <v>223</v>
      </c>
      <c r="J97" s="70">
        <v>1</v>
      </c>
      <c r="K97" s="71">
        <v>40637</v>
      </c>
      <c r="L97" s="71">
        <v>40908</v>
      </c>
      <c r="M97" s="72">
        <f t="shared" si="5"/>
        <v>38.714285714285715</v>
      </c>
      <c r="N97" s="70">
        <v>1</v>
      </c>
      <c r="O97" s="73">
        <f t="shared" si="6"/>
        <v>1</v>
      </c>
      <c r="P97" s="74">
        <f t="shared" si="7"/>
        <v>38.714285714285715</v>
      </c>
      <c r="Q97" s="74">
        <f t="shared" si="8"/>
        <v>38.714285714285715</v>
      </c>
      <c r="R97" s="74">
        <f t="shared" si="9"/>
        <v>38.714285714285715</v>
      </c>
      <c r="S97" s="75" t="s">
        <v>269</v>
      </c>
      <c r="T97" s="87"/>
      <c r="U97" s="88"/>
    </row>
    <row r="98" spans="1:21" ht="57" customHeight="1" x14ac:dyDescent="0.25">
      <c r="A98" s="309"/>
      <c r="B98" s="296"/>
      <c r="C98" s="287"/>
      <c r="D98" s="300"/>
      <c r="E98" s="300"/>
      <c r="F98" s="287"/>
      <c r="G98" s="287"/>
      <c r="H98" s="122" t="s">
        <v>270</v>
      </c>
      <c r="I98" s="27" t="s">
        <v>226</v>
      </c>
      <c r="J98" s="27">
        <v>1</v>
      </c>
      <c r="K98" s="39">
        <v>40756</v>
      </c>
      <c r="L98" s="39">
        <v>40966</v>
      </c>
      <c r="M98" s="33">
        <f t="shared" si="5"/>
        <v>30</v>
      </c>
      <c r="N98" s="34">
        <v>1</v>
      </c>
      <c r="O98" s="35">
        <f t="shared" si="6"/>
        <v>1</v>
      </c>
      <c r="P98" s="36">
        <f t="shared" si="7"/>
        <v>30</v>
      </c>
      <c r="Q98" s="36">
        <f t="shared" si="8"/>
        <v>30</v>
      </c>
      <c r="R98" s="37">
        <f t="shared" si="9"/>
        <v>30</v>
      </c>
      <c r="S98" s="76" t="s">
        <v>269</v>
      </c>
      <c r="T98" s="92"/>
      <c r="U98" s="93"/>
    </row>
    <row r="99" spans="1:21" ht="51.75" customHeight="1" x14ac:dyDescent="0.25">
      <c r="A99" s="309"/>
      <c r="B99" s="296"/>
      <c r="C99" s="287"/>
      <c r="D99" s="300"/>
      <c r="E99" s="300"/>
      <c r="F99" s="287"/>
      <c r="G99" s="287"/>
      <c r="H99" s="122" t="s">
        <v>271</v>
      </c>
      <c r="I99" s="27" t="s">
        <v>228</v>
      </c>
      <c r="J99" s="27">
        <v>1</v>
      </c>
      <c r="K99" s="39">
        <v>40819</v>
      </c>
      <c r="L99" s="39">
        <v>41117</v>
      </c>
      <c r="M99" s="33">
        <f t="shared" si="5"/>
        <v>42.571428571428569</v>
      </c>
      <c r="N99" s="34">
        <v>1</v>
      </c>
      <c r="O99" s="35">
        <f t="shared" si="6"/>
        <v>1</v>
      </c>
      <c r="P99" s="36">
        <f t="shared" si="7"/>
        <v>42.571428571428569</v>
      </c>
      <c r="Q99" s="36">
        <f t="shared" si="8"/>
        <v>42.571428571428569</v>
      </c>
      <c r="R99" s="37">
        <f t="shared" si="9"/>
        <v>42.571428571428569</v>
      </c>
      <c r="S99" s="76" t="s">
        <v>269</v>
      </c>
      <c r="T99" s="92"/>
      <c r="U99" s="93"/>
    </row>
    <row r="100" spans="1:21" ht="48.75" customHeight="1" thickBot="1" x14ac:dyDescent="0.3">
      <c r="A100" s="295"/>
      <c r="B100" s="298"/>
      <c r="C100" s="286"/>
      <c r="D100" s="293"/>
      <c r="E100" s="293"/>
      <c r="F100" s="286"/>
      <c r="G100" s="286"/>
      <c r="H100" s="123" t="s">
        <v>272</v>
      </c>
      <c r="I100" s="78" t="s">
        <v>230</v>
      </c>
      <c r="J100" s="48">
        <v>1</v>
      </c>
      <c r="K100" s="80">
        <v>40725</v>
      </c>
      <c r="L100" s="80">
        <v>41090</v>
      </c>
      <c r="M100" s="43">
        <f t="shared" si="5"/>
        <v>52.142857142857146</v>
      </c>
      <c r="N100" s="34">
        <v>100</v>
      </c>
      <c r="O100" s="45">
        <f t="shared" si="6"/>
        <v>1</v>
      </c>
      <c r="P100" s="46">
        <f t="shared" si="7"/>
        <v>52.142857142857146</v>
      </c>
      <c r="Q100" s="46">
        <f t="shared" si="8"/>
        <v>52.142857142857146</v>
      </c>
      <c r="R100" s="47">
        <f t="shared" si="9"/>
        <v>52.142857142857146</v>
      </c>
      <c r="S100" s="81" t="s">
        <v>269</v>
      </c>
      <c r="T100" s="98"/>
      <c r="U100" s="99"/>
    </row>
    <row r="101" spans="1:21" ht="69" customHeight="1" thickBot="1" x14ac:dyDescent="0.3">
      <c r="A101" s="319" t="s">
        <v>330</v>
      </c>
      <c r="B101" s="321" t="s">
        <v>331</v>
      </c>
      <c r="C101" s="323" t="s">
        <v>332</v>
      </c>
      <c r="D101" s="325" t="s">
        <v>333</v>
      </c>
      <c r="E101" s="325" t="s">
        <v>334</v>
      </c>
      <c r="F101" s="323" t="s">
        <v>335</v>
      </c>
      <c r="G101" s="323" t="s">
        <v>336</v>
      </c>
      <c r="H101" s="167" t="s">
        <v>337</v>
      </c>
      <c r="I101" s="168" t="s">
        <v>338</v>
      </c>
      <c r="J101" s="169">
        <v>12</v>
      </c>
      <c r="K101" s="170">
        <v>40461</v>
      </c>
      <c r="L101" s="170">
        <v>40826</v>
      </c>
      <c r="M101" s="131">
        <f t="shared" si="5"/>
        <v>52.142857142857146</v>
      </c>
      <c r="N101" s="129">
        <v>12</v>
      </c>
      <c r="O101" s="132">
        <f t="shared" si="6"/>
        <v>1</v>
      </c>
      <c r="P101" s="133">
        <f t="shared" si="7"/>
        <v>52.142857142857146</v>
      </c>
      <c r="Q101" s="133">
        <f t="shared" si="8"/>
        <v>52.142857142857146</v>
      </c>
      <c r="R101" s="133">
        <f t="shared" si="9"/>
        <v>52.142857142857146</v>
      </c>
      <c r="S101" s="171" t="s">
        <v>339</v>
      </c>
      <c r="T101" s="134"/>
      <c r="U101" s="135"/>
    </row>
    <row r="102" spans="1:21" ht="54" customHeight="1" thickBot="1" x14ac:dyDescent="0.3">
      <c r="A102" s="320"/>
      <c r="B102" s="322"/>
      <c r="C102" s="324"/>
      <c r="D102" s="326"/>
      <c r="E102" s="326"/>
      <c r="F102" s="324"/>
      <c r="G102" s="324"/>
      <c r="H102" s="172" t="s">
        <v>340</v>
      </c>
      <c r="I102" s="173" t="s">
        <v>341</v>
      </c>
      <c r="J102" s="174">
        <v>2</v>
      </c>
      <c r="K102" s="175">
        <v>40483</v>
      </c>
      <c r="L102" s="175">
        <v>40848</v>
      </c>
      <c r="M102" s="176">
        <f t="shared" si="5"/>
        <v>52.142857142857146</v>
      </c>
      <c r="N102" s="177">
        <v>2</v>
      </c>
      <c r="O102" s="178">
        <f t="shared" si="6"/>
        <v>1</v>
      </c>
      <c r="P102" s="179">
        <f t="shared" si="7"/>
        <v>52.142857142857146</v>
      </c>
      <c r="Q102" s="179">
        <f t="shared" si="8"/>
        <v>52.142857142857146</v>
      </c>
      <c r="R102" s="179">
        <f t="shared" si="9"/>
        <v>52.142857142857146</v>
      </c>
      <c r="S102" s="180" t="s">
        <v>339</v>
      </c>
      <c r="T102" s="181"/>
      <c r="U102" s="182"/>
    </row>
    <row r="103" spans="1:21" ht="51" customHeight="1" x14ac:dyDescent="0.25">
      <c r="A103" s="294" t="s">
        <v>342</v>
      </c>
      <c r="B103" s="297" t="s">
        <v>343</v>
      </c>
      <c r="C103" s="285" t="s">
        <v>344</v>
      </c>
      <c r="D103" s="299" t="s">
        <v>345</v>
      </c>
      <c r="E103" s="316" t="s">
        <v>346</v>
      </c>
      <c r="F103" s="285" t="s">
        <v>347</v>
      </c>
      <c r="G103" s="285" t="s">
        <v>348</v>
      </c>
      <c r="H103" s="100" t="s">
        <v>349</v>
      </c>
      <c r="I103" s="70" t="s">
        <v>45</v>
      </c>
      <c r="J103" s="70">
        <v>1</v>
      </c>
      <c r="K103" s="183">
        <v>40436</v>
      </c>
      <c r="L103" s="183">
        <v>40497</v>
      </c>
      <c r="M103" s="72">
        <f t="shared" si="5"/>
        <v>8.7142857142857135</v>
      </c>
      <c r="N103" s="70">
        <v>1</v>
      </c>
      <c r="O103" s="73">
        <f t="shared" si="6"/>
        <v>1</v>
      </c>
      <c r="P103" s="74">
        <f t="shared" si="7"/>
        <v>8.7142857142857135</v>
      </c>
      <c r="Q103" s="74">
        <f t="shared" si="8"/>
        <v>8.7142857142857135</v>
      </c>
      <c r="R103" s="74">
        <f t="shared" si="9"/>
        <v>8.7142857142857135</v>
      </c>
      <c r="S103" s="86" t="s">
        <v>350</v>
      </c>
      <c r="T103" s="87"/>
      <c r="U103" s="88"/>
    </row>
    <row r="104" spans="1:21" ht="58.5" customHeight="1" x14ac:dyDescent="0.25">
      <c r="A104" s="309"/>
      <c r="B104" s="296"/>
      <c r="C104" s="287"/>
      <c r="D104" s="300"/>
      <c r="E104" s="317"/>
      <c r="F104" s="287"/>
      <c r="G104" s="287"/>
      <c r="H104" s="102" t="s">
        <v>351</v>
      </c>
      <c r="I104" s="27" t="s">
        <v>45</v>
      </c>
      <c r="J104" s="27">
        <v>1</v>
      </c>
      <c r="K104" s="108">
        <v>40497</v>
      </c>
      <c r="L104" s="108">
        <v>40558</v>
      </c>
      <c r="M104" s="26">
        <f t="shared" si="5"/>
        <v>8.7142857142857135</v>
      </c>
      <c r="N104" s="27">
        <v>1</v>
      </c>
      <c r="O104" s="28">
        <f t="shared" si="6"/>
        <v>1</v>
      </c>
      <c r="P104" s="29">
        <f t="shared" si="7"/>
        <v>8.7142857142857135</v>
      </c>
      <c r="Q104" s="29">
        <f t="shared" si="8"/>
        <v>8.7142857142857135</v>
      </c>
      <c r="R104" s="29">
        <f t="shared" si="9"/>
        <v>8.7142857142857135</v>
      </c>
      <c r="S104" s="30" t="s">
        <v>352</v>
      </c>
      <c r="T104" s="92"/>
      <c r="U104" s="93"/>
    </row>
    <row r="105" spans="1:21" ht="45" x14ac:dyDescent="0.25">
      <c r="A105" s="309"/>
      <c r="B105" s="296"/>
      <c r="C105" s="287"/>
      <c r="D105" s="300"/>
      <c r="E105" s="317"/>
      <c r="F105" s="287"/>
      <c r="G105" s="287"/>
      <c r="H105" s="102" t="s">
        <v>353</v>
      </c>
      <c r="I105" s="27" t="s">
        <v>354</v>
      </c>
      <c r="J105" s="27">
        <v>1</v>
      </c>
      <c r="K105" s="108">
        <v>40558</v>
      </c>
      <c r="L105" s="108">
        <v>40589</v>
      </c>
      <c r="M105" s="26">
        <f t="shared" si="5"/>
        <v>4.4285714285714288</v>
      </c>
      <c r="N105" s="27">
        <v>1</v>
      </c>
      <c r="O105" s="28">
        <f t="shared" si="6"/>
        <v>1</v>
      </c>
      <c r="P105" s="29">
        <f t="shared" si="7"/>
        <v>4.4285714285714288</v>
      </c>
      <c r="Q105" s="29">
        <f t="shared" si="8"/>
        <v>4.4285714285714288</v>
      </c>
      <c r="R105" s="29">
        <f t="shared" si="9"/>
        <v>4.4285714285714288</v>
      </c>
      <c r="S105" s="30" t="s">
        <v>350</v>
      </c>
      <c r="T105" s="92"/>
      <c r="U105" s="93"/>
    </row>
    <row r="106" spans="1:21" ht="39" customHeight="1" thickBot="1" x14ac:dyDescent="0.3">
      <c r="A106" s="295"/>
      <c r="B106" s="298"/>
      <c r="C106" s="286"/>
      <c r="D106" s="293"/>
      <c r="E106" s="318"/>
      <c r="F106" s="286"/>
      <c r="G106" s="286"/>
      <c r="H106" s="103" t="s">
        <v>355</v>
      </c>
      <c r="I106" s="78" t="s">
        <v>356</v>
      </c>
      <c r="J106" s="78">
        <v>5</v>
      </c>
      <c r="K106" s="109">
        <v>40589</v>
      </c>
      <c r="L106" s="109">
        <v>40754</v>
      </c>
      <c r="M106" s="65">
        <f t="shared" si="5"/>
        <v>23.571428571428573</v>
      </c>
      <c r="N106" s="78">
        <v>5</v>
      </c>
      <c r="O106" s="67">
        <f t="shared" si="6"/>
        <v>1</v>
      </c>
      <c r="P106" s="68">
        <f t="shared" si="7"/>
        <v>23.571428571428573</v>
      </c>
      <c r="Q106" s="68">
        <f t="shared" si="8"/>
        <v>23.571428571428573</v>
      </c>
      <c r="R106" s="68">
        <f t="shared" si="9"/>
        <v>23.571428571428573</v>
      </c>
      <c r="S106" s="48" t="s">
        <v>357</v>
      </c>
      <c r="T106" s="98"/>
      <c r="U106" s="99"/>
    </row>
    <row r="107" spans="1:21" ht="58.5" customHeight="1" x14ac:dyDescent="0.25">
      <c r="A107" s="294" t="s">
        <v>358</v>
      </c>
      <c r="B107" s="297" t="s">
        <v>359</v>
      </c>
      <c r="C107" s="285" t="s">
        <v>360</v>
      </c>
      <c r="D107" s="299" t="s">
        <v>361</v>
      </c>
      <c r="E107" s="299" t="s">
        <v>362</v>
      </c>
      <c r="F107" s="285" t="s">
        <v>347</v>
      </c>
      <c r="G107" s="285" t="s">
        <v>348</v>
      </c>
      <c r="H107" s="100" t="s">
        <v>349</v>
      </c>
      <c r="I107" s="70" t="s">
        <v>45</v>
      </c>
      <c r="J107" s="70">
        <v>1</v>
      </c>
      <c r="K107" s="183">
        <v>40436</v>
      </c>
      <c r="L107" s="183">
        <v>40497</v>
      </c>
      <c r="M107" s="72">
        <f t="shared" si="5"/>
        <v>8.7142857142857135</v>
      </c>
      <c r="N107" s="70">
        <v>1</v>
      </c>
      <c r="O107" s="73">
        <f t="shared" si="6"/>
        <v>1</v>
      </c>
      <c r="P107" s="74">
        <f t="shared" si="7"/>
        <v>8.7142857142857135</v>
      </c>
      <c r="Q107" s="74">
        <f t="shared" si="8"/>
        <v>8.7142857142857135</v>
      </c>
      <c r="R107" s="74">
        <f t="shared" si="9"/>
        <v>8.7142857142857135</v>
      </c>
      <c r="S107" s="86" t="s">
        <v>350</v>
      </c>
      <c r="T107" s="87"/>
      <c r="U107" s="88"/>
    </row>
    <row r="108" spans="1:21" ht="46.5" customHeight="1" x14ac:dyDescent="0.25">
      <c r="A108" s="309"/>
      <c r="B108" s="296"/>
      <c r="C108" s="287"/>
      <c r="D108" s="300"/>
      <c r="E108" s="300"/>
      <c r="F108" s="287"/>
      <c r="G108" s="287"/>
      <c r="H108" s="102" t="s">
        <v>351</v>
      </c>
      <c r="I108" s="27" t="s">
        <v>45</v>
      </c>
      <c r="J108" s="27">
        <v>1</v>
      </c>
      <c r="K108" s="108">
        <v>40497</v>
      </c>
      <c r="L108" s="108">
        <v>40558</v>
      </c>
      <c r="M108" s="26">
        <f t="shared" si="5"/>
        <v>8.7142857142857135</v>
      </c>
      <c r="N108" s="27">
        <v>1</v>
      </c>
      <c r="O108" s="28">
        <f t="shared" si="6"/>
        <v>1</v>
      </c>
      <c r="P108" s="29">
        <f t="shared" si="7"/>
        <v>8.7142857142857135</v>
      </c>
      <c r="Q108" s="29">
        <f t="shared" si="8"/>
        <v>8.7142857142857135</v>
      </c>
      <c r="R108" s="29">
        <f t="shared" si="9"/>
        <v>8.7142857142857135</v>
      </c>
      <c r="S108" s="30" t="s">
        <v>352</v>
      </c>
      <c r="T108" s="92"/>
      <c r="U108" s="93"/>
    </row>
    <row r="109" spans="1:21" ht="45" x14ac:dyDescent="0.25">
      <c r="A109" s="309"/>
      <c r="B109" s="296"/>
      <c r="C109" s="287"/>
      <c r="D109" s="300"/>
      <c r="E109" s="300"/>
      <c r="F109" s="287"/>
      <c r="G109" s="287"/>
      <c r="H109" s="102" t="s">
        <v>353</v>
      </c>
      <c r="I109" s="27" t="s">
        <v>354</v>
      </c>
      <c r="J109" s="27">
        <v>1</v>
      </c>
      <c r="K109" s="108">
        <v>40558</v>
      </c>
      <c r="L109" s="108">
        <v>40589</v>
      </c>
      <c r="M109" s="26">
        <f t="shared" si="5"/>
        <v>4.4285714285714288</v>
      </c>
      <c r="N109" s="27">
        <v>1</v>
      </c>
      <c r="O109" s="28">
        <f t="shared" si="6"/>
        <v>1</v>
      </c>
      <c r="P109" s="29">
        <f t="shared" si="7"/>
        <v>4.4285714285714288</v>
      </c>
      <c r="Q109" s="29">
        <f t="shared" si="8"/>
        <v>4.4285714285714288</v>
      </c>
      <c r="R109" s="29">
        <f t="shared" si="9"/>
        <v>4.4285714285714288</v>
      </c>
      <c r="S109" s="30" t="s">
        <v>350</v>
      </c>
      <c r="T109" s="92"/>
      <c r="U109" s="93"/>
    </row>
    <row r="110" spans="1:21" ht="33" customHeight="1" thickBot="1" x14ac:dyDescent="0.3">
      <c r="A110" s="295"/>
      <c r="B110" s="298"/>
      <c r="C110" s="286"/>
      <c r="D110" s="293"/>
      <c r="E110" s="293"/>
      <c r="F110" s="286"/>
      <c r="G110" s="286"/>
      <c r="H110" s="103" t="s">
        <v>355</v>
      </c>
      <c r="I110" s="78" t="s">
        <v>356</v>
      </c>
      <c r="J110" s="78">
        <v>5</v>
      </c>
      <c r="K110" s="109">
        <v>40589</v>
      </c>
      <c r="L110" s="109">
        <v>40754</v>
      </c>
      <c r="M110" s="65">
        <f t="shared" si="5"/>
        <v>23.571428571428573</v>
      </c>
      <c r="N110" s="78">
        <v>5</v>
      </c>
      <c r="O110" s="67">
        <f t="shared" si="6"/>
        <v>1</v>
      </c>
      <c r="P110" s="68">
        <f t="shared" si="7"/>
        <v>23.571428571428573</v>
      </c>
      <c r="Q110" s="68">
        <f t="shared" si="8"/>
        <v>23.571428571428573</v>
      </c>
      <c r="R110" s="68">
        <f t="shared" si="9"/>
        <v>23.571428571428573</v>
      </c>
      <c r="S110" s="48" t="s">
        <v>357</v>
      </c>
      <c r="T110" s="98"/>
      <c r="U110" s="99"/>
    </row>
    <row r="111" spans="1:21" ht="177" customHeight="1" thickBot="1" x14ac:dyDescent="0.3">
      <c r="A111" s="136" t="s">
        <v>363</v>
      </c>
      <c r="B111" s="184" t="s">
        <v>364</v>
      </c>
      <c r="C111" s="138" t="s">
        <v>365</v>
      </c>
      <c r="D111" s="138" t="s">
        <v>366</v>
      </c>
      <c r="E111" s="138" t="s">
        <v>367</v>
      </c>
      <c r="F111" s="185" t="s">
        <v>368</v>
      </c>
      <c r="G111" s="185" t="s">
        <v>369</v>
      </c>
      <c r="H111" s="138" t="s">
        <v>370</v>
      </c>
      <c r="I111" s="139" t="s">
        <v>371</v>
      </c>
      <c r="J111" s="139">
        <v>3</v>
      </c>
      <c r="K111" s="186">
        <v>40451</v>
      </c>
      <c r="L111" s="186">
        <v>40801</v>
      </c>
      <c r="M111" s="187">
        <f t="shared" si="5"/>
        <v>50</v>
      </c>
      <c r="N111" s="139">
        <v>3</v>
      </c>
      <c r="O111" s="188">
        <f t="shared" si="6"/>
        <v>1</v>
      </c>
      <c r="P111" s="189">
        <f t="shared" si="7"/>
        <v>50</v>
      </c>
      <c r="Q111" s="189">
        <f t="shared" si="8"/>
        <v>50</v>
      </c>
      <c r="R111" s="189">
        <f t="shared" si="9"/>
        <v>50</v>
      </c>
      <c r="S111" s="190" t="s">
        <v>372</v>
      </c>
      <c r="T111" s="146"/>
      <c r="U111" s="147"/>
    </row>
    <row r="112" spans="1:21" ht="57" hidden="1" thickBot="1" x14ac:dyDescent="0.3">
      <c r="A112" s="294" t="s">
        <v>373</v>
      </c>
      <c r="B112" s="313" t="s">
        <v>374</v>
      </c>
      <c r="C112" s="285" t="s">
        <v>375</v>
      </c>
      <c r="D112" s="299" t="s">
        <v>376</v>
      </c>
      <c r="E112" s="299" t="s">
        <v>377</v>
      </c>
      <c r="F112" s="310" t="s">
        <v>378</v>
      </c>
      <c r="G112" s="310" t="s">
        <v>379</v>
      </c>
      <c r="H112" s="100" t="s">
        <v>380</v>
      </c>
      <c r="I112" s="70" t="s">
        <v>381</v>
      </c>
      <c r="J112" s="70">
        <v>1</v>
      </c>
      <c r="K112" s="191">
        <v>40451</v>
      </c>
      <c r="L112" s="191">
        <v>40574</v>
      </c>
      <c r="M112" s="72">
        <f t="shared" si="5"/>
        <v>17.571428571428573</v>
      </c>
      <c r="N112" s="70">
        <v>1</v>
      </c>
      <c r="O112" s="73">
        <f t="shared" si="6"/>
        <v>1</v>
      </c>
      <c r="P112" s="74">
        <f t="shared" si="7"/>
        <v>17.571428571428573</v>
      </c>
      <c r="Q112" s="74">
        <f t="shared" si="8"/>
        <v>17.571428571428573</v>
      </c>
      <c r="R112" s="74">
        <f t="shared" si="9"/>
        <v>17.571428571428573</v>
      </c>
      <c r="S112" s="86" t="s">
        <v>382</v>
      </c>
      <c r="T112" s="87"/>
      <c r="U112" s="88"/>
    </row>
    <row r="113" spans="1:21" ht="57" hidden="1" thickBot="1" x14ac:dyDescent="0.3">
      <c r="A113" s="309"/>
      <c r="B113" s="314"/>
      <c r="C113" s="287"/>
      <c r="D113" s="300"/>
      <c r="E113" s="300"/>
      <c r="F113" s="311"/>
      <c r="G113" s="311"/>
      <c r="H113" s="102" t="s">
        <v>383</v>
      </c>
      <c r="I113" s="27" t="s">
        <v>381</v>
      </c>
      <c r="J113" s="27">
        <v>1</v>
      </c>
      <c r="K113" s="192">
        <v>40575</v>
      </c>
      <c r="L113" s="192">
        <v>40634</v>
      </c>
      <c r="M113" s="26">
        <f t="shared" si="5"/>
        <v>8.4285714285714288</v>
      </c>
      <c r="N113" s="27">
        <v>1</v>
      </c>
      <c r="O113" s="28">
        <f t="shared" si="6"/>
        <v>1</v>
      </c>
      <c r="P113" s="29">
        <f t="shared" si="7"/>
        <v>8.4285714285714288</v>
      </c>
      <c r="Q113" s="29">
        <f t="shared" si="8"/>
        <v>8.4285714285714288</v>
      </c>
      <c r="R113" s="29">
        <f t="shared" si="9"/>
        <v>8.4285714285714288</v>
      </c>
      <c r="S113" s="30" t="s">
        <v>384</v>
      </c>
      <c r="T113" s="92"/>
      <c r="U113" s="93"/>
    </row>
    <row r="114" spans="1:21" ht="113.25" hidden="1" thickBot="1" x14ac:dyDescent="0.3">
      <c r="A114" s="295"/>
      <c r="B114" s="315"/>
      <c r="C114" s="286"/>
      <c r="D114" s="293"/>
      <c r="E114" s="293"/>
      <c r="F114" s="312"/>
      <c r="G114" s="312"/>
      <c r="H114" s="103" t="s">
        <v>385</v>
      </c>
      <c r="I114" s="78" t="s">
        <v>386</v>
      </c>
      <c r="J114" s="78">
        <v>2</v>
      </c>
      <c r="K114" s="193">
        <v>40634</v>
      </c>
      <c r="L114" s="193">
        <v>40755</v>
      </c>
      <c r="M114" s="65">
        <f t="shared" si="5"/>
        <v>17.285714285714285</v>
      </c>
      <c r="N114" s="78">
        <v>2</v>
      </c>
      <c r="O114" s="67">
        <f t="shared" si="6"/>
        <v>1</v>
      </c>
      <c r="P114" s="68">
        <f t="shared" si="7"/>
        <v>17.285714285714285</v>
      </c>
      <c r="Q114" s="68">
        <f t="shared" si="8"/>
        <v>17.285714285714285</v>
      </c>
      <c r="R114" s="68">
        <f t="shared" si="9"/>
        <v>17.285714285714285</v>
      </c>
      <c r="S114" s="48" t="s">
        <v>382</v>
      </c>
      <c r="T114" s="98"/>
      <c r="U114" s="99"/>
    </row>
    <row r="115" spans="1:21" ht="225.75" thickBot="1" x14ac:dyDescent="0.3">
      <c r="A115" s="136" t="s">
        <v>387</v>
      </c>
      <c r="B115" s="137" t="s">
        <v>388</v>
      </c>
      <c r="C115" s="138" t="s">
        <v>389</v>
      </c>
      <c r="D115" s="194" t="s">
        <v>390</v>
      </c>
      <c r="E115" s="195" t="s">
        <v>391</v>
      </c>
      <c r="F115" s="196" t="s">
        <v>392</v>
      </c>
      <c r="G115" s="138" t="s">
        <v>393</v>
      </c>
      <c r="H115" s="138" t="s">
        <v>394</v>
      </c>
      <c r="I115" s="139" t="s">
        <v>395</v>
      </c>
      <c r="J115" s="139">
        <v>3</v>
      </c>
      <c r="K115" s="186">
        <v>40451</v>
      </c>
      <c r="L115" s="186">
        <v>40801</v>
      </c>
      <c r="M115" s="187">
        <f t="shared" si="5"/>
        <v>50</v>
      </c>
      <c r="N115" s="139">
        <v>3</v>
      </c>
      <c r="O115" s="188">
        <f t="shared" si="6"/>
        <v>1</v>
      </c>
      <c r="P115" s="189">
        <f t="shared" si="7"/>
        <v>50</v>
      </c>
      <c r="Q115" s="189">
        <f t="shared" si="8"/>
        <v>50</v>
      </c>
      <c r="R115" s="189">
        <f t="shared" si="9"/>
        <v>50</v>
      </c>
      <c r="S115" s="190" t="s">
        <v>382</v>
      </c>
      <c r="T115" s="146"/>
      <c r="U115" s="147"/>
    </row>
    <row r="116" spans="1:21" ht="72.75" customHeight="1" x14ac:dyDescent="0.25">
      <c r="A116" s="294" t="s">
        <v>396</v>
      </c>
      <c r="B116" s="297" t="s">
        <v>388</v>
      </c>
      <c r="C116" s="285" t="s">
        <v>397</v>
      </c>
      <c r="D116" s="299" t="s">
        <v>390</v>
      </c>
      <c r="E116" s="299" t="s">
        <v>398</v>
      </c>
      <c r="F116" s="285" t="s">
        <v>399</v>
      </c>
      <c r="G116" s="285" t="s">
        <v>400</v>
      </c>
      <c r="H116" s="100" t="s">
        <v>401</v>
      </c>
      <c r="I116" s="70" t="s">
        <v>402</v>
      </c>
      <c r="J116" s="70">
        <v>1</v>
      </c>
      <c r="K116" s="191">
        <v>40632</v>
      </c>
      <c r="L116" s="191">
        <v>40724</v>
      </c>
      <c r="M116" s="72">
        <f t="shared" si="5"/>
        <v>13.142857142857142</v>
      </c>
      <c r="N116" s="70">
        <v>1</v>
      </c>
      <c r="O116" s="73">
        <f t="shared" si="6"/>
        <v>1</v>
      </c>
      <c r="P116" s="74">
        <f t="shared" si="7"/>
        <v>13.142857142857142</v>
      </c>
      <c r="Q116" s="74">
        <f t="shared" si="8"/>
        <v>13.142857142857142</v>
      </c>
      <c r="R116" s="74">
        <f t="shared" si="9"/>
        <v>13.142857142857142</v>
      </c>
      <c r="S116" s="86" t="s">
        <v>382</v>
      </c>
      <c r="T116" s="87"/>
      <c r="U116" s="88"/>
    </row>
    <row r="117" spans="1:21" ht="23.25" thickBot="1" x14ac:dyDescent="0.3">
      <c r="A117" s="295"/>
      <c r="B117" s="298"/>
      <c r="C117" s="286"/>
      <c r="D117" s="293"/>
      <c r="E117" s="293"/>
      <c r="F117" s="286"/>
      <c r="G117" s="286"/>
      <c r="H117" s="103" t="s">
        <v>403</v>
      </c>
      <c r="I117" s="78" t="s">
        <v>402</v>
      </c>
      <c r="J117" s="78">
        <v>1</v>
      </c>
      <c r="K117" s="193">
        <v>40632</v>
      </c>
      <c r="L117" s="193">
        <v>40724</v>
      </c>
      <c r="M117" s="65">
        <f t="shared" si="5"/>
        <v>13.142857142857142</v>
      </c>
      <c r="N117" s="78">
        <v>1</v>
      </c>
      <c r="O117" s="67">
        <f t="shared" si="6"/>
        <v>1</v>
      </c>
      <c r="P117" s="68">
        <f t="shared" si="7"/>
        <v>13.142857142857142</v>
      </c>
      <c r="Q117" s="68">
        <f t="shared" si="8"/>
        <v>13.142857142857142</v>
      </c>
      <c r="R117" s="68">
        <f t="shared" si="9"/>
        <v>13.142857142857142</v>
      </c>
      <c r="S117" s="48" t="s">
        <v>382</v>
      </c>
      <c r="T117" s="98"/>
      <c r="U117" s="99"/>
    </row>
    <row r="118" spans="1:21" ht="71.25" customHeight="1" x14ac:dyDescent="0.25">
      <c r="A118" s="303" t="s">
        <v>404</v>
      </c>
      <c r="B118" s="306" t="s">
        <v>405</v>
      </c>
      <c r="C118" s="285" t="s">
        <v>406</v>
      </c>
      <c r="D118" s="299" t="s">
        <v>407</v>
      </c>
      <c r="E118" s="299" t="s">
        <v>408</v>
      </c>
      <c r="F118" s="100" t="s">
        <v>409</v>
      </c>
      <c r="G118" s="100" t="s">
        <v>410</v>
      </c>
      <c r="H118" s="100" t="s">
        <v>411</v>
      </c>
      <c r="I118" s="70" t="s">
        <v>130</v>
      </c>
      <c r="J118" s="70">
        <v>1</v>
      </c>
      <c r="K118" s="191">
        <v>40422</v>
      </c>
      <c r="L118" s="191">
        <v>40512</v>
      </c>
      <c r="M118" s="72">
        <f t="shared" si="5"/>
        <v>12.857142857142858</v>
      </c>
      <c r="N118" s="70">
        <v>1</v>
      </c>
      <c r="O118" s="73">
        <f t="shared" si="6"/>
        <v>1</v>
      </c>
      <c r="P118" s="74">
        <f t="shared" si="7"/>
        <v>12.857142857142858</v>
      </c>
      <c r="Q118" s="74">
        <f t="shared" si="8"/>
        <v>12.857142857142858</v>
      </c>
      <c r="R118" s="74">
        <f t="shared" si="9"/>
        <v>12.857142857142858</v>
      </c>
      <c r="S118" s="70" t="s">
        <v>412</v>
      </c>
      <c r="T118" s="87"/>
      <c r="U118" s="88"/>
    </row>
    <row r="119" spans="1:21" ht="83.25" customHeight="1" x14ac:dyDescent="0.25">
      <c r="A119" s="304"/>
      <c r="B119" s="307"/>
      <c r="C119" s="287"/>
      <c r="D119" s="300"/>
      <c r="E119" s="300"/>
      <c r="F119" s="102" t="s">
        <v>413</v>
      </c>
      <c r="G119" s="102" t="s">
        <v>414</v>
      </c>
      <c r="H119" s="102" t="s">
        <v>415</v>
      </c>
      <c r="I119" s="27" t="s">
        <v>416</v>
      </c>
      <c r="J119" s="27">
        <v>1</v>
      </c>
      <c r="K119" s="192">
        <v>40422</v>
      </c>
      <c r="L119" s="192">
        <v>40543</v>
      </c>
      <c r="M119" s="26">
        <f t="shared" si="5"/>
        <v>17.285714285714285</v>
      </c>
      <c r="N119" s="27">
        <v>1</v>
      </c>
      <c r="O119" s="28">
        <f t="shared" si="6"/>
        <v>1</v>
      </c>
      <c r="P119" s="29">
        <f t="shared" si="7"/>
        <v>17.285714285714285</v>
      </c>
      <c r="Q119" s="29">
        <f t="shared" si="8"/>
        <v>17.285714285714285</v>
      </c>
      <c r="R119" s="29">
        <f t="shared" si="9"/>
        <v>17.285714285714285</v>
      </c>
      <c r="S119" s="27" t="s">
        <v>412</v>
      </c>
      <c r="T119" s="92"/>
      <c r="U119" s="93"/>
    </row>
    <row r="120" spans="1:21" ht="88.5" customHeight="1" thickBot="1" x14ac:dyDescent="0.3">
      <c r="A120" s="305"/>
      <c r="B120" s="308"/>
      <c r="C120" s="286"/>
      <c r="D120" s="293"/>
      <c r="E120" s="293"/>
      <c r="F120" s="197" t="s">
        <v>417</v>
      </c>
      <c r="G120" s="198" t="s">
        <v>418</v>
      </c>
      <c r="H120" s="198" t="s">
        <v>419</v>
      </c>
      <c r="I120" s="199" t="s">
        <v>420</v>
      </c>
      <c r="J120" s="78">
        <v>2</v>
      </c>
      <c r="K120" s="193">
        <v>40558</v>
      </c>
      <c r="L120" s="193">
        <v>40602</v>
      </c>
      <c r="M120" s="65">
        <f t="shared" si="5"/>
        <v>6.2857142857142856</v>
      </c>
      <c r="N120" s="78">
        <v>2</v>
      </c>
      <c r="O120" s="67">
        <f t="shared" si="6"/>
        <v>1</v>
      </c>
      <c r="P120" s="68">
        <f t="shared" si="7"/>
        <v>6.2857142857142856</v>
      </c>
      <c r="Q120" s="68">
        <f t="shared" si="8"/>
        <v>6.2857142857142856</v>
      </c>
      <c r="R120" s="68">
        <f t="shared" si="9"/>
        <v>6.2857142857142856</v>
      </c>
      <c r="S120" s="78" t="s">
        <v>421</v>
      </c>
      <c r="T120" s="98"/>
      <c r="U120" s="99"/>
    </row>
    <row r="121" spans="1:21" ht="22.5" x14ac:dyDescent="0.25">
      <c r="A121" s="294" t="s">
        <v>422</v>
      </c>
      <c r="B121" s="297" t="s">
        <v>423</v>
      </c>
      <c r="C121" s="285" t="s">
        <v>424</v>
      </c>
      <c r="D121" s="299" t="s">
        <v>425</v>
      </c>
      <c r="E121" s="299" t="s">
        <v>426</v>
      </c>
      <c r="F121" s="285" t="s">
        <v>427</v>
      </c>
      <c r="G121" s="285" t="s">
        <v>428</v>
      </c>
      <c r="H121" s="100" t="s">
        <v>429</v>
      </c>
      <c r="I121" s="70" t="s">
        <v>430</v>
      </c>
      <c r="J121" s="70">
        <v>1</v>
      </c>
      <c r="K121" s="105">
        <v>40452</v>
      </c>
      <c r="L121" s="105">
        <v>40543</v>
      </c>
      <c r="M121" s="72">
        <f t="shared" si="5"/>
        <v>13</v>
      </c>
      <c r="N121" s="70">
        <v>1</v>
      </c>
      <c r="O121" s="73">
        <f t="shared" si="6"/>
        <v>1</v>
      </c>
      <c r="P121" s="74">
        <f t="shared" si="7"/>
        <v>13</v>
      </c>
      <c r="Q121" s="74">
        <f t="shared" si="8"/>
        <v>13</v>
      </c>
      <c r="R121" s="74">
        <f t="shared" si="9"/>
        <v>13</v>
      </c>
      <c r="S121" s="200" t="s">
        <v>431</v>
      </c>
      <c r="T121" s="87"/>
      <c r="U121" s="88"/>
    </row>
    <row r="122" spans="1:21" ht="48" customHeight="1" x14ac:dyDescent="0.25">
      <c r="A122" s="309"/>
      <c r="B122" s="296"/>
      <c r="C122" s="287"/>
      <c r="D122" s="300"/>
      <c r="E122" s="300"/>
      <c r="F122" s="287"/>
      <c r="G122" s="287"/>
      <c r="H122" s="102" t="s">
        <v>432</v>
      </c>
      <c r="I122" s="27" t="s">
        <v>433</v>
      </c>
      <c r="J122" s="27">
        <v>1</v>
      </c>
      <c r="K122" s="107">
        <v>40558</v>
      </c>
      <c r="L122" s="107">
        <v>40633</v>
      </c>
      <c r="M122" s="26">
        <f t="shared" si="5"/>
        <v>10.714285714285714</v>
      </c>
      <c r="N122" s="27">
        <v>1</v>
      </c>
      <c r="O122" s="28">
        <f t="shared" si="6"/>
        <v>1</v>
      </c>
      <c r="P122" s="29">
        <f t="shared" si="7"/>
        <v>10.714285714285714</v>
      </c>
      <c r="Q122" s="29">
        <f t="shared" si="8"/>
        <v>10.714285714285714</v>
      </c>
      <c r="R122" s="29">
        <f t="shared" si="9"/>
        <v>10.714285714285714</v>
      </c>
      <c r="S122" s="201" t="s">
        <v>431</v>
      </c>
      <c r="T122" s="92"/>
      <c r="U122" s="93"/>
    </row>
    <row r="123" spans="1:21" ht="43.5" customHeight="1" x14ac:dyDescent="0.25">
      <c r="A123" s="295"/>
      <c r="B123" s="298"/>
      <c r="C123" s="286"/>
      <c r="D123" s="292"/>
      <c r="E123" s="292"/>
      <c r="F123" s="286"/>
      <c r="G123" s="286"/>
      <c r="H123" s="103" t="s">
        <v>434</v>
      </c>
      <c r="I123" s="78" t="s">
        <v>435</v>
      </c>
      <c r="J123" s="78">
        <v>3</v>
      </c>
      <c r="K123" s="202">
        <v>40634</v>
      </c>
      <c r="L123" s="202">
        <v>40697</v>
      </c>
      <c r="M123" s="65">
        <f t="shared" si="5"/>
        <v>9</v>
      </c>
      <c r="N123" s="78">
        <v>3</v>
      </c>
      <c r="O123" s="67">
        <f t="shared" si="6"/>
        <v>1</v>
      </c>
      <c r="P123" s="68">
        <f t="shared" si="7"/>
        <v>9</v>
      </c>
      <c r="Q123" s="68">
        <f t="shared" si="8"/>
        <v>9</v>
      </c>
      <c r="R123" s="68">
        <f t="shared" si="9"/>
        <v>9</v>
      </c>
      <c r="S123" s="203" t="s">
        <v>436</v>
      </c>
      <c r="T123" s="98"/>
      <c r="U123" s="99"/>
    </row>
    <row r="124" spans="1:21" ht="81" customHeight="1" x14ac:dyDescent="0.25">
      <c r="A124" s="301" t="s">
        <v>437</v>
      </c>
      <c r="B124" s="296" t="s">
        <v>438</v>
      </c>
      <c r="C124" s="287" t="s">
        <v>439</v>
      </c>
      <c r="D124" s="286" t="s">
        <v>440</v>
      </c>
      <c r="E124" s="286" t="s">
        <v>441</v>
      </c>
      <c r="F124" s="287" t="s">
        <v>442</v>
      </c>
      <c r="G124" s="287" t="s">
        <v>443</v>
      </c>
      <c r="H124" s="102" t="s">
        <v>444</v>
      </c>
      <c r="I124" s="27" t="s">
        <v>445</v>
      </c>
      <c r="J124" s="106">
        <v>4</v>
      </c>
      <c r="K124" s="107">
        <v>40422</v>
      </c>
      <c r="L124" s="107">
        <v>40785</v>
      </c>
      <c r="M124" s="26">
        <f t="shared" si="5"/>
        <v>51.857142857142854</v>
      </c>
      <c r="N124" s="27">
        <v>4</v>
      </c>
      <c r="O124" s="28">
        <f t="shared" si="6"/>
        <v>1</v>
      </c>
      <c r="P124" s="29">
        <f t="shared" si="7"/>
        <v>51.857142857142854</v>
      </c>
      <c r="Q124" s="29">
        <f t="shared" si="8"/>
        <v>51.857142857142854</v>
      </c>
      <c r="R124" s="29">
        <f t="shared" si="9"/>
        <v>51.857142857142854</v>
      </c>
      <c r="S124" s="27" t="s">
        <v>446</v>
      </c>
      <c r="T124" s="92"/>
      <c r="U124" s="92"/>
    </row>
    <row r="125" spans="1:21" ht="65.25" customHeight="1" x14ac:dyDescent="0.25">
      <c r="A125" s="288"/>
      <c r="B125" s="302"/>
      <c r="C125" s="292"/>
      <c r="D125" s="300"/>
      <c r="E125" s="300"/>
      <c r="F125" s="292"/>
      <c r="G125" s="292"/>
      <c r="H125" s="204" t="s">
        <v>447</v>
      </c>
      <c r="I125" s="205" t="s">
        <v>448</v>
      </c>
      <c r="J125" s="20">
        <v>1</v>
      </c>
      <c r="K125" s="206">
        <v>40452</v>
      </c>
      <c r="L125" s="206">
        <v>40633</v>
      </c>
      <c r="M125" s="207">
        <f t="shared" si="5"/>
        <v>25.857142857142858</v>
      </c>
      <c r="N125" s="20">
        <v>1</v>
      </c>
      <c r="O125" s="208">
        <f t="shared" si="6"/>
        <v>1</v>
      </c>
      <c r="P125" s="209">
        <f t="shared" si="7"/>
        <v>25.857142857142858</v>
      </c>
      <c r="Q125" s="209">
        <f t="shared" si="8"/>
        <v>25.857142857142858</v>
      </c>
      <c r="R125" s="209">
        <f t="shared" si="9"/>
        <v>25.857142857142858</v>
      </c>
      <c r="S125" s="205" t="s">
        <v>446</v>
      </c>
      <c r="T125" s="210"/>
      <c r="U125" s="211"/>
    </row>
    <row r="126" spans="1:21" ht="51.75" customHeight="1" thickBot="1" x14ac:dyDescent="0.3">
      <c r="A126" s="289"/>
      <c r="B126" s="298"/>
      <c r="C126" s="286"/>
      <c r="D126" s="293"/>
      <c r="E126" s="293"/>
      <c r="F126" s="286"/>
      <c r="G126" s="286"/>
      <c r="H126" s="103" t="s">
        <v>449</v>
      </c>
      <c r="I126" s="78" t="s">
        <v>450</v>
      </c>
      <c r="J126" s="150">
        <v>1</v>
      </c>
      <c r="K126" s="202">
        <v>40634</v>
      </c>
      <c r="L126" s="202">
        <v>40816</v>
      </c>
      <c r="M126" s="65">
        <f t="shared" si="5"/>
        <v>26</v>
      </c>
      <c r="N126" s="78">
        <v>1</v>
      </c>
      <c r="O126" s="67">
        <f t="shared" si="6"/>
        <v>1</v>
      </c>
      <c r="P126" s="68">
        <f t="shared" si="7"/>
        <v>26</v>
      </c>
      <c r="Q126" s="68">
        <f t="shared" si="8"/>
        <v>26</v>
      </c>
      <c r="R126" s="68">
        <f t="shared" si="9"/>
        <v>26</v>
      </c>
      <c r="S126" s="78" t="s">
        <v>446</v>
      </c>
      <c r="T126" s="98"/>
      <c r="U126" s="99"/>
    </row>
    <row r="127" spans="1:21" ht="50.25" customHeight="1" x14ac:dyDescent="0.25">
      <c r="A127" s="294" t="s">
        <v>451</v>
      </c>
      <c r="B127" s="297" t="s">
        <v>452</v>
      </c>
      <c r="C127" s="285" t="s">
        <v>453</v>
      </c>
      <c r="D127" s="299" t="s">
        <v>454</v>
      </c>
      <c r="E127" s="299" t="s">
        <v>455</v>
      </c>
      <c r="F127" s="285" t="s">
        <v>456</v>
      </c>
      <c r="G127" s="285" t="s">
        <v>457</v>
      </c>
      <c r="H127" s="100" t="s">
        <v>458</v>
      </c>
      <c r="I127" s="70" t="s">
        <v>459</v>
      </c>
      <c r="J127" s="148">
        <v>1</v>
      </c>
      <c r="K127" s="105">
        <v>40422</v>
      </c>
      <c r="L127" s="105">
        <v>40543</v>
      </c>
      <c r="M127" s="72">
        <f t="shared" si="5"/>
        <v>17.285714285714285</v>
      </c>
      <c r="N127" s="70">
        <v>1</v>
      </c>
      <c r="O127" s="73">
        <f t="shared" si="6"/>
        <v>1</v>
      </c>
      <c r="P127" s="74">
        <f t="shared" si="7"/>
        <v>17.285714285714285</v>
      </c>
      <c r="Q127" s="74">
        <f t="shared" si="8"/>
        <v>17.285714285714285</v>
      </c>
      <c r="R127" s="74">
        <f t="shared" si="9"/>
        <v>17.285714285714285</v>
      </c>
      <c r="S127" s="70" t="s">
        <v>460</v>
      </c>
      <c r="T127" s="87"/>
      <c r="U127" s="88"/>
    </row>
    <row r="128" spans="1:21" ht="61.5" customHeight="1" x14ac:dyDescent="0.25">
      <c r="A128" s="295"/>
      <c r="B128" s="298"/>
      <c r="C128" s="286"/>
      <c r="D128" s="300"/>
      <c r="E128" s="300"/>
      <c r="F128" s="286"/>
      <c r="G128" s="286"/>
      <c r="H128" s="103" t="s">
        <v>461</v>
      </c>
      <c r="I128" s="78" t="s">
        <v>462</v>
      </c>
      <c r="J128" s="150">
        <v>1</v>
      </c>
      <c r="K128" s="202">
        <v>40452</v>
      </c>
      <c r="L128" s="202">
        <v>40632</v>
      </c>
      <c r="M128" s="65">
        <f t="shared" si="5"/>
        <v>25.714285714285715</v>
      </c>
      <c r="N128" s="78">
        <v>1</v>
      </c>
      <c r="O128" s="67">
        <f t="shared" si="6"/>
        <v>1</v>
      </c>
      <c r="P128" s="68">
        <f t="shared" si="7"/>
        <v>25.714285714285715</v>
      </c>
      <c r="Q128" s="68">
        <f t="shared" si="8"/>
        <v>25.714285714285715</v>
      </c>
      <c r="R128" s="68">
        <f t="shared" si="9"/>
        <v>25.714285714285715</v>
      </c>
      <c r="S128" s="78" t="s">
        <v>460</v>
      </c>
      <c r="T128" s="98"/>
      <c r="U128" s="99"/>
    </row>
    <row r="129" spans="1:21" ht="45" x14ac:dyDescent="0.25">
      <c r="A129" s="296"/>
      <c r="B129" s="296"/>
      <c r="C129" s="287"/>
      <c r="D129" s="292"/>
      <c r="E129" s="292"/>
      <c r="F129" s="287"/>
      <c r="G129" s="287"/>
      <c r="H129" s="102" t="s">
        <v>463</v>
      </c>
      <c r="I129" s="27" t="s">
        <v>464</v>
      </c>
      <c r="J129" s="212">
        <v>1</v>
      </c>
      <c r="K129" s="107">
        <v>40634</v>
      </c>
      <c r="L129" s="107">
        <v>40785</v>
      </c>
      <c r="M129" s="26">
        <f t="shared" si="5"/>
        <v>21.571428571428573</v>
      </c>
      <c r="N129" s="27">
        <v>1</v>
      </c>
      <c r="O129" s="28">
        <f t="shared" si="6"/>
        <v>1</v>
      </c>
      <c r="P129" s="29">
        <f t="shared" si="7"/>
        <v>21.571428571428573</v>
      </c>
      <c r="Q129" s="29">
        <f t="shared" si="8"/>
        <v>21.571428571428573</v>
      </c>
      <c r="R129" s="29">
        <f t="shared" si="9"/>
        <v>21.571428571428573</v>
      </c>
      <c r="S129" s="27" t="s">
        <v>465</v>
      </c>
      <c r="T129" s="92"/>
      <c r="U129" s="92"/>
    </row>
    <row r="130" spans="1:21" ht="76.5" customHeight="1" x14ac:dyDescent="0.25">
      <c r="A130" s="288" t="s">
        <v>466</v>
      </c>
      <c r="B130" s="290" t="s">
        <v>467</v>
      </c>
      <c r="C130" s="292" t="s">
        <v>468</v>
      </c>
      <c r="D130" s="286" t="s">
        <v>469</v>
      </c>
      <c r="E130" s="286" t="s">
        <v>470</v>
      </c>
      <c r="F130" s="292" t="s">
        <v>471</v>
      </c>
      <c r="G130" s="292" t="s">
        <v>472</v>
      </c>
      <c r="H130" s="213" t="s">
        <v>473</v>
      </c>
      <c r="I130" s="205" t="s">
        <v>45</v>
      </c>
      <c r="J130" s="205">
        <v>1</v>
      </c>
      <c r="K130" s="206">
        <v>40466</v>
      </c>
      <c r="L130" s="206">
        <v>40724</v>
      </c>
      <c r="M130" s="207">
        <f t="shared" si="5"/>
        <v>36.857142857142854</v>
      </c>
      <c r="N130" s="205">
        <v>1</v>
      </c>
      <c r="O130" s="208">
        <f t="shared" si="6"/>
        <v>1</v>
      </c>
      <c r="P130" s="209">
        <f t="shared" si="7"/>
        <v>36.857142857142854</v>
      </c>
      <c r="Q130" s="209">
        <f t="shared" si="8"/>
        <v>36.857142857142854</v>
      </c>
      <c r="R130" s="209">
        <f t="shared" si="9"/>
        <v>36.857142857142854</v>
      </c>
      <c r="S130" s="205" t="s">
        <v>474</v>
      </c>
      <c r="T130" s="210"/>
      <c r="U130" s="211"/>
    </row>
    <row r="131" spans="1:21" ht="57" thickBot="1" x14ac:dyDescent="0.3">
      <c r="A131" s="289"/>
      <c r="B131" s="291"/>
      <c r="C131" s="286"/>
      <c r="D131" s="293"/>
      <c r="E131" s="293"/>
      <c r="F131" s="286"/>
      <c r="G131" s="286"/>
      <c r="H131" s="214" t="s">
        <v>475</v>
      </c>
      <c r="I131" s="78" t="s">
        <v>45</v>
      </c>
      <c r="J131" s="78">
        <v>1</v>
      </c>
      <c r="K131" s="202">
        <v>40466</v>
      </c>
      <c r="L131" s="215">
        <v>40862</v>
      </c>
      <c r="M131" s="65">
        <f t="shared" si="5"/>
        <v>56.571428571428569</v>
      </c>
      <c r="N131" s="78">
        <v>1</v>
      </c>
      <c r="O131" s="67">
        <f t="shared" si="6"/>
        <v>1</v>
      </c>
      <c r="P131" s="68">
        <f t="shared" si="7"/>
        <v>56.571428571428569</v>
      </c>
      <c r="Q131" s="68">
        <f t="shared" si="8"/>
        <v>56.571428571428569</v>
      </c>
      <c r="R131" s="68">
        <f t="shared" si="9"/>
        <v>56.571428571428569</v>
      </c>
      <c r="S131" s="78" t="s">
        <v>476</v>
      </c>
      <c r="T131" s="98"/>
      <c r="U131" s="99"/>
    </row>
    <row r="132" spans="1:21" ht="91.5" customHeight="1" thickBot="1" x14ac:dyDescent="0.3">
      <c r="A132" s="216" t="s">
        <v>477</v>
      </c>
      <c r="B132" s="217" t="s">
        <v>478</v>
      </c>
      <c r="C132" s="218" t="s">
        <v>479</v>
      </c>
      <c r="D132" s="218" t="s">
        <v>480</v>
      </c>
      <c r="E132" s="218" t="s">
        <v>481</v>
      </c>
      <c r="F132" s="218" t="s">
        <v>482</v>
      </c>
      <c r="G132" s="167" t="s">
        <v>483</v>
      </c>
      <c r="H132" s="167" t="s">
        <v>484</v>
      </c>
      <c r="I132" s="169" t="s">
        <v>130</v>
      </c>
      <c r="J132" s="169">
        <v>1</v>
      </c>
      <c r="K132" s="170">
        <v>40436</v>
      </c>
      <c r="L132" s="170">
        <v>40800</v>
      </c>
      <c r="M132" s="131">
        <f t="shared" si="5"/>
        <v>52</v>
      </c>
      <c r="N132" s="129">
        <v>1</v>
      </c>
      <c r="O132" s="132">
        <f t="shared" si="6"/>
        <v>1</v>
      </c>
      <c r="P132" s="133">
        <f t="shared" si="7"/>
        <v>52</v>
      </c>
      <c r="Q132" s="133">
        <f t="shared" si="8"/>
        <v>52</v>
      </c>
      <c r="R132" s="133">
        <f t="shared" si="9"/>
        <v>52</v>
      </c>
      <c r="S132" s="129" t="s">
        <v>339</v>
      </c>
      <c r="T132" s="134"/>
      <c r="U132" s="135"/>
    </row>
    <row r="133" spans="1:21" ht="15.75" thickBot="1" x14ac:dyDescent="0.3">
      <c r="A133" s="219" t="s">
        <v>485</v>
      </c>
      <c r="B133" s="219"/>
      <c r="C133" s="219"/>
      <c r="D133" s="219"/>
      <c r="E133" s="219"/>
      <c r="F133" s="219"/>
      <c r="G133" s="219"/>
      <c r="H133" s="219"/>
      <c r="I133" s="219"/>
      <c r="J133" s="219"/>
      <c r="K133" s="219"/>
      <c r="L133" s="219"/>
      <c r="M133" s="219">
        <f>SUM(M13:M132)</f>
        <v>3538.857142857144</v>
      </c>
      <c r="N133" s="219">
        <f>SUM(N47:N132)</f>
        <v>1076</v>
      </c>
      <c r="O133" s="219"/>
      <c r="P133" s="219">
        <f>SUM(P13:P132)</f>
        <v>3538.857142857144</v>
      </c>
      <c r="Q133" s="219">
        <f>SUM(Q13:Q132)</f>
        <v>3538.857142857144</v>
      </c>
      <c r="R133" s="220">
        <f>SUM(R13:R132)</f>
        <v>3538.857142857144</v>
      </c>
      <c r="S133" s="221"/>
      <c r="T133" s="222"/>
      <c r="U133" s="223"/>
    </row>
    <row r="134" spans="1:21" x14ac:dyDescent="0.25">
      <c r="A134" s="264" t="s">
        <v>486</v>
      </c>
      <c r="B134" s="265"/>
      <c r="C134" s="265"/>
      <c r="D134" s="265"/>
      <c r="E134" s="265"/>
      <c r="F134" s="265"/>
      <c r="G134" s="265"/>
      <c r="H134" s="265"/>
      <c r="I134" s="265"/>
      <c r="J134" s="265"/>
      <c r="K134" s="265"/>
      <c r="L134" s="265"/>
      <c r="M134" s="265"/>
      <c r="N134" s="265"/>
      <c r="O134" s="265"/>
      <c r="P134" s="265"/>
      <c r="Q134" s="265"/>
      <c r="R134" s="265"/>
      <c r="S134" s="265"/>
      <c r="T134" s="265"/>
      <c r="U134" s="266"/>
    </row>
    <row r="135" spans="1:21" ht="15.75" thickBot="1" x14ac:dyDescent="0.3">
      <c r="A135" s="267"/>
      <c r="B135" s="268"/>
      <c r="C135" s="268"/>
      <c r="D135" s="268"/>
      <c r="E135" s="268"/>
      <c r="F135" s="268"/>
      <c r="G135" s="268"/>
      <c r="H135" s="268"/>
      <c r="I135" s="268"/>
      <c r="J135" s="268"/>
      <c r="K135" s="268"/>
      <c r="L135" s="268"/>
      <c r="M135" s="268"/>
      <c r="N135" s="268"/>
      <c r="O135" s="268"/>
      <c r="P135" s="268"/>
      <c r="Q135" s="268"/>
      <c r="R135" s="268"/>
      <c r="S135" s="268"/>
      <c r="T135" s="268"/>
      <c r="U135" s="269"/>
    </row>
    <row r="136" spans="1:21" x14ac:dyDescent="0.25">
      <c r="A136" s="224"/>
      <c r="B136" s="224"/>
      <c r="C136" s="224"/>
      <c r="D136" s="224"/>
      <c r="E136" s="224"/>
      <c r="F136" s="224"/>
      <c r="G136" s="224"/>
      <c r="H136" s="224"/>
      <c r="I136" s="224"/>
      <c r="J136" s="224"/>
      <c r="K136" s="224"/>
      <c r="L136" s="224"/>
      <c r="M136" s="225"/>
      <c r="N136" s="225"/>
      <c r="O136" s="226"/>
      <c r="P136" s="225"/>
      <c r="Q136" s="225"/>
      <c r="R136" s="225"/>
      <c r="S136" s="224"/>
      <c r="T136" s="224"/>
      <c r="U136" s="224"/>
    </row>
    <row r="137" spans="1:21" ht="15.75" thickBot="1" x14ac:dyDescent="0.3">
      <c r="A137" s="224"/>
      <c r="B137" s="224"/>
      <c r="C137" s="224"/>
      <c r="D137" s="224"/>
      <c r="E137" s="224"/>
      <c r="F137" s="224"/>
      <c r="G137" s="224"/>
      <c r="H137" s="224"/>
      <c r="I137" s="224"/>
      <c r="J137" s="224"/>
      <c r="K137" s="224"/>
      <c r="L137" s="224"/>
      <c r="M137" s="225"/>
      <c r="N137" s="225"/>
      <c r="O137" s="226"/>
      <c r="P137" s="225"/>
      <c r="Q137" s="225"/>
      <c r="R137" s="225"/>
      <c r="S137" s="224"/>
      <c r="T137" s="224"/>
      <c r="U137" s="224"/>
    </row>
    <row r="138" spans="1:21" ht="16.5" thickBot="1" x14ac:dyDescent="0.3">
      <c r="A138" s="270" t="s">
        <v>487</v>
      </c>
      <c r="B138" s="271"/>
      <c r="C138" s="271"/>
      <c r="D138" s="271"/>
      <c r="E138" s="272"/>
      <c r="F138" s="224"/>
      <c r="G138" s="273" t="s">
        <v>488</v>
      </c>
      <c r="H138" s="274"/>
      <c r="I138" s="274"/>
      <c r="J138" s="274"/>
      <c r="K138" s="274"/>
      <c r="L138" s="274"/>
      <c r="M138" s="274"/>
      <c r="N138" s="274"/>
      <c r="O138" s="274"/>
      <c r="P138" s="274"/>
      <c r="Q138" s="274"/>
      <c r="R138" s="274"/>
      <c r="S138" s="274"/>
      <c r="T138" s="274"/>
      <c r="U138" s="275"/>
    </row>
    <row r="139" spans="1:21" ht="16.5" thickBot="1" x14ac:dyDescent="0.3">
      <c r="A139" s="276"/>
      <c r="B139" s="276"/>
      <c r="C139" s="276"/>
      <c r="D139" s="276"/>
      <c r="E139" s="276"/>
      <c r="F139" s="224"/>
      <c r="G139" s="277" t="s">
        <v>489</v>
      </c>
      <c r="H139" s="278"/>
      <c r="I139" s="278"/>
      <c r="J139" s="278"/>
      <c r="K139" s="278"/>
      <c r="L139" s="278"/>
      <c r="M139" s="278"/>
      <c r="N139" s="278"/>
      <c r="O139" s="278"/>
      <c r="P139" s="278"/>
      <c r="Q139" s="278"/>
      <c r="R139" s="278"/>
      <c r="S139" s="278"/>
      <c r="T139" s="278"/>
      <c r="U139" s="279"/>
    </row>
    <row r="140" spans="1:21" ht="17.25" thickTop="1" thickBot="1" x14ac:dyDescent="0.3">
      <c r="A140" s="280"/>
      <c r="B140" s="281"/>
      <c r="C140" s="247" t="s">
        <v>490</v>
      </c>
      <c r="D140" s="248"/>
      <c r="E140" s="249"/>
      <c r="F140" s="224"/>
      <c r="G140" s="282" t="s">
        <v>491</v>
      </c>
      <c r="H140" s="283"/>
      <c r="I140" s="283"/>
      <c r="J140" s="283"/>
      <c r="K140" s="283"/>
      <c r="L140" s="283"/>
      <c r="M140" s="283"/>
      <c r="N140" s="283"/>
      <c r="O140" s="283"/>
      <c r="P140" s="283"/>
      <c r="Q140" s="284"/>
      <c r="R140" s="227" t="s">
        <v>492</v>
      </c>
      <c r="S140" s="228">
        <f>+P133</f>
        <v>3538.857142857144</v>
      </c>
      <c r="T140" s="227"/>
      <c r="U140" s="229">
        <f>+P133</f>
        <v>3538.857142857144</v>
      </c>
    </row>
    <row r="141" spans="1:21" ht="17.25" thickTop="1" thickBot="1" x14ac:dyDescent="0.3">
      <c r="A141" s="254"/>
      <c r="B141" s="255"/>
      <c r="C141" s="247" t="s">
        <v>493</v>
      </c>
      <c r="D141" s="248"/>
      <c r="E141" s="249"/>
      <c r="F141" s="224"/>
      <c r="G141" s="256" t="s">
        <v>494</v>
      </c>
      <c r="H141" s="257"/>
      <c r="I141" s="257"/>
      <c r="J141" s="257"/>
      <c r="K141" s="257"/>
      <c r="L141" s="257"/>
      <c r="M141" s="257"/>
      <c r="N141" s="257"/>
      <c r="O141" s="257"/>
      <c r="P141" s="257"/>
      <c r="Q141" s="258"/>
      <c r="R141" s="227" t="s">
        <v>495</v>
      </c>
      <c r="S141" s="230">
        <f>SUM(M13:M132)</f>
        <v>3538.857142857144</v>
      </c>
      <c r="T141" s="227"/>
      <c r="U141" s="231">
        <f>SUM(M13:M132)</f>
        <v>3538.857142857144</v>
      </c>
    </row>
    <row r="142" spans="1:21" ht="17.25" thickTop="1" thickBot="1" x14ac:dyDescent="0.3">
      <c r="A142" s="259"/>
      <c r="B142" s="260"/>
      <c r="C142" s="247" t="s">
        <v>496</v>
      </c>
      <c r="D142" s="248"/>
      <c r="E142" s="249"/>
      <c r="F142" s="224"/>
      <c r="G142" s="261" t="s">
        <v>497</v>
      </c>
      <c r="H142" s="262"/>
      <c r="I142" s="262"/>
      <c r="J142" s="262"/>
      <c r="K142" s="262"/>
      <c r="L142" s="262"/>
      <c r="M142" s="262"/>
      <c r="N142" s="262"/>
      <c r="O142" s="262"/>
      <c r="P142" s="262"/>
      <c r="Q142" s="263"/>
      <c r="R142" s="227" t="s">
        <v>498</v>
      </c>
      <c r="S142" s="232">
        <f>IF(P133=0,0,+P133/S140)</f>
        <v>1</v>
      </c>
      <c r="T142" s="227"/>
      <c r="U142" s="232">
        <f>IF(P133=0,0,+P133/U140)</f>
        <v>1</v>
      </c>
    </row>
    <row r="143" spans="1:21" ht="17.25" thickTop="1" thickBot="1" x14ac:dyDescent="0.3">
      <c r="A143" s="245"/>
      <c r="B143" s="246"/>
      <c r="C143" s="247" t="s">
        <v>499</v>
      </c>
      <c r="D143" s="248"/>
      <c r="E143" s="249"/>
      <c r="F143" s="224"/>
      <c r="G143" s="250" t="s">
        <v>500</v>
      </c>
      <c r="H143" s="251"/>
      <c r="I143" s="251"/>
      <c r="J143" s="251"/>
      <c r="K143" s="251"/>
      <c r="L143" s="251"/>
      <c r="M143" s="251"/>
      <c r="N143" s="251"/>
      <c r="O143" s="251"/>
      <c r="P143" s="251"/>
      <c r="Q143" s="252"/>
      <c r="R143" s="227" t="s">
        <v>501</v>
      </c>
      <c r="S143" s="233">
        <f>IF(P133=0,0,+P133/S141)</f>
        <v>1</v>
      </c>
      <c r="T143" s="227"/>
      <c r="U143" s="233">
        <f>IF(P133=0,0,+P133/U141)</f>
        <v>1</v>
      </c>
    </row>
    <row r="144" spans="1:21" ht="15.75" x14ac:dyDescent="0.25">
      <c r="A144" s="224"/>
      <c r="B144" s="224"/>
      <c r="C144" s="224"/>
      <c r="D144" s="224"/>
      <c r="E144" s="224"/>
      <c r="F144" s="224"/>
      <c r="G144" s="234"/>
      <c r="H144" s="234"/>
      <c r="I144" s="234"/>
      <c r="J144" s="234"/>
      <c r="K144" s="234"/>
      <c r="L144" s="234"/>
      <c r="M144" s="235"/>
      <c r="N144" s="234"/>
      <c r="O144" s="234"/>
      <c r="P144" s="235"/>
      <c r="Q144" s="235"/>
      <c r="R144" s="235"/>
      <c r="S144" s="234"/>
      <c r="T144" s="234"/>
      <c r="U144" s="234"/>
    </row>
    <row r="145" spans="1:21" ht="15.75" x14ac:dyDescent="0.25">
      <c r="A145" s="236"/>
      <c r="B145" s="236"/>
      <c r="C145" s="236"/>
      <c r="D145" s="236"/>
      <c r="E145" s="236"/>
      <c r="F145" s="236"/>
      <c r="G145" s="237"/>
      <c r="H145" s="237"/>
      <c r="I145" s="237"/>
      <c r="J145" s="237"/>
      <c r="K145" s="238"/>
      <c r="L145" s="238"/>
      <c r="M145" s="239"/>
      <c r="N145" s="238"/>
      <c r="O145" s="238"/>
      <c r="P145" s="239"/>
      <c r="Q145" s="239"/>
      <c r="R145" s="239"/>
      <c r="S145" s="238"/>
      <c r="T145" s="238"/>
      <c r="U145" s="238"/>
    </row>
    <row r="146" spans="1:21" ht="15.75" x14ac:dyDescent="0.25">
      <c r="G146" s="240"/>
      <c r="H146" s="240"/>
      <c r="I146" s="240"/>
      <c r="J146" s="240"/>
      <c r="K146" s="240"/>
      <c r="L146" s="240"/>
      <c r="M146" s="239"/>
      <c r="N146" s="240"/>
      <c r="O146" s="240"/>
      <c r="P146" s="239"/>
      <c r="Q146" s="239"/>
      <c r="R146" s="239"/>
      <c r="S146" s="240"/>
      <c r="T146" s="240"/>
      <c r="U146" s="240"/>
    </row>
    <row r="147" spans="1:21" ht="15.75" x14ac:dyDescent="0.25">
      <c r="G147" s="238"/>
      <c r="H147" s="238"/>
      <c r="I147" s="238"/>
      <c r="J147" s="238"/>
      <c r="K147" s="238"/>
      <c r="L147" s="238"/>
      <c r="M147" s="239"/>
      <c r="N147" s="238"/>
      <c r="O147" s="238"/>
      <c r="P147" s="239"/>
      <c r="Q147" s="239"/>
      <c r="R147" s="239"/>
      <c r="S147" s="238"/>
      <c r="T147" s="238"/>
      <c r="U147" s="238"/>
    </row>
    <row r="148" spans="1:21" ht="15.75" x14ac:dyDescent="0.25">
      <c r="G148" s="240"/>
      <c r="H148" s="240"/>
      <c r="I148" s="240"/>
      <c r="J148" s="240"/>
      <c r="K148" s="240"/>
      <c r="L148" s="240"/>
      <c r="M148" s="239"/>
      <c r="N148" s="240"/>
      <c r="O148" s="240"/>
      <c r="P148" s="239"/>
      <c r="Q148" s="239"/>
      <c r="R148" s="239"/>
      <c r="S148" s="240"/>
      <c r="T148" s="240"/>
      <c r="U148" s="240"/>
    </row>
    <row r="149" spans="1:21" ht="16.5" thickBot="1" x14ac:dyDescent="0.3">
      <c r="G149" s="241"/>
      <c r="H149" s="241"/>
      <c r="I149" s="241"/>
      <c r="J149" s="241"/>
      <c r="K149" s="241"/>
      <c r="L149" s="241"/>
      <c r="M149" s="242"/>
      <c r="N149" s="241"/>
      <c r="O149" s="241"/>
      <c r="P149" s="242"/>
      <c r="Q149" s="242"/>
      <c r="R149" s="243"/>
      <c r="S149" s="244"/>
      <c r="T149" s="241"/>
      <c r="U149" s="241"/>
    </row>
    <row r="150" spans="1:21" ht="15.75" x14ac:dyDescent="0.25">
      <c r="G150" s="253" t="s">
        <v>502</v>
      </c>
      <c r="H150" s="253"/>
      <c r="I150" s="253"/>
      <c r="J150" s="253"/>
      <c r="K150" s="253"/>
      <c r="L150" s="253"/>
      <c r="M150" s="253"/>
      <c r="N150" s="253"/>
      <c r="O150" s="253"/>
      <c r="P150" s="253"/>
      <c r="Q150" s="253"/>
      <c r="R150" s="253"/>
      <c r="S150" s="253"/>
      <c r="T150" s="253"/>
      <c r="U150" s="253"/>
    </row>
    <row r="151" spans="1:21" ht="15.75" x14ac:dyDescent="0.25">
      <c r="G151" s="253" t="s">
        <v>503</v>
      </c>
      <c r="H151" s="253"/>
      <c r="I151" s="253"/>
      <c r="J151" s="253"/>
      <c r="K151" s="253"/>
      <c r="L151" s="253"/>
      <c r="M151" s="253"/>
      <c r="N151" s="253"/>
      <c r="O151" s="253"/>
      <c r="P151" s="253"/>
      <c r="Q151" s="253"/>
      <c r="R151" s="253"/>
      <c r="S151" s="253"/>
      <c r="T151" s="253"/>
      <c r="U151" s="253"/>
    </row>
  </sheetData>
  <mergeCells count="252">
    <mergeCell ref="A1:U1"/>
    <mergeCell ref="A2:U2"/>
    <mergeCell ref="A3:U3"/>
    <mergeCell ref="T9:U9"/>
    <mergeCell ref="T10:U10"/>
    <mergeCell ref="A11:A12"/>
    <mergeCell ref="B11:B12"/>
    <mergeCell ref="C11:C12"/>
    <mergeCell ref="D11:D12"/>
    <mergeCell ref="E11:E12"/>
    <mergeCell ref="R11:R12"/>
    <mergeCell ref="S11:S12"/>
    <mergeCell ref="T11:U11"/>
    <mergeCell ref="A13:A18"/>
    <mergeCell ref="B13:B18"/>
    <mergeCell ref="C13:C18"/>
    <mergeCell ref="D13:D18"/>
    <mergeCell ref="E13:E18"/>
    <mergeCell ref="F14:F15"/>
    <mergeCell ref="G14:G15"/>
    <mergeCell ref="L11:L12"/>
    <mergeCell ref="M11:M12"/>
    <mergeCell ref="N11:N12"/>
    <mergeCell ref="O11:O12"/>
    <mergeCell ref="P11:P12"/>
    <mergeCell ref="Q11:Q12"/>
    <mergeCell ref="F11:F12"/>
    <mergeCell ref="G11:G12"/>
    <mergeCell ref="H11:H12"/>
    <mergeCell ref="I11:I12"/>
    <mergeCell ref="J11:J12"/>
    <mergeCell ref="K11:K12"/>
    <mergeCell ref="F16:F18"/>
    <mergeCell ref="G16:G18"/>
    <mergeCell ref="A19:A22"/>
    <mergeCell ref="B19:B22"/>
    <mergeCell ref="C19:C22"/>
    <mergeCell ref="D19:D22"/>
    <mergeCell ref="E19:E22"/>
    <mergeCell ref="F19:F20"/>
    <mergeCell ref="G19:G20"/>
    <mergeCell ref="F21:F22"/>
    <mergeCell ref="G21:G22"/>
    <mergeCell ref="A23:A30"/>
    <mergeCell ref="B23:B30"/>
    <mergeCell ref="C23:C30"/>
    <mergeCell ref="D23:D30"/>
    <mergeCell ref="E23:E30"/>
    <mergeCell ref="F23:F25"/>
    <mergeCell ref="G23:G25"/>
    <mergeCell ref="F26:F28"/>
    <mergeCell ref="G26:G28"/>
    <mergeCell ref="F42:F43"/>
    <mergeCell ref="A44:A50"/>
    <mergeCell ref="B44:B50"/>
    <mergeCell ref="C44:C50"/>
    <mergeCell ref="D44:D50"/>
    <mergeCell ref="E44:E50"/>
    <mergeCell ref="F44:F46"/>
    <mergeCell ref="G31:G34"/>
    <mergeCell ref="A35:A43"/>
    <mergeCell ref="B35:B43"/>
    <mergeCell ref="C35:C43"/>
    <mergeCell ref="D35:D43"/>
    <mergeCell ref="E35:E43"/>
    <mergeCell ref="F35:F37"/>
    <mergeCell ref="G36:G37"/>
    <mergeCell ref="F38:F39"/>
    <mergeCell ref="G38:G39"/>
    <mergeCell ref="A31:A34"/>
    <mergeCell ref="B31:B34"/>
    <mergeCell ref="C31:C34"/>
    <mergeCell ref="D31:D34"/>
    <mergeCell ref="E31:E34"/>
    <mergeCell ref="F31:F34"/>
    <mergeCell ref="G44:G46"/>
    <mergeCell ref="F47:F50"/>
    <mergeCell ref="A51:A54"/>
    <mergeCell ref="B51:B54"/>
    <mergeCell ref="C51:C54"/>
    <mergeCell ref="D51:D54"/>
    <mergeCell ref="E51:E54"/>
    <mergeCell ref="F51:F54"/>
    <mergeCell ref="G51:G54"/>
    <mergeCell ref="A55:A56"/>
    <mergeCell ref="B55:B56"/>
    <mergeCell ref="C55:C56"/>
    <mergeCell ref="D55:D56"/>
    <mergeCell ref="E55:E56"/>
    <mergeCell ref="A57:A61"/>
    <mergeCell ref="B57:B61"/>
    <mergeCell ref="C57:C61"/>
    <mergeCell ref="D57:D61"/>
    <mergeCell ref="E57:E61"/>
    <mergeCell ref="F58:F61"/>
    <mergeCell ref="G58:G61"/>
    <mergeCell ref="A62:A64"/>
    <mergeCell ref="B62:B64"/>
    <mergeCell ref="C62:C64"/>
    <mergeCell ref="D62:D64"/>
    <mergeCell ref="E62:E64"/>
    <mergeCell ref="F62:F64"/>
    <mergeCell ref="G62:G64"/>
    <mergeCell ref="S68:S70"/>
    <mergeCell ref="A71:A74"/>
    <mergeCell ref="B71:B74"/>
    <mergeCell ref="C71:C74"/>
    <mergeCell ref="D71:D74"/>
    <mergeCell ref="E71:E74"/>
    <mergeCell ref="F71:F74"/>
    <mergeCell ref="G71:G74"/>
    <mergeCell ref="G65:G67"/>
    <mergeCell ref="A68:A70"/>
    <mergeCell ref="B68:B70"/>
    <mergeCell ref="C68:C70"/>
    <mergeCell ref="D68:D70"/>
    <mergeCell ref="E68:E70"/>
    <mergeCell ref="F68:F70"/>
    <mergeCell ref="G68:G70"/>
    <mergeCell ref="A65:A67"/>
    <mergeCell ref="B65:B67"/>
    <mergeCell ref="C65:C67"/>
    <mergeCell ref="D65:D67"/>
    <mergeCell ref="E65:E67"/>
    <mergeCell ref="F65:F67"/>
    <mergeCell ref="S77:S78"/>
    <mergeCell ref="A81:A84"/>
    <mergeCell ref="B81:B84"/>
    <mergeCell ref="C81:C84"/>
    <mergeCell ref="D81:D84"/>
    <mergeCell ref="E81:E84"/>
    <mergeCell ref="G81:G84"/>
    <mergeCell ref="A77:A78"/>
    <mergeCell ref="B77:B78"/>
    <mergeCell ref="C77:C78"/>
    <mergeCell ref="D77:D78"/>
    <mergeCell ref="E77:E78"/>
    <mergeCell ref="G77:G78"/>
    <mergeCell ref="A93:A96"/>
    <mergeCell ref="B93:B96"/>
    <mergeCell ref="C93:C96"/>
    <mergeCell ref="D93:D96"/>
    <mergeCell ref="E93:E96"/>
    <mergeCell ref="G93:G96"/>
    <mergeCell ref="G85:G88"/>
    <mergeCell ref="A89:A92"/>
    <mergeCell ref="B89:B92"/>
    <mergeCell ref="C89:C92"/>
    <mergeCell ref="D89:D92"/>
    <mergeCell ref="E89:E92"/>
    <mergeCell ref="F89:F92"/>
    <mergeCell ref="G89:G92"/>
    <mergeCell ref="A85:A88"/>
    <mergeCell ref="B85:B88"/>
    <mergeCell ref="C85:C88"/>
    <mergeCell ref="D85:D88"/>
    <mergeCell ref="E85:E88"/>
    <mergeCell ref="F85:F88"/>
    <mergeCell ref="G97:G100"/>
    <mergeCell ref="A101:A102"/>
    <mergeCell ref="B101:B102"/>
    <mergeCell ref="C101:C102"/>
    <mergeCell ref="D101:D102"/>
    <mergeCell ref="E101:E102"/>
    <mergeCell ref="F101:F102"/>
    <mergeCell ref="G101:G102"/>
    <mergeCell ref="A97:A100"/>
    <mergeCell ref="B97:B100"/>
    <mergeCell ref="C97:C100"/>
    <mergeCell ref="D97:D100"/>
    <mergeCell ref="E97:E100"/>
    <mergeCell ref="F97:F100"/>
    <mergeCell ref="G103:G106"/>
    <mergeCell ref="A107:A110"/>
    <mergeCell ref="B107:B110"/>
    <mergeCell ref="C107:C110"/>
    <mergeCell ref="D107:D110"/>
    <mergeCell ref="E107:E110"/>
    <mergeCell ref="F107:F110"/>
    <mergeCell ref="G107:G110"/>
    <mergeCell ref="A103:A106"/>
    <mergeCell ref="B103:B106"/>
    <mergeCell ref="C103:C106"/>
    <mergeCell ref="D103:D106"/>
    <mergeCell ref="E103:E106"/>
    <mergeCell ref="F103:F106"/>
    <mergeCell ref="G112:G114"/>
    <mergeCell ref="A116:A117"/>
    <mergeCell ref="B116:B117"/>
    <mergeCell ref="C116:C117"/>
    <mergeCell ref="D116:D117"/>
    <mergeCell ref="E116:E117"/>
    <mergeCell ref="F116:F117"/>
    <mergeCell ref="G116:G117"/>
    <mergeCell ref="A112:A114"/>
    <mergeCell ref="B112:B114"/>
    <mergeCell ref="C112:C114"/>
    <mergeCell ref="D112:D114"/>
    <mergeCell ref="E112:E114"/>
    <mergeCell ref="F112:F114"/>
    <mergeCell ref="A118:A120"/>
    <mergeCell ref="B118:B120"/>
    <mergeCell ref="C118:C120"/>
    <mergeCell ref="D118:D120"/>
    <mergeCell ref="E118:E120"/>
    <mergeCell ref="A121:A123"/>
    <mergeCell ref="B121:B123"/>
    <mergeCell ref="C121:C123"/>
    <mergeCell ref="D121:D123"/>
    <mergeCell ref="E121:E123"/>
    <mergeCell ref="F121:F123"/>
    <mergeCell ref="G121:G123"/>
    <mergeCell ref="A124:A126"/>
    <mergeCell ref="B124:B126"/>
    <mergeCell ref="C124:C126"/>
    <mergeCell ref="D124:D126"/>
    <mergeCell ref="E124:E126"/>
    <mergeCell ref="F124:F126"/>
    <mergeCell ref="G124:G126"/>
    <mergeCell ref="A134:U135"/>
    <mergeCell ref="A138:E138"/>
    <mergeCell ref="G138:U138"/>
    <mergeCell ref="A139:E139"/>
    <mergeCell ref="G139:U139"/>
    <mergeCell ref="A140:B140"/>
    <mergeCell ref="C140:E140"/>
    <mergeCell ref="G140:Q140"/>
    <mergeCell ref="G127:G129"/>
    <mergeCell ref="A130:A131"/>
    <mergeCell ref="B130:B131"/>
    <mergeCell ref="C130:C131"/>
    <mergeCell ref="D130:D131"/>
    <mergeCell ref="E130:E131"/>
    <mergeCell ref="F130:F131"/>
    <mergeCell ref="G130:G131"/>
    <mergeCell ref="A127:A129"/>
    <mergeCell ref="B127:B129"/>
    <mergeCell ref="C127:C129"/>
    <mergeCell ref="D127:D129"/>
    <mergeCell ref="E127:E129"/>
    <mergeCell ref="F127:F129"/>
    <mergeCell ref="A143:B143"/>
    <mergeCell ref="C143:E143"/>
    <mergeCell ref="G143:Q143"/>
    <mergeCell ref="G150:U150"/>
    <mergeCell ref="G151:U151"/>
    <mergeCell ref="A141:B141"/>
    <mergeCell ref="C141:E141"/>
    <mergeCell ref="G141:Q141"/>
    <mergeCell ref="A142:B142"/>
    <mergeCell ref="C142:E142"/>
    <mergeCell ref="G142:Q142"/>
  </mergeCells>
  <dataValidations count="3">
    <dataValidation type="whole" operator="greaterThanOrEqual" allowBlank="1" showInputMessage="1" showErrorMessage="1" sqref="N13:N132">
      <formula1>0</formula1>
    </dataValidation>
    <dataValidation type="decimal" operator="greaterThan" allowBlank="1" showInputMessage="1" showErrorMessage="1" sqref="N11">
      <formula1>0</formula1>
    </dataValidation>
    <dataValidation type="whole" operator="greaterThanOrEqual" allowBlank="1" showInputMessage="1" showErrorMessage="1" sqref="J44:J45 J101:J102 J111:J117 J121:J123 J125:J131">
      <formula1>1</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Daira Sarkar Ortiz</dc:creator>
  <cp:lastModifiedBy>Daira Sarkar Ortiz</cp:lastModifiedBy>
  <dcterms:created xsi:type="dcterms:W3CDTF">2013-03-06T15:15:16Z</dcterms:created>
  <dcterms:modified xsi:type="dcterms:W3CDTF">2013-03-12T19:09:19Z</dcterms:modified>
</cp:coreProperties>
</file>