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180" windowHeight="50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'Hoja1'!$A$1:$F$175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<sst xmlns="http://schemas.openxmlformats.org/spreadsheetml/2006/main" count="573" uniqueCount="116">
  <si>
    <t xml:space="preserve"> </t>
  </si>
  <si>
    <t>DESCRIPCION</t>
  </si>
  <si>
    <t>%</t>
  </si>
  <si>
    <t>EJEC.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</si>
  <si>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</si>
  <si>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</si>
  <si>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</si>
  <si>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</si>
  <si>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</si>
  <si>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</si>
  <si>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</si>
  <si>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</si>
  <si>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</si>
  <si>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EJECUTADO</t>
  </si>
  <si>
    <t>SALDO SIN</t>
  </si>
  <si>
    <t>4=(1-2-3)</t>
  </si>
  <si>
    <t>CDP X COMPROM.</t>
  </si>
  <si>
    <t>AFECTAR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</si>
  <si>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</si>
  <si>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</si>
  <si>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</si>
  <si>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</si>
  <si>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</si>
  <si>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</si>
  <si>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</si>
  <si>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</si>
  <si>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</si>
  <si>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</si>
  <si>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</si>
  <si>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</si>
  <si>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</si>
  <si>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</si>
  <si>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</si>
  <si>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</si>
  <si>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</si>
  <si>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</si>
  <si>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</si>
  <si>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</si>
  <si>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</si>
  <si>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</si>
  <si>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</si>
  <si>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</si>
  <si>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</si>
  <si>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</si>
  <si>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</si>
  <si>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</si>
  <si>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</si>
  <si>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</si>
  <si>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</si>
  <si>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</si>
  <si>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</si>
  <si>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</si>
  <si>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</si>
  <si>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</si>
  <si>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</si>
  <si>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</si>
  <si>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</si>
  <si>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</si>
  <si>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</si>
  <si>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</si>
  <si>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</si>
  <si>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</si>
  <si>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</si>
  <si>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</si>
  <si>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</si>
  <si>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</si>
  <si>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</si>
  <si>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</si>
  <si>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</si>
  <si>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</si>
  <si>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</si>
  <si>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</si>
  <si>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</si>
  <si>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</si>
  <si>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</si>
  <si>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</si>
  <si>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</si>
  <si>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</si>
  <si>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</si>
  <si>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</si>
  <si>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</si>
  <si>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</si>
  <si>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</si>
  <si>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</si>
  <si>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</si>
  <si>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</si>
  <si>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</si>
  <si>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</si>
  <si>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</si>
  <si>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</si>
  <si>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</si>
  <si>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</si>
  <si>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</si>
  <si>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</si>
  <si>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</si>
  <si>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</si>
  <si>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</si>
  <si>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</si>
  <si>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</si>
  <si>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</si>
  <si>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</si>
  <si>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</si>
  <si>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</si>
  <si>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</si>
  <si>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</si>
  <si>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</si>
  <si>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</si>
  <si>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</si>
  <si>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</si>
  <si>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</si>
  <si>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</si>
  <si>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</si>
  <si>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</si>
  <si>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Otros Gastos por Adquisición de Servicios</t>
  </si>
  <si>
    <t>MINISTERIO DE TECNOLOGIAS DE LA INFORMACION Y LAS COMUNICACIONES</t>
  </si>
  <si>
    <t>INFORME DE EJECUCION PRESUPUESTAL  A 31 DE DICIEMBRE DE 2009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</si>
</sst>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_ ;[Red]\-#,##0\ "/>
    <numFmt numFmtId="195" formatCode="d/m/yyyy"/>
    <numFmt numFmtId="196" formatCode="#,##0.00_ ;[Red]\-#,##0.00\ "/>
    <numFmt numFmtId="197" formatCode="#,##0.00_ ;\-#,##0.00\ "/>
    <numFmt numFmtId="198" formatCode="0.0%"/>
    <numFmt numFmtId="199" formatCode="#,##0.0"/>
    <numFmt numFmtId="200" formatCode="#,##0_ ;\-#,##0\ 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97" fontId="11" fillId="0" borderId="13" xfId="48" applyNumberFormat="1" applyFont="1" applyBorder="1" applyAlignment="1">
      <alignment/>
    </xf>
    <xf numFmtId="197" fontId="12" fillId="0" borderId="13" xfId="48" applyNumberFormat="1" applyFont="1" applyBorder="1" applyAlignment="1">
      <alignment/>
    </xf>
    <xf numFmtId="197" fontId="12" fillId="0" borderId="14" xfId="48" applyNumberFormat="1" applyFont="1" applyBorder="1" applyAlignment="1">
      <alignment/>
    </xf>
    <xf numFmtId="197" fontId="1" fillId="0" borderId="13" xfId="48" applyNumberFormat="1" applyFont="1" applyBorder="1" applyAlignment="1">
      <alignment/>
    </xf>
    <xf numFmtId="197" fontId="12" fillId="0" borderId="15" xfId="48" applyNumberFormat="1" applyFont="1" applyBorder="1" applyAlignment="1">
      <alignment/>
    </xf>
    <xf numFmtId="197" fontId="12" fillId="0" borderId="16" xfId="48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98" fontId="11" fillId="33" borderId="13" xfId="48" applyNumberFormat="1" applyFont="1" applyFill="1" applyBorder="1" applyAlignment="1">
      <alignment horizontal="center"/>
    </xf>
    <xf numFmtId="198" fontId="12" fillId="33" borderId="13" xfId="48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98" fontId="12" fillId="33" borderId="14" xfId="48" applyNumberFormat="1" applyFont="1" applyFill="1" applyBorder="1" applyAlignment="1">
      <alignment horizontal="center"/>
    </xf>
    <xf numFmtId="197" fontId="11" fillId="0" borderId="14" xfId="48" applyNumberFormat="1" applyFont="1" applyBorder="1" applyAlignment="1">
      <alignment/>
    </xf>
    <xf numFmtId="197" fontId="11" fillId="0" borderId="15" xfId="48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3" xfId="0" applyFont="1" applyFill="1" applyBorder="1" applyAlignment="1">
      <alignment/>
    </xf>
    <xf numFmtId="197" fontId="11" fillId="0" borderId="13" xfId="48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197" fontId="12" fillId="0" borderId="13" xfId="48" applyNumberFormat="1" applyFont="1" applyBorder="1" applyAlignment="1">
      <alignment horizontal="right"/>
    </xf>
    <xf numFmtId="197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197" fontId="13" fillId="0" borderId="13" xfId="48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197" fontId="12" fillId="0" borderId="14" xfId="48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197" fontId="11" fillId="0" borderId="14" xfId="48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197" fontId="12" fillId="0" borderId="19" xfId="48" applyNumberFormat="1" applyFont="1" applyBorder="1" applyAlignment="1">
      <alignment horizontal="right"/>
    </xf>
    <xf numFmtId="0" fontId="8" fillId="33" borderId="17" xfId="0" applyFont="1" applyFill="1" applyBorder="1" applyAlignment="1">
      <alignment/>
    </xf>
    <xf numFmtId="197" fontId="1" fillId="0" borderId="17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197" fontId="1" fillId="0" borderId="19" xfId="48" applyNumberFormat="1" applyFont="1" applyBorder="1" applyAlignment="1">
      <alignment horizontal="right"/>
    </xf>
    <xf numFmtId="197" fontId="1" fillId="0" borderId="14" xfId="48" applyNumberFormat="1" applyFont="1" applyBorder="1" applyAlignment="1">
      <alignment horizontal="right"/>
    </xf>
    <xf numFmtId="0" fontId="14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197" fontId="11" fillId="0" borderId="13" xfId="0" applyNumberFormat="1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197" fontId="12" fillId="0" borderId="20" xfId="48" applyNumberFormat="1" applyFont="1" applyBorder="1" applyAlignment="1">
      <alignment horizontal="right"/>
    </xf>
    <xf numFmtId="197" fontId="12" fillId="0" borderId="21" xfId="48" applyNumberFormat="1" applyFont="1" applyBorder="1" applyAlignment="1">
      <alignment horizontal="right"/>
    </xf>
    <xf numFmtId="197" fontId="11" fillId="0" borderId="22" xfId="48" applyNumberFormat="1" applyFont="1" applyBorder="1" applyAlignment="1">
      <alignment/>
    </xf>
    <xf numFmtId="197" fontId="12" fillId="0" borderId="22" xfId="48" applyNumberFormat="1" applyFont="1" applyBorder="1" applyAlignment="1">
      <alignment/>
    </xf>
    <xf numFmtId="198" fontId="12" fillId="33" borderId="13" xfId="48" applyNumberFormat="1" applyFont="1" applyFill="1" applyBorder="1" applyAlignment="1">
      <alignment horizontal="right"/>
    </xf>
    <xf numFmtId="198" fontId="11" fillId="0" borderId="14" xfId="48" applyNumberFormat="1" applyFont="1" applyBorder="1" applyAlignment="1">
      <alignment/>
    </xf>
    <xf numFmtId="197" fontId="11" fillId="0" borderId="20" xfId="48" applyNumberFormat="1" applyFont="1" applyBorder="1" applyAlignment="1">
      <alignment/>
    </xf>
    <xf numFmtId="198" fontId="11" fillId="33" borderId="13" xfId="48" applyNumberFormat="1" applyFont="1" applyFill="1" applyBorder="1" applyAlignment="1">
      <alignment horizontal="right"/>
    </xf>
    <xf numFmtId="198" fontId="11" fillId="0" borderId="13" xfId="0" applyNumberFormat="1" applyFont="1" applyBorder="1" applyAlignment="1">
      <alignment horizontal="right"/>
    </xf>
    <xf numFmtId="197" fontId="1" fillId="0" borderId="23" xfId="48" applyNumberFormat="1" applyFont="1" applyBorder="1" applyAlignment="1">
      <alignment horizontal="right"/>
    </xf>
    <xf numFmtId="198" fontId="1" fillId="0" borderId="23" xfId="48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197" fontId="11" fillId="0" borderId="24" xfId="48" applyNumberFormat="1" applyFont="1" applyBorder="1" applyAlignment="1">
      <alignment horizontal="right"/>
    </xf>
    <xf numFmtId="197" fontId="11" fillId="0" borderId="21" xfId="48" applyNumberFormat="1" applyFont="1" applyBorder="1" applyAlignment="1">
      <alignment/>
    </xf>
    <xf numFmtId="198" fontId="11" fillId="33" borderId="14" xfId="48" applyNumberFormat="1" applyFont="1" applyFill="1" applyBorder="1" applyAlignment="1">
      <alignment horizontal="right"/>
    </xf>
    <xf numFmtId="10" fontId="12" fillId="33" borderId="13" xfId="48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/>
    </xf>
    <xf numFmtId="49" fontId="12" fillId="0" borderId="25" xfId="0" applyNumberFormat="1" applyFont="1" applyBorder="1" applyAlignment="1" quotePrefix="1">
      <alignment horizontal="center"/>
    </xf>
    <xf numFmtId="49" fontId="12" fillId="0" borderId="26" xfId="0" applyNumberFormat="1" applyFont="1" applyBorder="1" applyAlignment="1" quotePrefix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5" fillId="0" borderId="39" xfId="0" applyFont="1" applyBorder="1" applyAlignment="1">
      <alignment/>
    </xf>
    <xf numFmtId="197" fontId="1" fillId="0" borderId="40" xfId="48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98" fontId="12" fillId="0" borderId="14" xfId="48" applyNumberFormat="1" applyFont="1" applyBorder="1" applyAlignment="1">
      <alignment/>
    </xf>
    <xf numFmtId="197" fontId="0" fillId="0" borderId="14" xfId="48" applyNumberFormat="1" applyFont="1" applyBorder="1" applyAlignment="1">
      <alignment/>
    </xf>
    <xf numFmtId="198" fontId="12" fillId="33" borderId="24" xfId="48" applyNumberFormat="1" applyFont="1" applyFill="1" applyBorder="1" applyAlignment="1">
      <alignment horizontal="right"/>
    </xf>
    <xf numFmtId="197" fontId="12" fillId="0" borderId="20" xfId="48" applyNumberFormat="1" applyFont="1" applyBorder="1" applyAlignment="1">
      <alignment/>
    </xf>
    <xf numFmtId="198" fontId="11" fillId="33" borderId="17" xfId="48" applyNumberFormat="1" applyFont="1" applyFill="1" applyBorder="1" applyAlignment="1">
      <alignment horizontal="right"/>
    </xf>
    <xf numFmtId="197" fontId="11" fillId="0" borderId="17" xfId="48" applyNumberFormat="1" applyFont="1" applyBorder="1" applyAlignment="1">
      <alignment/>
    </xf>
    <xf numFmtId="197" fontId="11" fillId="0" borderId="14" xfId="0" applyNumberFormat="1" applyFont="1" applyBorder="1" applyAlignment="1">
      <alignment horizontal="right"/>
    </xf>
    <xf numFmtId="197" fontId="11" fillId="0" borderId="19" xfId="48" applyNumberFormat="1" applyFont="1" applyBorder="1" applyAlignment="1">
      <alignment/>
    </xf>
    <xf numFmtId="197" fontId="1" fillId="33" borderId="41" xfId="48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98" fontId="1" fillId="33" borderId="18" xfId="48" applyNumberFormat="1" applyFont="1" applyFill="1" applyBorder="1" applyAlignment="1">
      <alignment horizontal="center"/>
    </xf>
    <xf numFmtId="197" fontId="12" fillId="33" borderId="18" xfId="48" applyNumberFormat="1" applyFont="1" applyFill="1" applyBorder="1" applyAlignment="1">
      <alignment horizontal="center"/>
    </xf>
    <xf numFmtId="198" fontId="11" fillId="33" borderId="18" xfId="48" applyNumberFormat="1" applyFont="1" applyFill="1" applyBorder="1" applyAlignment="1">
      <alignment horizontal="center"/>
    </xf>
    <xf numFmtId="198" fontId="12" fillId="33" borderId="18" xfId="48" applyNumberFormat="1" applyFont="1" applyFill="1" applyBorder="1" applyAlignment="1">
      <alignment horizontal="center"/>
    </xf>
    <xf numFmtId="9" fontId="1" fillId="0" borderId="18" xfId="48" applyNumberFormat="1" applyFont="1" applyBorder="1" applyAlignment="1">
      <alignment horizontal="center"/>
    </xf>
    <xf numFmtId="9" fontId="12" fillId="0" borderId="18" xfId="48" applyNumberFormat="1" applyFont="1" applyBorder="1" applyAlignment="1">
      <alignment horizontal="center"/>
    </xf>
    <xf numFmtId="9" fontId="11" fillId="0" borderId="18" xfId="48" applyNumberFormat="1" applyFont="1" applyBorder="1" applyAlignment="1">
      <alignment horizontal="center"/>
    </xf>
    <xf numFmtId="197" fontId="11" fillId="0" borderId="15" xfId="0" applyNumberFormat="1" applyFont="1" applyBorder="1" applyAlignment="1">
      <alignment horizontal="right"/>
    </xf>
    <xf numFmtId="197" fontId="12" fillId="0" borderId="15" xfId="48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97" fontId="1" fillId="33" borderId="15" xfId="48" applyNumberFormat="1" applyFont="1" applyFill="1" applyBorder="1" applyAlignment="1">
      <alignment/>
    </xf>
    <xf numFmtId="197" fontId="12" fillId="33" borderId="15" xfId="48" applyNumberFormat="1" applyFont="1" applyFill="1" applyBorder="1" applyAlignment="1">
      <alignment/>
    </xf>
    <xf numFmtId="197" fontId="1" fillId="0" borderId="15" xfId="48" applyNumberFormat="1" applyFont="1" applyBorder="1" applyAlignment="1">
      <alignment/>
    </xf>
    <xf numFmtId="2" fontId="0" fillId="0" borderId="10" xfId="0" applyNumberFormat="1" applyBorder="1" applyAlignment="1">
      <alignment/>
    </xf>
    <xf numFmtId="197" fontId="11" fillId="0" borderId="10" xfId="48" applyNumberFormat="1" applyFont="1" applyBorder="1" applyAlignment="1">
      <alignment/>
    </xf>
    <xf numFmtId="197" fontId="11" fillId="0" borderId="20" xfId="48" applyNumberFormat="1" applyFont="1" applyBorder="1" applyAlignment="1">
      <alignment horizontal="right"/>
    </xf>
    <xf numFmtId="198" fontId="11" fillId="33" borderId="24" xfId="48" applyNumberFormat="1" applyFont="1" applyFill="1" applyBorder="1" applyAlignment="1">
      <alignment horizontal="right"/>
    </xf>
    <xf numFmtId="198" fontId="12" fillId="0" borderId="13" xfId="0" applyNumberFormat="1" applyFont="1" applyBorder="1" applyAlignment="1">
      <alignment horizontal="right"/>
    </xf>
    <xf numFmtId="197" fontId="12" fillId="33" borderId="20" xfId="48" applyNumberFormat="1" applyFont="1" applyFill="1" applyBorder="1" applyAlignment="1">
      <alignment/>
    </xf>
    <xf numFmtId="197" fontId="12" fillId="33" borderId="20" xfId="48" applyNumberFormat="1" applyFont="1" applyFill="1" applyBorder="1" applyAlignment="1">
      <alignment horizontal="center"/>
    </xf>
    <xf numFmtId="197" fontId="11" fillId="0" borderId="12" xfId="48" applyNumberFormat="1" applyFont="1" applyBorder="1" applyAlignment="1">
      <alignment/>
    </xf>
    <xf numFmtId="197" fontId="12" fillId="0" borderId="21" xfId="0" applyNumberFormat="1" applyFont="1" applyBorder="1" applyAlignment="1">
      <alignment horizontal="right"/>
    </xf>
    <xf numFmtId="197" fontId="11" fillId="0" borderId="42" xfId="48" applyNumberFormat="1" applyFont="1" applyBorder="1" applyAlignment="1">
      <alignment/>
    </xf>
    <xf numFmtId="198" fontId="11" fillId="33" borderId="19" xfId="48" applyNumberFormat="1" applyFont="1" applyFill="1" applyBorder="1" applyAlignment="1">
      <alignment horizontal="right"/>
    </xf>
    <xf numFmtId="198" fontId="12" fillId="0" borderId="13" xfId="48" applyNumberFormat="1" applyFont="1" applyBorder="1" applyAlignment="1">
      <alignment horizontal="center"/>
    </xf>
    <xf numFmtId="198" fontId="12" fillId="0" borderId="14" xfId="48" applyNumberFormat="1" applyFont="1" applyBorder="1" applyAlignment="1">
      <alignment horizontal="center"/>
    </xf>
    <xf numFmtId="198" fontId="12" fillId="33" borderId="14" xfId="48" applyNumberFormat="1" applyFont="1" applyFill="1" applyBorder="1" applyAlignment="1" quotePrefix="1">
      <alignment horizontal="center"/>
    </xf>
    <xf numFmtId="198" fontId="12" fillId="0" borderId="22" xfId="48" applyNumberFormat="1" applyFont="1" applyBorder="1" applyAlignment="1">
      <alignment horizontal="center"/>
    </xf>
    <xf numFmtId="197" fontId="12" fillId="0" borderId="24" xfId="48" applyNumberFormat="1" applyFont="1" applyBorder="1" applyAlignment="1">
      <alignment/>
    </xf>
    <xf numFmtId="197" fontId="11" fillId="0" borderId="43" xfId="48" applyNumberFormat="1" applyFont="1" applyBorder="1" applyAlignment="1">
      <alignment/>
    </xf>
    <xf numFmtId="198" fontId="11" fillId="33" borderId="24" xfId="48" applyNumberFormat="1" applyFont="1" applyFill="1" applyBorder="1" applyAlignment="1">
      <alignment horizontal="center"/>
    </xf>
    <xf numFmtId="198" fontId="12" fillId="33" borderId="19" xfId="48" applyNumberFormat="1" applyFont="1" applyFill="1" applyBorder="1" applyAlignment="1">
      <alignment horizontal="right"/>
    </xf>
    <xf numFmtId="197" fontId="12" fillId="0" borderId="44" xfId="48" applyNumberFormat="1" applyFont="1" applyBorder="1" applyAlignment="1">
      <alignment/>
    </xf>
    <xf numFmtId="197" fontId="12" fillId="0" borderId="19" xfId="48" applyNumberFormat="1" applyFont="1" applyBorder="1" applyAlignment="1">
      <alignment/>
    </xf>
    <xf numFmtId="0" fontId="10" fillId="0" borderId="26" xfId="0" applyFont="1" applyBorder="1" applyAlignment="1">
      <alignment horizontal="left"/>
    </xf>
    <xf numFmtId="197" fontId="12" fillId="0" borderId="24" xfId="48" applyNumberFormat="1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197" fontId="11" fillId="0" borderId="24" xfId="48" applyNumberFormat="1" applyFont="1" applyBorder="1" applyAlignment="1">
      <alignment/>
    </xf>
    <xf numFmtId="0" fontId="9" fillId="33" borderId="24" xfId="0" applyFont="1" applyFill="1" applyBorder="1" applyAlignment="1">
      <alignment/>
    </xf>
    <xf numFmtId="197" fontId="11" fillId="0" borderId="45" xfId="48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198" fontId="12" fillId="33" borderId="19" xfId="48" applyNumberFormat="1" applyFont="1" applyFill="1" applyBorder="1" applyAlignment="1">
      <alignment horizontal="center"/>
    </xf>
    <xf numFmtId="197" fontId="12" fillId="0" borderId="46" xfId="48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197" fontId="1" fillId="0" borderId="13" xfId="0" applyNumberFormat="1" applyFont="1" applyBorder="1" applyAlignment="1">
      <alignment horizontal="right"/>
    </xf>
    <xf numFmtId="197" fontId="13" fillId="0" borderId="21" xfId="48" applyNumberFormat="1" applyFont="1" applyBorder="1" applyAlignment="1">
      <alignment horizontal="right"/>
    </xf>
    <xf numFmtId="0" fontId="10" fillId="0" borderId="43" xfId="0" applyFont="1" applyBorder="1" applyAlignment="1">
      <alignment horizontal="left"/>
    </xf>
    <xf numFmtId="197" fontId="12" fillId="0" borderId="43" xfId="48" applyNumberFormat="1" applyFont="1" applyBorder="1" applyAlignment="1">
      <alignment horizontal="right"/>
    </xf>
    <xf numFmtId="0" fontId="10" fillId="0" borderId="47" xfId="0" applyFont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197" fontId="11" fillId="33" borderId="20" xfId="48" applyNumberFormat="1" applyFont="1" applyFill="1" applyBorder="1" applyAlignment="1">
      <alignment/>
    </xf>
    <xf numFmtId="0" fontId="8" fillId="33" borderId="48" xfId="0" applyFont="1" applyFill="1" applyBorder="1" applyAlignment="1">
      <alignment horizontal="left"/>
    </xf>
    <xf numFmtId="198" fontId="1" fillId="33" borderId="41" xfId="48" applyNumberFormat="1" applyFont="1" applyFill="1" applyBorder="1" applyAlignment="1">
      <alignment horizontal="center"/>
    </xf>
    <xf numFmtId="197" fontId="1" fillId="33" borderId="49" xfId="48" applyNumberFormat="1" applyFont="1" applyFill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 horizontal="center"/>
    </xf>
    <xf numFmtId="198" fontId="12" fillId="33" borderId="43" xfId="48" applyNumberFormat="1" applyFont="1" applyFill="1" applyBorder="1" applyAlignment="1">
      <alignment horizontal="right"/>
    </xf>
    <xf numFmtId="197" fontId="12" fillId="0" borderId="50" xfId="48" applyNumberFormat="1" applyFont="1" applyBorder="1" applyAlignment="1">
      <alignment/>
    </xf>
    <xf numFmtId="197" fontId="12" fillId="0" borderId="43" xfId="48" applyNumberFormat="1" applyFont="1" applyBorder="1" applyAlignment="1">
      <alignment/>
    </xf>
    <xf numFmtId="198" fontId="12" fillId="0" borderId="44" xfId="48" applyNumberFormat="1" applyFont="1" applyBorder="1" applyAlignment="1">
      <alignment horizontal="center"/>
    </xf>
    <xf numFmtId="19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">
      <selection activeCell="A4" sqref="A4:F4"/>
    </sheetView>
  </sheetViews>
  <sheetFormatPr defaultColWidth="11.421875" defaultRowHeight="12.75"/>
  <cols>
    <col min="1" max="1" width="46.8515625" style="0" customWidth="1"/>
    <col min="2" max="3" width="18.7109375" style="0" customWidth="1"/>
    <col min="4" max="4" width="8.421875" style="0" customWidth="1"/>
    <col min="5" max="7" width="18.7109375" style="0" customWidth="1"/>
    <col min="8" max="8" width="18.28125" style="0" customWidth="1"/>
  </cols>
  <sheetData>
    <row r="1" spans="1:8" ht="20.25">
      <c r="A1" s="164" t="s">
        <v>114</v>
      </c>
      <c r="B1" s="165"/>
      <c r="C1" s="165"/>
      <c r="D1" s="165"/>
      <c r="E1" s="165"/>
      <c r="F1" s="166"/>
      <c r="G1" s="3"/>
      <c r="H1" s="3"/>
    </row>
    <row r="2" spans="1:8" ht="15.75">
      <c r="A2" s="4" t="s">
        <v>0</v>
      </c>
      <c r="B2" s="1"/>
      <c r="C2" s="1"/>
      <c r="D2" s="1"/>
      <c r="E2" s="1"/>
      <c r="F2" s="2"/>
      <c r="G2" s="2"/>
      <c r="H2" s="2"/>
    </row>
    <row r="3" spans="1:8" ht="9.75" customHeight="1">
      <c r="A3" s="4"/>
      <c r="B3" s="1"/>
      <c r="C3" s="1"/>
      <c r="D3" s="1"/>
      <c r="E3" s="1"/>
      <c r="F3" s="2"/>
      <c r="G3" s="2"/>
      <c r="H3" s="2"/>
    </row>
    <row r="4" spans="1:8" ht="18">
      <c r="A4" s="167" t="s">
        <v>115</v>
      </c>
      <c r="B4" s="168"/>
      <c r="C4" s="168"/>
      <c r="D4" s="168"/>
      <c r="E4" s="168"/>
      <c r="F4" s="169"/>
      <c r="G4" s="2"/>
      <c r="H4" s="2"/>
    </row>
    <row r="5" spans="1:8" ht="12.75">
      <c r="A5" s="11"/>
      <c r="B5" s="91"/>
      <c r="C5" s="91"/>
      <c r="D5" s="1"/>
      <c r="E5" s="1"/>
      <c r="F5" s="2"/>
      <c r="G5" s="2"/>
      <c r="H5" s="2"/>
    </row>
    <row r="6" spans="1:8" ht="15">
      <c r="A6" s="21" t="s">
        <v>1</v>
      </c>
      <c r="B6" s="14" t="s">
        <v>4</v>
      </c>
      <c r="C6" s="12" t="s">
        <v>13</v>
      </c>
      <c r="D6" s="14" t="s">
        <v>2</v>
      </c>
      <c r="E6" s="12" t="s">
        <v>16</v>
      </c>
      <c r="F6" s="14" t="s">
        <v>14</v>
      </c>
      <c r="G6" s="111"/>
      <c r="H6" s="101"/>
    </row>
    <row r="7" spans="1:8" ht="12.75">
      <c r="A7" s="22"/>
      <c r="B7" s="12">
        <v>2009</v>
      </c>
      <c r="C7" s="17"/>
      <c r="D7" s="14" t="s">
        <v>3</v>
      </c>
      <c r="E7" s="17"/>
      <c r="F7" s="12" t="s">
        <v>17</v>
      </c>
      <c r="G7" s="111"/>
      <c r="H7" s="101"/>
    </row>
    <row r="8" spans="1:8" ht="13.5" thickBot="1">
      <c r="A8" s="156"/>
      <c r="B8" s="157">
        <v>1</v>
      </c>
      <c r="C8" s="157">
        <v>2</v>
      </c>
      <c r="D8" s="157"/>
      <c r="E8" s="157">
        <v>3</v>
      </c>
      <c r="F8" s="157" t="s">
        <v>15</v>
      </c>
      <c r="G8" s="111"/>
      <c r="H8" s="13"/>
    </row>
    <row r="9" spans="1:8" ht="19.5" customHeight="1" thickBot="1">
      <c r="A9" s="153" t="s">
        <v>8</v>
      </c>
      <c r="B9" s="100">
        <f>B11+B112+B128</f>
        <v>118024400000</v>
      </c>
      <c r="C9" s="100">
        <f>C11+C112+C128</f>
        <v>33035580121</v>
      </c>
      <c r="D9" s="154">
        <f>C9/B9</f>
        <v>0.2799046648065993</v>
      </c>
      <c r="E9" s="100">
        <f>E11+E112+E128</f>
        <v>0</v>
      </c>
      <c r="F9" s="155">
        <f>B9-C9-E9</f>
        <v>84988819879</v>
      </c>
      <c r="G9" s="112"/>
      <c r="H9" s="102"/>
    </row>
    <row r="10" spans="1:8" ht="14.25" customHeight="1" thickBot="1">
      <c r="A10" s="151"/>
      <c r="B10" s="152"/>
      <c r="C10" s="120"/>
      <c r="D10" s="121"/>
      <c r="E10" s="120"/>
      <c r="F10" s="120"/>
      <c r="G10" s="113"/>
      <c r="H10" s="103"/>
    </row>
    <row r="11" spans="1:8" ht="14.25" customHeight="1" thickBot="1">
      <c r="A11" s="153" t="s">
        <v>5</v>
      </c>
      <c r="B11" s="100">
        <f>B12+B82+B89</f>
        <v>12347400000</v>
      </c>
      <c r="C11" s="100">
        <f>C12+C82+C89</f>
        <v>10682890208</v>
      </c>
      <c r="D11" s="154">
        <f>SUM(C11/B11)</f>
        <v>0.8651934988742569</v>
      </c>
      <c r="E11" s="100">
        <f>E12+E82+E89</f>
        <v>0</v>
      </c>
      <c r="F11" s="155">
        <f>B11-C11-E11</f>
        <v>1664509792</v>
      </c>
      <c r="G11" s="112"/>
      <c r="H11" s="102"/>
    </row>
    <row r="12" spans="1:8" ht="14.25" customHeight="1">
      <c r="A12" s="27" t="s">
        <v>18</v>
      </c>
      <c r="B12" s="31">
        <f>B15+B18+B20+B29+B68</f>
        <v>9010150000</v>
      </c>
      <c r="C12" s="31">
        <f>C15+C18+C20+C29+C68</f>
        <v>7970241243</v>
      </c>
      <c r="D12" s="15">
        <f>SUM(C12/B12)</f>
        <v>0.8845847453150059</v>
      </c>
      <c r="E12" s="31">
        <f>E15+E18+E20+E29+E68</f>
        <v>0</v>
      </c>
      <c r="F12" s="31">
        <f>F15+F18+F20+F29+F68</f>
        <v>1039908757</v>
      </c>
      <c r="G12" s="20"/>
      <c r="H12" s="104"/>
    </row>
    <row r="13" spans="1:8" ht="14.25" customHeight="1">
      <c r="A13" s="32" t="s">
        <v>0</v>
      </c>
      <c r="B13" s="33"/>
      <c r="C13" s="33"/>
      <c r="D13" s="16"/>
      <c r="E13" s="6"/>
      <c r="F13" s="6"/>
      <c r="G13" s="9"/>
      <c r="H13" s="105"/>
    </row>
    <row r="14" spans="1:8" ht="14.25" customHeight="1">
      <c r="A14" s="27" t="s">
        <v>19</v>
      </c>
      <c r="B14" s="31">
        <f>SUM(B15)</f>
        <v>5861750000</v>
      </c>
      <c r="C14" s="31">
        <f>C15</f>
        <v>5170487835</v>
      </c>
      <c r="D14" s="15">
        <f>SUM(C14/B14)</f>
        <v>0.8820723904977182</v>
      </c>
      <c r="E14" s="5">
        <f>E15</f>
        <v>0</v>
      </c>
      <c r="F14" s="5">
        <f>B14-C14-E14</f>
        <v>691262165</v>
      </c>
      <c r="G14" s="9"/>
      <c r="H14" s="105"/>
    </row>
    <row r="15" spans="1:8" ht="13.5" customHeight="1">
      <c r="A15" s="29" t="s">
        <v>20</v>
      </c>
      <c r="B15" s="30">
        <v>5861750000</v>
      </c>
      <c r="C15" s="30">
        <v>5170487835</v>
      </c>
      <c r="D15" s="16">
        <f>SUM(C15/B15)</f>
        <v>0.8820723904977182</v>
      </c>
      <c r="E15" s="6">
        <v>0</v>
      </c>
      <c r="F15" s="6">
        <f>F14</f>
        <v>691262165</v>
      </c>
      <c r="G15" s="9"/>
      <c r="H15" s="105"/>
    </row>
    <row r="16" spans="1:8" ht="13.5" customHeight="1">
      <c r="A16" s="29"/>
      <c r="B16" s="30"/>
      <c r="C16" s="30"/>
      <c r="D16" s="16"/>
      <c r="E16" s="7"/>
      <c r="F16" s="6"/>
      <c r="G16" s="9"/>
      <c r="H16" s="105"/>
    </row>
    <row r="17" spans="1:8" ht="13.5" customHeight="1">
      <c r="A17" s="27" t="s">
        <v>25</v>
      </c>
      <c r="B17" s="28">
        <f>B18</f>
        <v>350000000</v>
      </c>
      <c r="C17" s="28">
        <f>C18</f>
        <v>348595303</v>
      </c>
      <c r="D17" s="15">
        <f>SUM(C17/B17)</f>
        <v>0.99598658</v>
      </c>
      <c r="E17" s="19">
        <f>E18</f>
        <v>0</v>
      </c>
      <c r="F17" s="5">
        <f>B17-C17-E17</f>
        <v>1404697</v>
      </c>
      <c r="G17" s="9"/>
      <c r="H17" s="105"/>
    </row>
    <row r="18" spans="1:8" ht="13.5" customHeight="1">
      <c r="A18" s="29" t="s">
        <v>20</v>
      </c>
      <c r="B18" s="30">
        <v>350000000</v>
      </c>
      <c r="C18" s="30">
        <v>348595303</v>
      </c>
      <c r="D18" s="18">
        <f>D17</f>
        <v>0.99598658</v>
      </c>
      <c r="E18" s="7">
        <v>0</v>
      </c>
      <c r="F18" s="6">
        <f>F17</f>
        <v>1404697</v>
      </c>
      <c r="G18" s="9"/>
      <c r="H18" s="105"/>
    </row>
    <row r="19" spans="1:8" ht="13.5" customHeight="1">
      <c r="A19" s="29"/>
      <c r="B19" s="30"/>
      <c r="C19" s="30"/>
      <c r="D19" s="16"/>
      <c r="E19" s="7"/>
      <c r="F19" s="6"/>
      <c r="G19" s="9"/>
      <c r="H19" s="105"/>
    </row>
    <row r="20" spans="1:8" ht="13.5" customHeight="1">
      <c r="A20" s="27" t="s">
        <v>21</v>
      </c>
      <c r="B20" s="31">
        <f>B23+B26</f>
        <v>546000000</v>
      </c>
      <c r="C20" s="31">
        <f>C23+C26</f>
        <v>457365746</v>
      </c>
      <c r="D20" s="15">
        <f>SUM(C20/B20)</f>
        <v>0.8376662014652014</v>
      </c>
      <c r="E20" s="19">
        <v>0</v>
      </c>
      <c r="F20" s="5">
        <f>B20-C20-E20</f>
        <v>88634254</v>
      </c>
      <c r="G20" s="9"/>
      <c r="H20" s="105"/>
    </row>
    <row r="21" spans="1:8" ht="13.5" customHeight="1">
      <c r="A21" s="29" t="s">
        <v>20</v>
      </c>
      <c r="B21" s="30">
        <f>B24+B27</f>
        <v>546000000</v>
      </c>
      <c r="C21" s="30">
        <f>C24+C27</f>
        <v>457365746</v>
      </c>
      <c r="D21" s="18">
        <f>D20</f>
        <v>0.8376662014652014</v>
      </c>
      <c r="E21" s="7">
        <f>E20</f>
        <v>0</v>
      </c>
      <c r="F21" s="6">
        <f>F20</f>
        <v>88634254</v>
      </c>
      <c r="G21" s="9"/>
      <c r="H21" s="105"/>
    </row>
    <row r="22" spans="1:8" ht="13.5" customHeight="1">
      <c r="A22" s="29"/>
      <c r="B22" s="30"/>
      <c r="C22" s="30"/>
      <c r="D22" s="16"/>
      <c r="E22" s="30"/>
      <c r="F22" s="6"/>
      <c r="G22" s="9"/>
      <c r="H22" s="105"/>
    </row>
    <row r="23" spans="1:8" ht="13.5" customHeight="1">
      <c r="A23" s="32" t="s">
        <v>26</v>
      </c>
      <c r="B23" s="28">
        <f>B24</f>
        <v>446000000</v>
      </c>
      <c r="C23" s="28">
        <f>C24</f>
        <v>389159828</v>
      </c>
      <c r="D23" s="15">
        <f>SUM(C23/B23)</f>
        <v>0.8725556681614349</v>
      </c>
      <c r="E23" s="19">
        <f>E24</f>
        <v>0</v>
      </c>
      <c r="F23" s="5">
        <f>B23-C23-E23</f>
        <v>56840172</v>
      </c>
      <c r="G23" s="9"/>
      <c r="H23" s="105"/>
    </row>
    <row r="24" spans="1:8" ht="13.5" customHeight="1">
      <c r="A24" s="29" t="s">
        <v>20</v>
      </c>
      <c r="B24" s="30">
        <v>446000000</v>
      </c>
      <c r="C24" s="30">
        <v>389159828</v>
      </c>
      <c r="D24" s="18">
        <f>D23</f>
        <v>0.8725556681614349</v>
      </c>
      <c r="E24" s="7">
        <v>0</v>
      </c>
      <c r="F24" s="6">
        <f>F23</f>
        <v>56840172</v>
      </c>
      <c r="G24" s="9"/>
      <c r="H24" s="105"/>
    </row>
    <row r="25" spans="1:8" ht="13.5" customHeight="1">
      <c r="A25" s="29"/>
      <c r="B25" s="30"/>
      <c r="C25" s="30"/>
      <c r="D25" s="16"/>
      <c r="E25" s="7"/>
      <c r="F25" s="6"/>
      <c r="G25" s="9"/>
      <c r="H25" s="105"/>
    </row>
    <row r="26" spans="1:8" ht="13.5" customHeight="1">
      <c r="A26" s="32" t="s">
        <v>27</v>
      </c>
      <c r="B26" s="28">
        <f>B27</f>
        <v>100000000</v>
      </c>
      <c r="C26" s="28">
        <f>C27</f>
        <v>68205918</v>
      </c>
      <c r="D26" s="15">
        <f>SUM(C26/B26)</f>
        <v>0.68205918</v>
      </c>
      <c r="E26" s="19">
        <f>E27</f>
        <v>0</v>
      </c>
      <c r="F26" s="5">
        <f>B26-C26-E26</f>
        <v>31794082</v>
      </c>
      <c r="G26" s="9"/>
      <c r="H26" s="105"/>
    </row>
    <row r="27" spans="1:8" ht="13.5" customHeight="1">
      <c r="A27" s="29" t="s">
        <v>20</v>
      </c>
      <c r="B27" s="30">
        <v>100000000</v>
      </c>
      <c r="C27" s="30">
        <v>68205918</v>
      </c>
      <c r="D27" s="18">
        <f>D26</f>
        <v>0.68205918</v>
      </c>
      <c r="E27" s="7">
        <v>0</v>
      </c>
      <c r="F27" s="6">
        <f>F26</f>
        <v>31794082</v>
      </c>
      <c r="G27" s="9"/>
      <c r="H27" s="105"/>
    </row>
    <row r="28" spans="1:8" ht="13.5" customHeight="1">
      <c r="A28" s="29"/>
      <c r="B28" s="30"/>
      <c r="C28" s="30"/>
      <c r="D28" s="16"/>
      <c r="E28" s="7"/>
      <c r="F28" s="6"/>
      <c r="G28" s="9"/>
      <c r="H28" s="105"/>
    </row>
    <row r="29" spans="1:8" ht="13.5" customHeight="1">
      <c r="A29" s="27" t="s">
        <v>22</v>
      </c>
      <c r="B29" s="31">
        <f>SUM(B30)</f>
        <v>2083400000</v>
      </c>
      <c r="C29" s="31">
        <f>SUM(C30)</f>
        <v>1865666126</v>
      </c>
      <c r="D29" s="15">
        <f>SUM(C29/B29)</f>
        <v>0.8954910847652875</v>
      </c>
      <c r="E29" s="19">
        <v>0</v>
      </c>
      <c r="F29" s="5">
        <f>F30</f>
        <v>217733874</v>
      </c>
      <c r="G29" s="9"/>
      <c r="H29" s="105"/>
    </row>
    <row r="30" spans="1:8" ht="13.5" customHeight="1">
      <c r="A30" s="29" t="s">
        <v>20</v>
      </c>
      <c r="B30" s="30">
        <f>B33+B35+B38+B41+B44+B47+B50+B53+B56+B60+B63</f>
        <v>2083400000</v>
      </c>
      <c r="C30" s="30">
        <f>C33+C35+C38+C41+C44+C47+C50+C53+C56+C60+C63</f>
        <v>1865666126</v>
      </c>
      <c r="D30" s="128">
        <f>D29</f>
        <v>0.8954910847652875</v>
      </c>
      <c r="E30" s="7">
        <f>E29</f>
        <v>0</v>
      </c>
      <c r="F30" s="6">
        <f>B30-C30-E30</f>
        <v>217733874</v>
      </c>
      <c r="G30" s="9"/>
      <c r="H30" s="105"/>
    </row>
    <row r="31" spans="1:8" ht="13.5" customHeight="1">
      <c r="A31" s="29"/>
      <c r="B31" s="30"/>
      <c r="C31" s="30"/>
      <c r="D31" s="53"/>
      <c r="E31" s="30"/>
      <c r="F31" s="6"/>
      <c r="G31" s="9"/>
      <c r="H31" s="105"/>
    </row>
    <row r="32" spans="1:8" ht="13.5" customHeight="1">
      <c r="A32" s="32" t="s">
        <v>28</v>
      </c>
      <c r="B32" s="28">
        <f>B33</f>
        <v>118604000</v>
      </c>
      <c r="C32" s="28">
        <f>C33</f>
        <v>110748488</v>
      </c>
      <c r="D32" s="15">
        <f>SUM(C32/B32)</f>
        <v>0.9337668881319349</v>
      </c>
      <c r="E32" s="19">
        <f>E33</f>
        <v>0</v>
      </c>
      <c r="F32" s="5">
        <f>F33</f>
        <v>7855512</v>
      </c>
      <c r="G32" s="9"/>
      <c r="H32" s="105"/>
    </row>
    <row r="33" spans="1:8" ht="13.5" customHeight="1">
      <c r="A33" s="29" t="s">
        <v>20</v>
      </c>
      <c r="B33" s="30">
        <v>118604000</v>
      </c>
      <c r="C33" s="30">
        <v>110748488</v>
      </c>
      <c r="D33" s="18">
        <f>D32</f>
        <v>0.9337668881319349</v>
      </c>
      <c r="E33" s="7">
        <v>0</v>
      </c>
      <c r="F33" s="6">
        <f>B33-C33-E33</f>
        <v>7855512</v>
      </c>
      <c r="G33" s="9"/>
      <c r="H33" s="105"/>
    </row>
    <row r="34" spans="1:8" ht="13.5" customHeight="1">
      <c r="A34" s="29"/>
      <c r="B34" s="30"/>
      <c r="C34" s="30"/>
      <c r="D34" s="53"/>
      <c r="E34" s="7"/>
      <c r="F34" s="6"/>
      <c r="G34" s="9"/>
      <c r="H34" s="105"/>
    </row>
    <row r="35" spans="1:8" ht="13.5" customHeight="1">
      <c r="A35" s="32" t="s">
        <v>29</v>
      </c>
      <c r="B35" s="28">
        <f>B36</f>
        <v>104260000</v>
      </c>
      <c r="C35" s="28">
        <f>C36</f>
        <v>91920342</v>
      </c>
      <c r="D35" s="15">
        <f>SUM(C35/B35)</f>
        <v>0.8816453289852292</v>
      </c>
      <c r="E35" s="19">
        <f>E36</f>
        <v>0</v>
      </c>
      <c r="F35" s="5">
        <f>B35-C35-E35</f>
        <v>12339658</v>
      </c>
      <c r="G35" s="9"/>
      <c r="H35" s="105"/>
    </row>
    <row r="36" spans="1:8" ht="13.5" customHeight="1">
      <c r="A36" s="29" t="s">
        <v>30</v>
      </c>
      <c r="B36" s="30">
        <v>104260000</v>
      </c>
      <c r="C36" s="30">
        <v>91920342</v>
      </c>
      <c r="D36" s="18">
        <f>D35</f>
        <v>0.8816453289852292</v>
      </c>
      <c r="E36" s="7">
        <v>0</v>
      </c>
      <c r="F36" s="6">
        <f>F35</f>
        <v>12339658</v>
      </c>
      <c r="G36" s="9"/>
      <c r="H36" s="105"/>
    </row>
    <row r="37" spans="1:8" ht="13.5" customHeight="1">
      <c r="A37" s="29"/>
      <c r="B37" s="30"/>
      <c r="C37" s="30"/>
      <c r="D37" s="53"/>
      <c r="E37" s="7"/>
      <c r="F37" s="6"/>
      <c r="G37" s="9"/>
      <c r="H37" s="105"/>
    </row>
    <row r="38" spans="1:8" ht="13.5" customHeight="1">
      <c r="A38" s="32" t="s">
        <v>31</v>
      </c>
      <c r="B38" s="28">
        <f>B39</f>
        <v>42000000</v>
      </c>
      <c r="C38" s="28">
        <f>C39</f>
        <v>36120073</v>
      </c>
      <c r="D38" s="15">
        <f>SUM(C38/B38)</f>
        <v>0.860001738095238</v>
      </c>
      <c r="E38" s="63">
        <f>E39</f>
        <v>0</v>
      </c>
      <c r="F38" s="5">
        <f>B38-C38-E38</f>
        <v>5879927</v>
      </c>
      <c r="G38" s="9"/>
      <c r="H38" s="105"/>
    </row>
    <row r="39" spans="1:8" ht="13.5" customHeight="1">
      <c r="A39" s="38" t="s">
        <v>20</v>
      </c>
      <c r="B39" s="39">
        <v>42000000</v>
      </c>
      <c r="C39" s="39">
        <v>36120073</v>
      </c>
      <c r="D39" s="161">
        <f>D38</f>
        <v>0.860001738095238</v>
      </c>
      <c r="E39" s="134">
        <v>0</v>
      </c>
      <c r="F39" s="135">
        <f>F38</f>
        <v>5879927</v>
      </c>
      <c r="G39" s="9"/>
      <c r="H39" s="105"/>
    </row>
    <row r="40" spans="1:8" ht="13.5" customHeight="1">
      <c r="A40" s="148"/>
      <c r="B40" s="149"/>
      <c r="C40" s="149"/>
      <c r="D40" s="158"/>
      <c r="E40" s="159"/>
      <c r="F40" s="160"/>
      <c r="G40" s="9"/>
      <c r="H40" s="105"/>
    </row>
    <row r="41" spans="1:8" ht="14.25" customHeight="1">
      <c r="A41" s="61" t="s">
        <v>32</v>
      </c>
      <c r="B41" s="62">
        <f>B42</f>
        <v>255800000</v>
      </c>
      <c r="C41" s="62">
        <f>C42</f>
        <v>243053219</v>
      </c>
      <c r="D41" s="132">
        <f>SUM(C41/B41)</f>
        <v>0.9501689562157936</v>
      </c>
      <c r="E41" s="122">
        <f>E42</f>
        <v>0</v>
      </c>
      <c r="F41" s="55">
        <f>F42</f>
        <v>12746781</v>
      </c>
      <c r="G41" s="114"/>
      <c r="H41" s="102"/>
    </row>
    <row r="42" spans="1:8" ht="14.25" customHeight="1">
      <c r="A42" s="29" t="s">
        <v>20</v>
      </c>
      <c r="B42" s="30">
        <v>255800000</v>
      </c>
      <c r="C42" s="30">
        <v>243053219</v>
      </c>
      <c r="D42" s="129">
        <f>D41</f>
        <v>0.9501689562157936</v>
      </c>
      <c r="E42" s="52">
        <v>0</v>
      </c>
      <c r="F42" s="6">
        <f>B42-C42-E42</f>
        <v>12746781</v>
      </c>
      <c r="G42" s="114"/>
      <c r="H42" s="106"/>
    </row>
    <row r="43" spans="1:8" ht="14.25" customHeight="1">
      <c r="A43" s="29"/>
      <c r="B43" s="30"/>
      <c r="C43" s="30"/>
      <c r="D43" s="53"/>
      <c r="E43" s="6"/>
      <c r="F43" s="6"/>
      <c r="G43" s="20"/>
      <c r="H43" s="104"/>
    </row>
    <row r="44" spans="1:8" ht="14.25" customHeight="1">
      <c r="A44" s="32" t="s">
        <v>33</v>
      </c>
      <c r="B44" s="28">
        <f>B45</f>
        <v>300000000</v>
      </c>
      <c r="C44" s="28">
        <f>C45</f>
        <v>264764420</v>
      </c>
      <c r="D44" s="15">
        <f>SUM(C44/B44)</f>
        <v>0.8825480666666666</v>
      </c>
      <c r="E44" s="20">
        <f>E45</f>
        <v>0</v>
      </c>
      <c r="F44" s="5">
        <f>B44-C44-E44</f>
        <v>35235580</v>
      </c>
      <c r="G44" s="9"/>
      <c r="H44" s="105"/>
    </row>
    <row r="45" spans="1:8" ht="14.25" customHeight="1">
      <c r="A45" s="29" t="s">
        <v>20</v>
      </c>
      <c r="B45" s="30">
        <v>300000000</v>
      </c>
      <c r="C45" s="30">
        <v>264764420</v>
      </c>
      <c r="D45" s="16">
        <f>D44</f>
        <v>0.8825480666666666</v>
      </c>
      <c r="E45" s="9">
        <v>0</v>
      </c>
      <c r="F45" s="6">
        <f>B45-C45-E45</f>
        <v>35235580</v>
      </c>
      <c r="G45" s="9"/>
      <c r="H45" s="105"/>
    </row>
    <row r="46" spans="1:8" ht="14.25" customHeight="1">
      <c r="A46" s="29"/>
      <c r="B46" s="30"/>
      <c r="C46" s="30"/>
      <c r="D46" s="53"/>
      <c r="E46" s="6"/>
      <c r="F46" s="6"/>
      <c r="G46" s="20"/>
      <c r="H46" s="104"/>
    </row>
    <row r="47" spans="1:8" ht="14.25" customHeight="1">
      <c r="A47" s="32" t="s">
        <v>34</v>
      </c>
      <c r="B47" s="28">
        <f>B48</f>
        <v>629000000</v>
      </c>
      <c r="C47" s="28">
        <f>C48</f>
        <v>552946079</v>
      </c>
      <c r="D47" s="15">
        <f>SUM(C47/B47)</f>
        <v>0.8790875659777424</v>
      </c>
      <c r="E47" s="20">
        <f>E48</f>
        <v>0</v>
      </c>
      <c r="F47" s="5">
        <f>B47-C47-E47</f>
        <v>76053921</v>
      </c>
      <c r="G47" s="9"/>
      <c r="H47" s="105"/>
    </row>
    <row r="48" spans="1:8" ht="14.25" customHeight="1">
      <c r="A48" s="29" t="s">
        <v>20</v>
      </c>
      <c r="B48" s="30">
        <v>629000000</v>
      </c>
      <c r="C48" s="30">
        <v>552946079</v>
      </c>
      <c r="D48" s="16">
        <f>D47</f>
        <v>0.8790875659777424</v>
      </c>
      <c r="E48" s="9">
        <v>0</v>
      </c>
      <c r="F48" s="6">
        <f>F47</f>
        <v>76053921</v>
      </c>
      <c r="G48" s="9"/>
      <c r="H48" s="105"/>
    </row>
    <row r="49" spans="1:8" ht="14.25" customHeight="1">
      <c r="A49" s="32"/>
      <c r="B49" s="30"/>
      <c r="C49" s="30"/>
      <c r="D49" s="53"/>
      <c r="E49" s="6"/>
      <c r="F49" s="6"/>
      <c r="G49" s="9"/>
      <c r="H49" s="107"/>
    </row>
    <row r="50" spans="1:8" ht="14.25" customHeight="1">
      <c r="A50" s="32" t="s">
        <v>35</v>
      </c>
      <c r="B50" s="28">
        <f>B51</f>
        <v>252000000</v>
      </c>
      <c r="C50" s="28">
        <f>C51</f>
        <v>229150351</v>
      </c>
      <c r="D50" s="15">
        <f>SUM(C50/B50)</f>
        <v>0.9093267896825397</v>
      </c>
      <c r="E50" s="28">
        <f>E51</f>
        <v>0</v>
      </c>
      <c r="F50" s="5">
        <f>B50-C50-E50</f>
        <v>22849649</v>
      </c>
      <c r="G50" s="114"/>
      <c r="H50" s="102"/>
    </row>
    <row r="51" spans="1:8" ht="13.5">
      <c r="A51" s="29" t="s">
        <v>20</v>
      </c>
      <c r="B51" s="30">
        <v>252000000</v>
      </c>
      <c r="C51" s="30">
        <v>229150351</v>
      </c>
      <c r="D51" s="16">
        <f>SUM(C51/B51)</f>
        <v>0.9093267896825397</v>
      </c>
      <c r="E51" s="93">
        <v>0</v>
      </c>
      <c r="F51" s="6">
        <f>F50</f>
        <v>22849649</v>
      </c>
      <c r="G51" s="114"/>
      <c r="H51" s="106"/>
    </row>
    <row r="52" spans="1:8" ht="12.75">
      <c r="A52" s="32"/>
      <c r="B52" s="30"/>
      <c r="C52" s="30"/>
      <c r="D52" s="65"/>
      <c r="E52" s="6"/>
      <c r="F52" s="6"/>
      <c r="G52" s="20"/>
      <c r="H52" s="104"/>
    </row>
    <row r="53" spans="1:8" ht="12.75">
      <c r="A53" s="32" t="s">
        <v>36</v>
      </c>
      <c r="B53" s="28">
        <f>B54</f>
        <v>7440000</v>
      </c>
      <c r="C53" s="28">
        <f>C54</f>
        <v>5624866</v>
      </c>
      <c r="D53" s="15">
        <f>SUM(C53/B53)</f>
        <v>0.756030376344086</v>
      </c>
      <c r="E53" s="5">
        <f>E54</f>
        <v>0</v>
      </c>
      <c r="F53" s="5">
        <f>F54</f>
        <v>1815134</v>
      </c>
      <c r="G53" s="9"/>
      <c r="H53" s="107"/>
    </row>
    <row r="54" spans="1:8" ht="13.5">
      <c r="A54" s="29" t="s">
        <v>20</v>
      </c>
      <c r="B54" s="30">
        <v>7440000</v>
      </c>
      <c r="C54" s="30">
        <v>5624866</v>
      </c>
      <c r="D54" s="16">
        <f>D53</f>
        <v>0.756030376344086</v>
      </c>
      <c r="E54" s="6">
        <v>0</v>
      </c>
      <c r="F54" s="6">
        <f>B54-C54-E54</f>
        <v>1815134</v>
      </c>
      <c r="G54" s="9"/>
      <c r="H54" s="105"/>
    </row>
    <row r="55" spans="1:8" ht="12.75">
      <c r="A55" s="32"/>
      <c r="B55" s="30"/>
      <c r="C55" s="30"/>
      <c r="D55" s="65"/>
      <c r="E55" s="6"/>
      <c r="F55" s="6"/>
      <c r="G55" s="9"/>
      <c r="H55" s="105"/>
    </row>
    <row r="56" spans="1:8" ht="12.75">
      <c r="A56" s="32" t="s">
        <v>37</v>
      </c>
      <c r="B56" s="28">
        <f>B57</f>
        <v>199696000</v>
      </c>
      <c r="C56" s="28">
        <f>C57</f>
        <v>173563275</v>
      </c>
      <c r="D56" s="15">
        <f>SUM(C56/B56)</f>
        <v>0.8691374639451968</v>
      </c>
      <c r="E56" s="20">
        <f>E57</f>
        <v>0</v>
      </c>
      <c r="F56" s="5">
        <f>F57</f>
        <v>26132725</v>
      </c>
      <c r="G56" s="9"/>
      <c r="H56" s="105"/>
    </row>
    <row r="57" spans="1:8" ht="13.5">
      <c r="A57" s="29" t="s">
        <v>20</v>
      </c>
      <c r="B57" s="30">
        <v>199696000</v>
      </c>
      <c r="C57" s="30">
        <v>173563275</v>
      </c>
      <c r="D57" s="16">
        <f>D56</f>
        <v>0.8691374639451968</v>
      </c>
      <c r="E57" s="9">
        <v>0</v>
      </c>
      <c r="F57" s="6">
        <f>B57-C57-E57</f>
        <v>26132725</v>
      </c>
      <c r="G57" s="9"/>
      <c r="H57" s="105"/>
    </row>
    <row r="58" spans="1:8" ht="12.75">
      <c r="A58" s="32"/>
      <c r="B58" s="30"/>
      <c r="C58" s="30"/>
      <c r="D58" s="65"/>
      <c r="E58" s="6"/>
      <c r="F58" s="6"/>
      <c r="G58" s="9"/>
      <c r="H58" s="105"/>
    </row>
    <row r="59" spans="1:8" ht="12.75">
      <c r="A59" s="32"/>
      <c r="B59" s="30"/>
      <c r="C59" s="30"/>
      <c r="D59" s="65"/>
      <c r="E59" s="9"/>
      <c r="F59" s="6"/>
      <c r="G59" s="9"/>
      <c r="H59" s="105"/>
    </row>
    <row r="60" spans="1:8" ht="12.75">
      <c r="A60" s="32" t="s">
        <v>39</v>
      </c>
      <c r="B60" s="28">
        <f>B61</f>
        <v>33600000</v>
      </c>
      <c r="C60" s="28">
        <f>C61</f>
        <v>29980701</v>
      </c>
      <c r="D60" s="15">
        <f>SUM(C60/B60)</f>
        <v>0.8922827678571429</v>
      </c>
      <c r="E60" s="20">
        <f>E61</f>
        <v>0</v>
      </c>
      <c r="F60" s="5">
        <f>B60-C60-E60</f>
        <v>3619299</v>
      </c>
      <c r="G60" s="9"/>
      <c r="H60" s="105"/>
    </row>
    <row r="61" spans="1:8" ht="13.5">
      <c r="A61" s="29" t="s">
        <v>20</v>
      </c>
      <c r="B61" s="30">
        <v>33600000</v>
      </c>
      <c r="C61" s="30">
        <v>29980701</v>
      </c>
      <c r="D61" s="16">
        <f>D60</f>
        <v>0.8922827678571429</v>
      </c>
      <c r="E61" s="9">
        <v>0</v>
      </c>
      <c r="F61" s="6">
        <f>F60</f>
        <v>3619299</v>
      </c>
      <c r="G61" s="9"/>
      <c r="H61" s="105"/>
    </row>
    <row r="62" spans="1:8" ht="12.75">
      <c r="A62" s="32"/>
      <c r="B62" s="30"/>
      <c r="C62" s="30"/>
      <c r="D62" s="65"/>
      <c r="E62" s="9"/>
      <c r="F62" s="6"/>
      <c r="G62" s="9"/>
      <c r="H62" s="105"/>
    </row>
    <row r="63" spans="1:8" ht="12.75">
      <c r="A63" s="32" t="s">
        <v>40</v>
      </c>
      <c r="B63" s="28">
        <f>B64</f>
        <v>141000000</v>
      </c>
      <c r="C63" s="28">
        <f>C64</f>
        <v>127794312</v>
      </c>
      <c r="D63" s="15">
        <f>SUM(C63/B63)</f>
        <v>0.9063426382978723</v>
      </c>
      <c r="E63" s="20">
        <f>E64</f>
        <v>0</v>
      </c>
      <c r="F63" s="5">
        <f>B63-C63-E63</f>
        <v>13205688</v>
      </c>
      <c r="G63" s="9"/>
      <c r="H63" s="105"/>
    </row>
    <row r="64" spans="1:8" ht="13.5">
      <c r="A64" s="29" t="s">
        <v>20</v>
      </c>
      <c r="B64" s="30">
        <v>141000000</v>
      </c>
      <c r="C64" s="30">
        <v>127794312</v>
      </c>
      <c r="D64" s="16">
        <f>D63</f>
        <v>0.9063426382978723</v>
      </c>
      <c r="E64" s="9">
        <v>0</v>
      </c>
      <c r="F64" s="6">
        <f>F63</f>
        <v>13205688</v>
      </c>
      <c r="G64" s="9"/>
      <c r="H64" s="105"/>
    </row>
    <row r="65" spans="1:8" ht="12.75">
      <c r="A65" s="32"/>
      <c r="B65" s="30"/>
      <c r="C65" s="30"/>
      <c r="D65" s="65"/>
      <c r="E65" s="9"/>
      <c r="F65" s="6"/>
      <c r="G65" s="9"/>
      <c r="H65" s="105"/>
    </row>
    <row r="66" spans="1:8" ht="12.75">
      <c r="A66" s="32" t="s">
        <v>41</v>
      </c>
      <c r="B66" s="30"/>
      <c r="C66" s="30"/>
      <c r="D66" s="15"/>
      <c r="E66" s="5"/>
      <c r="F66" s="6"/>
      <c r="G66" s="20"/>
      <c r="H66" s="104"/>
    </row>
    <row r="67" spans="1:8" ht="12.75">
      <c r="A67" s="32" t="s">
        <v>42</v>
      </c>
      <c r="B67" s="28">
        <f>B68</f>
        <v>169000000</v>
      </c>
      <c r="C67" s="28">
        <f>C68</f>
        <v>128126233</v>
      </c>
      <c r="D67" s="15">
        <f>SUM(C67/B67)</f>
        <v>0.7581433905325444</v>
      </c>
      <c r="E67" s="5">
        <v>0</v>
      </c>
      <c r="F67" s="5">
        <f>B67-C67-E67</f>
        <v>40873767</v>
      </c>
      <c r="G67" s="20"/>
      <c r="H67" s="105"/>
    </row>
    <row r="68" spans="1:8" ht="13.5">
      <c r="A68" s="29" t="s">
        <v>20</v>
      </c>
      <c r="B68" s="30">
        <f>B71+B74+B77</f>
        <v>169000000</v>
      </c>
      <c r="C68" s="30">
        <f>C71+C74+C77</f>
        <v>128126233</v>
      </c>
      <c r="D68" s="16">
        <f>SUM(C68/B68)</f>
        <v>0.7581433905325444</v>
      </c>
      <c r="E68" s="6">
        <v>0</v>
      </c>
      <c r="F68" s="6">
        <f>F67</f>
        <v>40873767</v>
      </c>
      <c r="G68" s="9"/>
      <c r="H68" s="105"/>
    </row>
    <row r="69" spans="1:8" ht="12.75">
      <c r="A69" s="32"/>
      <c r="B69" s="30"/>
      <c r="C69" s="30"/>
      <c r="D69" s="16"/>
      <c r="E69" s="30"/>
      <c r="F69" s="6"/>
      <c r="G69" s="9"/>
      <c r="H69" s="105"/>
    </row>
    <row r="70" spans="1:8" ht="12.75">
      <c r="A70" s="142"/>
      <c r="B70" s="39"/>
      <c r="C70" s="39"/>
      <c r="D70" s="143"/>
      <c r="E70" s="144"/>
      <c r="F70" s="135"/>
      <c r="G70" s="9"/>
      <c r="H70" s="105"/>
    </row>
    <row r="71" spans="1:8" ht="12.75">
      <c r="A71" s="140" t="s">
        <v>43</v>
      </c>
      <c r="B71" s="62">
        <f>B72</f>
        <v>101529281</v>
      </c>
      <c r="C71" s="62">
        <f>C72</f>
        <v>91315624</v>
      </c>
      <c r="D71" s="132">
        <f>SUM(C71/B71)</f>
        <v>0.8994018582678627</v>
      </c>
      <c r="E71" s="141">
        <f>E72</f>
        <v>0</v>
      </c>
      <c r="F71" s="139">
        <f>B71-C71-E71</f>
        <v>10213657</v>
      </c>
      <c r="G71" s="9"/>
      <c r="H71" s="105"/>
    </row>
    <row r="72" spans="1:8" ht="13.5">
      <c r="A72" s="29" t="s">
        <v>20</v>
      </c>
      <c r="B72" s="30">
        <v>101529281</v>
      </c>
      <c r="C72" s="30">
        <v>91315624</v>
      </c>
      <c r="D72" s="16">
        <f>D71</f>
        <v>0.8994018582678627</v>
      </c>
      <c r="E72" s="9">
        <v>0</v>
      </c>
      <c r="F72" s="6">
        <f>F71</f>
        <v>10213657</v>
      </c>
      <c r="G72" s="9"/>
      <c r="H72" s="105"/>
    </row>
    <row r="73" spans="1:8" ht="13.5">
      <c r="A73" s="24"/>
      <c r="B73" s="33"/>
      <c r="C73" s="30"/>
      <c r="D73" s="16"/>
      <c r="E73" s="9"/>
      <c r="F73" s="6"/>
      <c r="G73" s="9"/>
      <c r="H73" s="105"/>
    </row>
    <row r="74" spans="1:8" ht="12.75">
      <c r="A74" s="27" t="s">
        <v>44</v>
      </c>
      <c r="B74" s="28">
        <f>B75</f>
        <v>500000</v>
      </c>
      <c r="C74" s="28">
        <f>C75</f>
        <v>361700</v>
      </c>
      <c r="D74" s="15">
        <f>SUM(C74/B74)</f>
        <v>0.7234</v>
      </c>
      <c r="E74" s="20">
        <f>E75</f>
        <v>0</v>
      </c>
      <c r="F74" s="5">
        <f>B74-C74-E74</f>
        <v>138300</v>
      </c>
      <c r="G74" s="9"/>
      <c r="H74" s="105"/>
    </row>
    <row r="75" spans="1:8" ht="13.5">
      <c r="A75" s="29" t="s">
        <v>20</v>
      </c>
      <c r="B75" s="30">
        <v>500000</v>
      </c>
      <c r="C75" s="30">
        <v>361700</v>
      </c>
      <c r="D75" s="18">
        <f>D74</f>
        <v>0.7234</v>
      </c>
      <c r="E75" s="10">
        <v>0</v>
      </c>
      <c r="F75" s="6">
        <f>F74</f>
        <v>138300</v>
      </c>
      <c r="G75" s="9"/>
      <c r="H75" s="105"/>
    </row>
    <row r="76" spans="1:8" ht="13.5">
      <c r="A76" s="34"/>
      <c r="B76" s="35"/>
      <c r="C76" s="35"/>
      <c r="D76" s="16"/>
      <c r="E76" s="10"/>
      <c r="F76" s="6"/>
      <c r="G76" s="114"/>
      <c r="H76" s="102"/>
    </row>
    <row r="77" spans="1:8" ht="12.75">
      <c r="A77" s="36" t="s">
        <v>45</v>
      </c>
      <c r="B77" s="37">
        <f>B78</f>
        <v>66970719</v>
      </c>
      <c r="C77" s="37">
        <f>C78</f>
        <v>36448909</v>
      </c>
      <c r="D77" s="15">
        <f>SUM(C77/B77)</f>
        <v>0.5442514212815902</v>
      </c>
      <c r="E77" s="8">
        <f>E78</f>
        <v>0</v>
      </c>
      <c r="F77" s="5">
        <f>B77-C77-E77</f>
        <v>30521810</v>
      </c>
      <c r="G77" s="114"/>
      <c r="H77" s="104"/>
    </row>
    <row r="78" spans="1:8" ht="13.5">
      <c r="A78" s="34" t="s">
        <v>20</v>
      </c>
      <c r="B78" s="35">
        <v>66970719</v>
      </c>
      <c r="C78" s="30">
        <v>36448909</v>
      </c>
      <c r="D78" s="126">
        <f>D77</f>
        <v>0.5442514212815902</v>
      </c>
      <c r="E78" s="6">
        <v>0</v>
      </c>
      <c r="F78" s="6">
        <f>F77</f>
        <v>30521810</v>
      </c>
      <c r="G78" s="9"/>
      <c r="H78" s="107"/>
    </row>
    <row r="79" spans="1:8" ht="13.5">
      <c r="A79" s="34"/>
      <c r="B79" s="35"/>
      <c r="C79" s="35"/>
      <c r="D79" s="16"/>
      <c r="E79" s="6"/>
      <c r="F79" s="6"/>
      <c r="G79" s="20"/>
      <c r="H79" s="108"/>
    </row>
    <row r="80" spans="1:8" ht="13.5">
      <c r="A80" s="34"/>
      <c r="B80" s="35"/>
      <c r="C80" s="35"/>
      <c r="D80" s="16"/>
      <c r="E80" s="7"/>
      <c r="F80" s="6"/>
      <c r="G80" s="20"/>
      <c r="H80" s="108"/>
    </row>
    <row r="81" spans="1:8" ht="12.75">
      <c r="A81" s="36" t="s">
        <v>101</v>
      </c>
      <c r="B81" s="37">
        <f>B84</f>
        <v>177250000</v>
      </c>
      <c r="C81" s="37">
        <f>C84</f>
        <v>158140020</v>
      </c>
      <c r="D81" s="15">
        <f>SUM(C81/B81)</f>
        <v>0.8921862905500705</v>
      </c>
      <c r="E81" s="19">
        <f>E82</f>
        <v>0</v>
      </c>
      <c r="F81" s="5">
        <f>F82</f>
        <v>19109980</v>
      </c>
      <c r="G81" s="20"/>
      <c r="H81" s="108"/>
    </row>
    <row r="82" spans="1:8" ht="13.5">
      <c r="A82" s="34" t="s">
        <v>20</v>
      </c>
      <c r="B82" s="35">
        <f>B84</f>
        <v>177250000</v>
      </c>
      <c r="C82" s="35">
        <f>C84</f>
        <v>158140020</v>
      </c>
      <c r="D82" s="16">
        <f>SUM(C82/B82)</f>
        <v>0.8921862905500705</v>
      </c>
      <c r="E82" s="35">
        <f>E84</f>
        <v>0</v>
      </c>
      <c r="F82" s="35">
        <f>F84</f>
        <v>19109980</v>
      </c>
      <c r="G82" s="114"/>
      <c r="H82" s="102"/>
    </row>
    <row r="83" spans="1:7" ht="13.5">
      <c r="A83" s="34"/>
      <c r="B83" s="35"/>
      <c r="C83" s="35"/>
      <c r="D83" s="54"/>
      <c r="E83" s="19"/>
      <c r="F83" s="19"/>
      <c r="G83" s="2"/>
    </row>
    <row r="84" spans="1:7" ht="12.75">
      <c r="A84" s="36" t="s">
        <v>102</v>
      </c>
      <c r="B84" s="37">
        <f>B85</f>
        <v>177250000</v>
      </c>
      <c r="C84" s="37">
        <f>C85</f>
        <v>158140020</v>
      </c>
      <c r="D84" s="15">
        <f>SUM(C84/B84)</f>
        <v>0.8921862905500705</v>
      </c>
      <c r="E84" s="37">
        <f>E85</f>
        <v>0</v>
      </c>
      <c r="F84" s="5">
        <f>B84-C84-E84</f>
        <v>19109980</v>
      </c>
      <c r="G84" s="2"/>
    </row>
    <row r="85" spans="1:7" ht="13.5">
      <c r="A85" s="34" t="s">
        <v>20</v>
      </c>
      <c r="B85" s="35">
        <v>177250000</v>
      </c>
      <c r="C85" s="30">
        <v>158140020</v>
      </c>
      <c r="D85" s="127">
        <f>D84</f>
        <v>0.8921862905500705</v>
      </c>
      <c r="E85" s="7">
        <v>0</v>
      </c>
      <c r="F85" s="35">
        <f>F84</f>
        <v>19109980</v>
      </c>
      <c r="G85" s="2"/>
    </row>
    <row r="86" spans="1:7" ht="13.5">
      <c r="A86" s="34"/>
      <c r="B86" s="35"/>
      <c r="C86" s="35"/>
      <c r="D86" s="54"/>
      <c r="E86" s="19"/>
      <c r="F86" s="19"/>
      <c r="G86" s="2"/>
    </row>
    <row r="87" spans="1:7" ht="12.75">
      <c r="A87" s="36" t="s">
        <v>47</v>
      </c>
      <c r="B87" s="35"/>
      <c r="C87" s="35"/>
      <c r="D87" s="53"/>
      <c r="E87" s="35"/>
      <c r="F87" s="35"/>
      <c r="G87" s="2"/>
    </row>
    <row r="88" spans="1:7" ht="12.75">
      <c r="A88" s="36" t="s">
        <v>48</v>
      </c>
      <c r="B88" s="37">
        <f>B89</f>
        <v>3160000000</v>
      </c>
      <c r="C88" s="37">
        <f>C89</f>
        <v>2554508945</v>
      </c>
      <c r="D88" s="15">
        <f>SUM(C88/B88)</f>
        <v>0.8083889066455696</v>
      </c>
      <c r="E88" s="19">
        <f>E89</f>
        <v>0</v>
      </c>
      <c r="F88" s="5">
        <f>B88-C88-E88</f>
        <v>605491055</v>
      </c>
      <c r="G88" s="2"/>
    </row>
    <row r="89" spans="1:7" ht="13.5">
      <c r="A89" s="34" t="s">
        <v>20</v>
      </c>
      <c r="B89" s="35">
        <f>B93+B96+B99+B102+B105+B109</f>
        <v>3160000000</v>
      </c>
      <c r="C89" s="35">
        <f>C93+C96+C99+C102+C105+C109</f>
        <v>2554508945</v>
      </c>
      <c r="D89" s="127">
        <f>D88</f>
        <v>0.8083889066455696</v>
      </c>
      <c r="E89" s="35">
        <f>E93+E96+E99+E102+E105+E109</f>
        <v>0</v>
      </c>
      <c r="F89" s="7">
        <f>F88</f>
        <v>605491055</v>
      </c>
      <c r="G89" s="2"/>
    </row>
    <row r="90" spans="1:7" ht="13.5">
      <c r="A90" s="34"/>
      <c r="B90" s="35"/>
      <c r="C90" s="35"/>
      <c r="D90" s="53"/>
      <c r="E90" s="7"/>
      <c r="F90" s="6"/>
      <c r="G90" s="2"/>
    </row>
    <row r="91" spans="1:7" ht="13.5">
      <c r="A91" s="34"/>
      <c r="B91" s="35"/>
      <c r="C91" s="35"/>
      <c r="D91" s="19"/>
      <c r="E91" s="19"/>
      <c r="F91" s="19"/>
      <c r="G91" s="2"/>
    </row>
    <row r="92" spans="1:7" ht="12.75">
      <c r="A92" s="36" t="s">
        <v>49</v>
      </c>
      <c r="B92" s="37">
        <f>B93</f>
        <v>1592517000</v>
      </c>
      <c r="C92" s="37">
        <f>C93</f>
        <v>1175381576</v>
      </c>
      <c r="D92" s="54">
        <f>D93</f>
        <v>0.7380653242634144</v>
      </c>
      <c r="E92" s="19">
        <f>E93</f>
        <v>0</v>
      </c>
      <c r="F92" s="5">
        <f>B92-C92-E92</f>
        <v>417135424</v>
      </c>
      <c r="G92" s="2"/>
    </row>
    <row r="93" spans="1:7" ht="13.5">
      <c r="A93" s="34" t="s">
        <v>20</v>
      </c>
      <c r="B93" s="35">
        <v>1592517000</v>
      </c>
      <c r="C93" s="30">
        <v>1175381576</v>
      </c>
      <c r="D93" s="53">
        <f>SUM(C93/B93)</f>
        <v>0.7380653242634144</v>
      </c>
      <c r="E93" s="7">
        <v>0</v>
      </c>
      <c r="F93" s="6">
        <f>F92</f>
        <v>417135424</v>
      </c>
      <c r="G93" s="115"/>
    </row>
    <row r="94" spans="1:7" ht="13.5">
      <c r="A94" s="34"/>
      <c r="B94" s="35"/>
      <c r="C94" s="35"/>
      <c r="D94" s="19"/>
      <c r="E94" s="19"/>
      <c r="F94" s="19"/>
      <c r="G94" s="2"/>
    </row>
    <row r="95" spans="1:7" ht="12.75">
      <c r="A95" s="36" t="s">
        <v>50</v>
      </c>
      <c r="B95" s="37">
        <f>B96</f>
        <v>1136483000</v>
      </c>
      <c r="C95" s="37">
        <f>C96</f>
        <v>1038283979</v>
      </c>
      <c r="D95" s="15">
        <f>SUM(C95/B95)</f>
        <v>0.9135939376127932</v>
      </c>
      <c r="E95" s="19">
        <f>E96</f>
        <v>0</v>
      </c>
      <c r="F95" s="5">
        <f>B95-C95-E95</f>
        <v>98199021</v>
      </c>
      <c r="G95" s="2"/>
    </row>
    <row r="96" spans="1:7" ht="13.5">
      <c r="A96" s="34" t="s">
        <v>20</v>
      </c>
      <c r="B96" s="35">
        <v>1136483000</v>
      </c>
      <c r="C96" s="30">
        <v>1038283979</v>
      </c>
      <c r="D96" s="16">
        <f>SUM(C96/B96)</f>
        <v>0.9135939376127932</v>
      </c>
      <c r="E96" s="7">
        <v>0</v>
      </c>
      <c r="F96" s="6">
        <f>F95</f>
        <v>98199021</v>
      </c>
      <c r="G96" s="2"/>
    </row>
    <row r="97" spans="1:7" ht="13.5">
      <c r="A97" s="34"/>
      <c r="B97" s="35"/>
      <c r="C97" s="35"/>
      <c r="D97" s="19"/>
      <c r="E97" s="7"/>
      <c r="F97" s="7"/>
      <c r="G97" s="2"/>
    </row>
    <row r="98" spans="1:7" ht="12.75">
      <c r="A98" s="36" t="s">
        <v>51</v>
      </c>
      <c r="B98" s="37">
        <f>B99</f>
        <v>260000000</v>
      </c>
      <c r="C98" s="37">
        <f>C99</f>
        <v>204512273</v>
      </c>
      <c r="D98" s="15">
        <f>SUM(C98/B98)</f>
        <v>0.7865856653846154</v>
      </c>
      <c r="E98" s="19">
        <f>E99</f>
        <v>0</v>
      </c>
      <c r="F98" s="5">
        <f>B98-C98-E98</f>
        <v>55487727</v>
      </c>
      <c r="G98" s="2"/>
    </row>
    <row r="99" spans="1:7" ht="13.5">
      <c r="A99" s="34" t="s">
        <v>20</v>
      </c>
      <c r="B99" s="35">
        <v>260000000</v>
      </c>
      <c r="C99" s="30">
        <v>204512273</v>
      </c>
      <c r="D99" s="16">
        <f>SUM(C99/B99)</f>
        <v>0.7865856653846154</v>
      </c>
      <c r="E99" s="7">
        <v>0</v>
      </c>
      <c r="F99" s="7">
        <f>F98</f>
        <v>55487727</v>
      </c>
      <c r="G99" s="2"/>
    </row>
    <row r="100" spans="1:7" ht="13.5">
      <c r="A100" s="38"/>
      <c r="B100" s="39"/>
      <c r="C100" s="39"/>
      <c r="D100" s="133"/>
      <c r="E100" s="135"/>
      <c r="F100" s="135"/>
      <c r="G100" s="2"/>
    </row>
    <row r="101" spans="1:7" ht="12.75">
      <c r="A101" s="138" t="s">
        <v>52</v>
      </c>
      <c r="B101" s="117">
        <f>B102</f>
        <v>43000000</v>
      </c>
      <c r="C101" s="117">
        <f>C102</f>
        <v>34084863</v>
      </c>
      <c r="D101" s="132">
        <f>SUM(C101/B101)</f>
        <v>0.7926712325581395</v>
      </c>
      <c r="E101" s="55">
        <f>E102</f>
        <v>0</v>
      </c>
      <c r="F101" s="139">
        <f>B101-C101-E101</f>
        <v>8915137</v>
      </c>
      <c r="G101" s="2"/>
    </row>
    <row r="102" spans="1:7" ht="13.5">
      <c r="A102" s="136" t="s">
        <v>20</v>
      </c>
      <c r="B102" s="50">
        <v>43000000</v>
      </c>
      <c r="C102" s="50">
        <v>34084863</v>
      </c>
      <c r="D102" s="16">
        <f>SUM(C102/B102)</f>
        <v>0.7926712325581395</v>
      </c>
      <c r="E102" s="7">
        <v>0</v>
      </c>
      <c r="F102" s="7">
        <f>F101</f>
        <v>8915137</v>
      </c>
      <c r="G102" s="2"/>
    </row>
    <row r="103" spans="1:7" ht="13.5">
      <c r="A103" s="48"/>
      <c r="B103" s="49"/>
      <c r="C103" s="49"/>
      <c r="D103" s="53"/>
      <c r="E103" s="35"/>
      <c r="F103" s="35"/>
      <c r="G103" s="115"/>
    </row>
    <row r="104" spans="1:7" ht="12.75">
      <c r="A104" s="36" t="s">
        <v>53</v>
      </c>
      <c r="B104" s="37">
        <f>B105</f>
        <v>43000000</v>
      </c>
      <c r="C104" s="37">
        <f>C105</f>
        <v>34084863</v>
      </c>
      <c r="D104" s="15">
        <f>SUM(C104/B104)</f>
        <v>0.7926712325581395</v>
      </c>
      <c r="E104" s="19">
        <f>E105</f>
        <v>0</v>
      </c>
      <c r="F104" s="5">
        <f>B104-C104-E104</f>
        <v>8915137</v>
      </c>
      <c r="G104" s="2"/>
    </row>
    <row r="105" spans="1:7" ht="13.5">
      <c r="A105" s="34" t="s">
        <v>20</v>
      </c>
      <c r="B105" s="35">
        <v>43000000</v>
      </c>
      <c r="C105" s="30">
        <v>34084863</v>
      </c>
      <c r="D105" s="16">
        <f>SUM(C105/B105)</f>
        <v>0.7926712325581395</v>
      </c>
      <c r="E105" s="7">
        <v>0</v>
      </c>
      <c r="F105" s="7">
        <f>F104</f>
        <v>8915137</v>
      </c>
      <c r="G105" s="2"/>
    </row>
    <row r="106" spans="1:7" ht="13.5">
      <c r="A106" s="34"/>
      <c r="B106" s="35"/>
      <c r="C106" s="35"/>
      <c r="D106" s="53"/>
      <c r="E106" s="7"/>
      <c r="F106" s="6"/>
      <c r="G106" s="2"/>
    </row>
    <row r="107" spans="1:7" ht="12.75">
      <c r="A107" s="36" t="s">
        <v>54</v>
      </c>
      <c r="B107" s="35"/>
      <c r="C107" s="35"/>
      <c r="D107" s="19"/>
      <c r="E107" s="19"/>
      <c r="F107" s="19"/>
      <c r="G107" s="2"/>
    </row>
    <row r="108" spans="1:7" ht="12.75">
      <c r="A108" s="36" t="s">
        <v>55</v>
      </c>
      <c r="B108" s="37">
        <f>B109</f>
        <v>85000000</v>
      </c>
      <c r="C108" s="37">
        <f>C109</f>
        <v>68161391</v>
      </c>
      <c r="D108" s="15">
        <f>SUM(C108/B108)</f>
        <v>0.8018987176470588</v>
      </c>
      <c r="E108" s="19">
        <f>E109</f>
        <v>0</v>
      </c>
      <c r="F108" s="5">
        <f>B108-C108-E108</f>
        <v>16838609</v>
      </c>
      <c r="G108" s="2"/>
    </row>
    <row r="109" spans="1:7" ht="13.5">
      <c r="A109" s="34" t="s">
        <v>20</v>
      </c>
      <c r="B109" s="35">
        <v>85000000</v>
      </c>
      <c r="C109" s="30">
        <v>68161391</v>
      </c>
      <c r="D109" s="16">
        <f>SUM(C109/B109)</f>
        <v>0.8018987176470588</v>
      </c>
      <c r="E109" s="7">
        <v>0</v>
      </c>
      <c r="F109" s="6">
        <f>F108</f>
        <v>16838609</v>
      </c>
      <c r="G109" s="2"/>
    </row>
    <row r="110" spans="1:7" ht="13.5">
      <c r="A110" s="34"/>
      <c r="B110" s="35"/>
      <c r="C110" s="35"/>
      <c r="D110" s="19"/>
      <c r="E110" s="19"/>
      <c r="F110" s="19"/>
      <c r="G110" s="2"/>
    </row>
    <row r="111" spans="1:7" ht="13.5">
      <c r="A111" s="38"/>
      <c r="B111" s="39"/>
      <c r="C111" s="39"/>
      <c r="D111" s="64"/>
      <c r="E111" s="19"/>
      <c r="F111" s="19"/>
      <c r="G111" s="2"/>
    </row>
    <row r="112" spans="1:7" ht="15.75">
      <c r="A112" s="40" t="s">
        <v>6</v>
      </c>
      <c r="B112" s="41">
        <f>B114</f>
        <v>14420811351</v>
      </c>
      <c r="C112" s="41">
        <f>C114</f>
        <v>14411231537</v>
      </c>
      <c r="D112" s="96">
        <f>SUM(C112/B112)</f>
        <v>0.9993356952138941</v>
      </c>
      <c r="E112" s="41">
        <f>E114</f>
        <v>0</v>
      </c>
      <c r="F112" s="97">
        <f>B112-C112-E112</f>
        <v>9579814</v>
      </c>
      <c r="G112" s="2"/>
    </row>
    <row r="113" spans="1:7" ht="12.75">
      <c r="A113" s="27" t="s">
        <v>56</v>
      </c>
      <c r="B113" s="28">
        <f>SUM(B114)</f>
        <v>14420811351</v>
      </c>
      <c r="C113" s="28">
        <f>SUM(C114)</f>
        <v>14411231537</v>
      </c>
      <c r="D113" s="118">
        <f>D112</f>
        <v>0.9993356952138941</v>
      </c>
      <c r="E113" s="95">
        <f>E114</f>
        <v>0</v>
      </c>
      <c r="F113" s="95">
        <f>F112</f>
        <v>9579814</v>
      </c>
      <c r="G113" s="2"/>
    </row>
    <row r="114" spans="1:7" ht="13.5">
      <c r="A114" s="29" t="s">
        <v>20</v>
      </c>
      <c r="B114" s="30">
        <f>B117+B120+B123+B126+3040000</f>
        <v>14420811351</v>
      </c>
      <c r="C114" s="30">
        <f>C117+C120+C123+C126</f>
        <v>14411231537</v>
      </c>
      <c r="D114" s="53">
        <f>SUM(C114/B114)</f>
        <v>0.9993356952138941</v>
      </c>
      <c r="E114" s="30">
        <f>E117+E120</f>
        <v>0</v>
      </c>
      <c r="F114" s="7">
        <f>F113</f>
        <v>9579814</v>
      </c>
      <c r="G114" s="2"/>
    </row>
    <row r="115" spans="1:7" ht="13.5">
      <c r="A115" s="24"/>
      <c r="B115" s="33"/>
      <c r="C115" s="30"/>
      <c r="D115" s="53"/>
      <c r="E115" s="7"/>
      <c r="F115" s="7"/>
      <c r="G115" s="2"/>
    </row>
    <row r="116" spans="1:7" ht="12.75">
      <c r="A116" s="27" t="s">
        <v>57</v>
      </c>
      <c r="B116" s="31">
        <f>SUM(B117)</f>
        <v>2000000</v>
      </c>
      <c r="C116" s="28">
        <f>C117</f>
        <v>800000</v>
      </c>
      <c r="D116" s="56">
        <f>SUM(C116/B116)</f>
        <v>0.4</v>
      </c>
      <c r="E116" s="5">
        <f>E117</f>
        <v>0</v>
      </c>
      <c r="F116" s="116">
        <f>B116-C116-E116</f>
        <v>1200000</v>
      </c>
      <c r="G116" s="2"/>
    </row>
    <row r="117" spans="1:7" ht="13.5">
      <c r="A117" s="29" t="s">
        <v>20</v>
      </c>
      <c r="B117" s="30">
        <v>2000000</v>
      </c>
      <c r="C117" s="30">
        <v>800000</v>
      </c>
      <c r="D117" s="92">
        <f>D116</f>
        <v>0.4</v>
      </c>
      <c r="E117" s="7">
        <v>0</v>
      </c>
      <c r="F117" s="95">
        <f>F116</f>
        <v>1200000</v>
      </c>
      <c r="G117" s="2"/>
    </row>
    <row r="118" spans="1:7" ht="13.5">
      <c r="A118" s="34"/>
      <c r="B118" s="35"/>
      <c r="C118" s="35"/>
      <c r="D118" s="56"/>
      <c r="E118" s="19"/>
      <c r="F118" s="19"/>
      <c r="G118" s="2"/>
    </row>
    <row r="119" spans="1:7" ht="12.75">
      <c r="A119" s="36" t="s">
        <v>58</v>
      </c>
      <c r="B119" s="37">
        <f>B120</f>
        <v>69210000</v>
      </c>
      <c r="C119" s="37">
        <f>C120</f>
        <v>64202506</v>
      </c>
      <c r="D119" s="56">
        <f>SUM(C119/B119)</f>
        <v>0.9276478254587487</v>
      </c>
      <c r="E119" s="19">
        <f>E120</f>
        <v>0</v>
      </c>
      <c r="F119" s="116">
        <f>B119-C119-E119</f>
        <v>5007494</v>
      </c>
      <c r="G119" s="2"/>
    </row>
    <row r="120" spans="1:7" ht="13.5">
      <c r="A120" s="34" t="s">
        <v>20</v>
      </c>
      <c r="B120" s="35">
        <v>69210000</v>
      </c>
      <c r="C120" s="30">
        <v>64202506</v>
      </c>
      <c r="D120" s="92">
        <f>D119</f>
        <v>0.9276478254587487</v>
      </c>
      <c r="E120" s="7">
        <v>0</v>
      </c>
      <c r="F120" s="7">
        <f>F119</f>
        <v>5007494</v>
      </c>
      <c r="G120" s="2"/>
    </row>
    <row r="121" spans="1:7" ht="13.5">
      <c r="A121" s="34"/>
      <c r="B121" s="35"/>
      <c r="C121" s="35"/>
      <c r="D121" s="92"/>
      <c r="E121" s="7"/>
      <c r="F121" s="7"/>
      <c r="G121" s="2"/>
    </row>
    <row r="122" spans="1:7" ht="12.75">
      <c r="A122" s="36" t="s">
        <v>106</v>
      </c>
      <c r="B122" s="37">
        <f>B123</f>
        <v>1200000</v>
      </c>
      <c r="C122" s="37">
        <f>C123</f>
        <v>867680</v>
      </c>
      <c r="D122" s="54">
        <f>D123</f>
        <v>0.7230666666666666</v>
      </c>
      <c r="E122" s="7">
        <f>E123</f>
        <v>0</v>
      </c>
      <c r="F122" s="116">
        <f>B122-C122-E122</f>
        <v>332320</v>
      </c>
      <c r="G122" s="2"/>
    </row>
    <row r="123" spans="1:7" ht="13.5">
      <c r="A123" s="34" t="s">
        <v>30</v>
      </c>
      <c r="B123" s="35">
        <v>1200000</v>
      </c>
      <c r="C123" s="35">
        <v>867680</v>
      </c>
      <c r="D123" s="92">
        <f>C123/B123</f>
        <v>0.7230666666666666</v>
      </c>
      <c r="E123" s="7">
        <v>0</v>
      </c>
      <c r="F123" s="7">
        <f>F122</f>
        <v>332320</v>
      </c>
      <c r="G123" s="2"/>
    </row>
    <row r="124" spans="1:7" ht="13.5">
      <c r="A124" s="34"/>
      <c r="B124" s="35"/>
      <c r="C124" s="35"/>
      <c r="D124" s="19"/>
      <c r="E124" s="7"/>
      <c r="F124" s="7"/>
      <c r="G124" s="2"/>
    </row>
    <row r="125" spans="1:7" ht="12.75">
      <c r="A125" s="36" t="s">
        <v>113</v>
      </c>
      <c r="B125" s="37">
        <f>B126</f>
        <v>14345361351</v>
      </c>
      <c r="C125" s="37">
        <f>C126</f>
        <v>14345361351</v>
      </c>
      <c r="D125" s="54">
        <f>D126</f>
        <v>1</v>
      </c>
      <c r="E125" s="19">
        <f>E126</f>
        <v>0</v>
      </c>
      <c r="F125" s="116">
        <f>B125-C125-E125</f>
        <v>0</v>
      </c>
      <c r="G125" s="162"/>
    </row>
    <row r="126" spans="1:7" ht="13.5">
      <c r="A126" s="34" t="s">
        <v>20</v>
      </c>
      <c r="B126" s="35">
        <v>14345361351</v>
      </c>
      <c r="C126" s="35">
        <v>14345361351</v>
      </c>
      <c r="D126" s="92">
        <f>C126/B126</f>
        <v>1</v>
      </c>
      <c r="E126" s="7">
        <v>0</v>
      </c>
      <c r="F126" s="7">
        <f>F125</f>
        <v>0</v>
      </c>
      <c r="G126" s="2"/>
    </row>
    <row r="127" spans="1:7" ht="13.5">
      <c r="A127" s="34"/>
      <c r="B127" s="35"/>
      <c r="C127" s="35"/>
      <c r="D127" s="19"/>
      <c r="E127" s="7"/>
      <c r="F127" s="7"/>
      <c r="G127" s="2"/>
    </row>
    <row r="128" spans="1:7" ht="15.75">
      <c r="A128" s="42" t="s">
        <v>7</v>
      </c>
      <c r="B128" s="43">
        <f>SUM(B132+B138+B160)</f>
        <v>91256188649</v>
      </c>
      <c r="C128" s="43">
        <f>SUM(C132+C138+C160)</f>
        <v>7941458376</v>
      </c>
      <c r="D128" s="125">
        <f>SUM(C128/B128)</f>
        <v>0.08702377880962514</v>
      </c>
      <c r="E128" s="43">
        <f>SUM(E132+E138+E160)</f>
        <v>0</v>
      </c>
      <c r="F128" s="131">
        <f>B128-C128-E128</f>
        <v>83314730273</v>
      </c>
      <c r="G128" s="2"/>
    </row>
    <row r="129" spans="1:7" ht="12.75">
      <c r="A129" s="26"/>
      <c r="B129" s="44"/>
      <c r="C129" s="44"/>
      <c r="D129" s="94"/>
      <c r="E129" s="7"/>
      <c r="F129" s="130"/>
      <c r="G129" s="2"/>
    </row>
    <row r="130" spans="1:7" ht="12.75">
      <c r="A130" s="27" t="s">
        <v>9</v>
      </c>
      <c r="B130" s="98">
        <f>SUM(B134)</f>
        <v>62000000</v>
      </c>
      <c r="C130" s="98">
        <f>SUM(C134)</f>
        <v>61705876</v>
      </c>
      <c r="D130" s="64">
        <f>SUM(C130/B130)</f>
        <v>0.995256064516129</v>
      </c>
      <c r="E130" s="37">
        <f>E131</f>
        <v>0</v>
      </c>
      <c r="F130" s="116">
        <f>B130-C130-E130</f>
        <v>294124</v>
      </c>
      <c r="G130" s="2"/>
    </row>
    <row r="131" spans="1:7" ht="12.75">
      <c r="A131" s="145"/>
      <c r="B131" s="147"/>
      <c r="C131" s="33"/>
      <c r="D131" s="56"/>
      <c r="E131" s="146">
        <f>E133</f>
        <v>0</v>
      </c>
      <c r="F131" s="146">
        <f>F130</f>
        <v>294124</v>
      </c>
      <c r="G131" s="2"/>
    </row>
    <row r="132" spans="1:7" ht="12.75">
      <c r="A132" s="27" t="s">
        <v>9</v>
      </c>
      <c r="B132" s="62">
        <f>SUM(B134)</f>
        <v>62000000</v>
      </c>
      <c r="C132" s="62">
        <f>SUM(C134)</f>
        <v>61705876</v>
      </c>
      <c r="D132" s="94">
        <f>SUM(C132/B132)</f>
        <v>0.995256064516129</v>
      </c>
      <c r="E132" s="62">
        <f>SUM(E133)</f>
        <v>0</v>
      </c>
      <c r="F132" s="62">
        <f>F131</f>
        <v>294124</v>
      </c>
      <c r="G132" s="2"/>
    </row>
    <row r="133" spans="1:7" ht="12.75">
      <c r="A133" s="27"/>
      <c r="B133" s="28"/>
      <c r="C133" s="28"/>
      <c r="D133" s="53"/>
      <c r="E133" s="30"/>
      <c r="F133" s="30"/>
      <c r="G133" s="2"/>
    </row>
    <row r="134" spans="1:7" ht="13.5">
      <c r="A134" s="46" t="s">
        <v>59</v>
      </c>
      <c r="B134" s="30">
        <f>B135</f>
        <v>62000000</v>
      </c>
      <c r="C134" s="30">
        <f>C135</f>
        <v>61705876</v>
      </c>
      <c r="D134" s="56">
        <f>SUM(C134/B134)</f>
        <v>0.995256064516129</v>
      </c>
      <c r="E134" s="19">
        <v>0</v>
      </c>
      <c r="F134" s="116">
        <f>B134-C134-E134</f>
        <v>294124</v>
      </c>
      <c r="G134" s="2"/>
    </row>
    <row r="135" spans="1:7" ht="13.5">
      <c r="A135" s="24" t="s">
        <v>60</v>
      </c>
      <c r="B135" s="30">
        <f>SUM(B136)</f>
        <v>62000000</v>
      </c>
      <c r="C135" s="30">
        <f>C136</f>
        <v>61705876</v>
      </c>
      <c r="D135" s="53">
        <f>SUM(C135/B135)</f>
        <v>0.995256064516129</v>
      </c>
      <c r="E135" s="19">
        <f>E136</f>
        <v>0</v>
      </c>
      <c r="F135" s="19">
        <f>F134</f>
        <v>294124</v>
      </c>
      <c r="G135" s="2"/>
    </row>
    <row r="136" spans="1:7" ht="13.5">
      <c r="A136" s="38" t="s">
        <v>20</v>
      </c>
      <c r="B136" s="39">
        <v>62000000</v>
      </c>
      <c r="C136" s="39">
        <v>61705876</v>
      </c>
      <c r="D136" s="133">
        <f>SUM(C136/B136)</f>
        <v>0.995256064516129</v>
      </c>
      <c r="E136" s="135">
        <v>0</v>
      </c>
      <c r="F136" s="135">
        <f>F135</f>
        <v>294124</v>
      </c>
      <c r="G136" s="2"/>
    </row>
    <row r="137" spans="1:7" ht="13.5">
      <c r="A137" s="150"/>
      <c r="B137" s="137"/>
      <c r="C137" s="137"/>
      <c r="D137" s="55"/>
      <c r="E137" s="55"/>
      <c r="F137" s="124"/>
      <c r="G137" s="2"/>
    </row>
    <row r="138" spans="1:7" ht="12.75">
      <c r="A138" s="27" t="s">
        <v>61</v>
      </c>
      <c r="B138" s="47">
        <f>B141+B150</f>
        <v>5072000000</v>
      </c>
      <c r="C138" s="47">
        <f>C141+C150</f>
        <v>4853199689</v>
      </c>
      <c r="D138" s="56">
        <f>SUM(C138/B138)</f>
        <v>0.9568611374211357</v>
      </c>
      <c r="E138" s="47">
        <f>E141+E150</f>
        <v>0</v>
      </c>
      <c r="F138" s="55">
        <f>B138-C138-E138</f>
        <v>218800311</v>
      </c>
      <c r="G138" s="2"/>
    </row>
    <row r="139" spans="1:7" ht="12.75">
      <c r="A139" s="27" t="s">
        <v>62</v>
      </c>
      <c r="B139" s="33" t="s">
        <v>0</v>
      </c>
      <c r="C139" s="33"/>
      <c r="D139" s="53"/>
      <c r="E139" s="19"/>
      <c r="F139" s="6"/>
      <c r="G139" s="2"/>
    </row>
    <row r="140" spans="1:7" ht="12.75">
      <c r="A140" s="27"/>
      <c r="B140" s="33"/>
      <c r="C140" s="33"/>
      <c r="D140" s="19"/>
      <c r="E140" s="19"/>
      <c r="F140" s="19"/>
      <c r="G140" s="2"/>
    </row>
    <row r="141" spans="1:7" ht="13.5">
      <c r="A141" s="24" t="s">
        <v>63</v>
      </c>
      <c r="B141" s="30">
        <f>B143+B146</f>
        <v>1132000000</v>
      </c>
      <c r="C141" s="30">
        <f>C143+C146</f>
        <v>1101614381</v>
      </c>
      <c r="D141" s="64">
        <f>SUM(C141/B141)</f>
        <v>0.9731575803886926</v>
      </c>
      <c r="E141" s="30">
        <v>0</v>
      </c>
      <c r="F141" s="55">
        <f>B141-C141-E141</f>
        <v>30385619</v>
      </c>
      <c r="G141" s="2"/>
    </row>
    <row r="142" spans="1:7" ht="13.5">
      <c r="A142" s="24"/>
      <c r="B142" s="30"/>
      <c r="C142" s="50"/>
      <c r="D142" s="50"/>
      <c r="E142" s="50"/>
      <c r="F142" s="30"/>
      <c r="G142" s="115"/>
    </row>
    <row r="143" spans="1:7" ht="13.5">
      <c r="A143" s="24" t="s">
        <v>108</v>
      </c>
      <c r="B143" s="30">
        <f>B144</f>
        <v>386881381</v>
      </c>
      <c r="C143" s="30">
        <f>C144</f>
        <v>386881381</v>
      </c>
      <c r="D143" s="118">
        <f>SUM(C143/B143)</f>
        <v>1</v>
      </c>
      <c r="E143" s="55">
        <f>E144</f>
        <v>0</v>
      </c>
      <c r="F143" s="55">
        <f>B143-C143-E143</f>
        <v>0</v>
      </c>
      <c r="G143" s="2"/>
    </row>
    <row r="144" spans="1:7" ht="13.5">
      <c r="A144" s="24" t="s">
        <v>20</v>
      </c>
      <c r="B144" s="30">
        <v>386881381</v>
      </c>
      <c r="C144" s="30">
        <v>386881381</v>
      </c>
      <c r="D144" s="92">
        <f>C144/B144</f>
        <v>1</v>
      </c>
      <c r="E144" s="7">
        <v>0</v>
      </c>
      <c r="F144" s="7">
        <f>F143</f>
        <v>0</v>
      </c>
      <c r="G144" s="2"/>
    </row>
    <row r="145" spans="1:7" ht="13.5">
      <c r="A145" s="24"/>
      <c r="B145" s="30"/>
      <c r="C145" s="30"/>
      <c r="D145" s="19"/>
      <c r="E145" s="19"/>
      <c r="F145" s="19"/>
      <c r="G145" s="2"/>
    </row>
    <row r="146" spans="1:7" ht="13.5">
      <c r="A146" s="24" t="s">
        <v>24</v>
      </c>
      <c r="B146" s="30">
        <f>B147</f>
        <v>745118619</v>
      </c>
      <c r="C146" s="30">
        <f>C147</f>
        <v>714733000</v>
      </c>
      <c r="D146" s="56">
        <f>SUM(C146/B146)</f>
        <v>0.9592204271572498</v>
      </c>
      <c r="E146" s="19">
        <f>E147</f>
        <v>0</v>
      </c>
      <c r="F146" s="19">
        <f>F147</f>
        <v>30385619</v>
      </c>
      <c r="G146" s="2"/>
    </row>
    <row r="147" spans="1:7" ht="13.5">
      <c r="A147" s="29" t="s">
        <v>20</v>
      </c>
      <c r="B147" s="30">
        <v>745118619</v>
      </c>
      <c r="C147" s="30">
        <v>714733000</v>
      </c>
      <c r="D147" s="92">
        <f>D146</f>
        <v>0.9592204271572498</v>
      </c>
      <c r="E147" s="7">
        <v>0</v>
      </c>
      <c r="F147" s="95">
        <f>B147-C147-E147</f>
        <v>30385619</v>
      </c>
      <c r="G147" s="2"/>
    </row>
    <row r="148" spans="1:7" ht="13.5">
      <c r="A148" s="29"/>
      <c r="B148" s="30"/>
      <c r="C148" s="30"/>
      <c r="D148" s="54"/>
      <c r="E148" s="7"/>
      <c r="F148" s="7"/>
      <c r="G148" s="2"/>
    </row>
    <row r="149" spans="1:7" ht="13.5">
      <c r="A149" s="29" t="s">
        <v>64</v>
      </c>
      <c r="B149" s="30"/>
      <c r="C149" s="30"/>
      <c r="D149" s="54"/>
      <c r="E149" s="7"/>
      <c r="F149" s="7"/>
      <c r="G149" s="2"/>
    </row>
    <row r="150" spans="1:7" ht="13.5">
      <c r="A150" s="29" t="s">
        <v>65</v>
      </c>
      <c r="B150" s="30">
        <f>B152+B157</f>
        <v>3940000000</v>
      </c>
      <c r="C150" s="30">
        <f>C152+C157</f>
        <v>3751585308</v>
      </c>
      <c r="D150" s="54">
        <f>C150/B150</f>
        <v>0.9521790121827411</v>
      </c>
      <c r="E150" s="30">
        <f>E152+E157</f>
        <v>0</v>
      </c>
      <c r="F150" s="95">
        <f>B150-C150-E150</f>
        <v>188414692</v>
      </c>
      <c r="G150" s="2"/>
    </row>
    <row r="151" spans="1:7" ht="13.5">
      <c r="A151" s="29"/>
      <c r="B151" s="30"/>
      <c r="C151" s="30"/>
      <c r="D151" s="19"/>
      <c r="E151" s="19"/>
      <c r="F151" s="19"/>
      <c r="G151" s="2"/>
    </row>
    <row r="152" spans="1:9" ht="13.5">
      <c r="A152" s="29" t="s">
        <v>23</v>
      </c>
      <c r="B152" s="30">
        <f>B153</f>
        <v>85000000</v>
      </c>
      <c r="C152" s="30">
        <f>C153</f>
        <v>35575659</v>
      </c>
      <c r="D152" s="57">
        <f>C152/B152</f>
        <v>0.41853716470588237</v>
      </c>
      <c r="E152" s="47">
        <f>E153</f>
        <v>0</v>
      </c>
      <c r="F152" s="55">
        <f>B152-C152-E152</f>
        <v>49424341</v>
      </c>
      <c r="G152" s="109"/>
      <c r="H152" s="109"/>
      <c r="I152" s="47"/>
    </row>
    <row r="153" spans="1:7" ht="13.5">
      <c r="A153" s="29" t="s">
        <v>20</v>
      </c>
      <c r="B153" s="30">
        <v>85000000</v>
      </c>
      <c r="C153" s="30">
        <v>35575659</v>
      </c>
      <c r="D153" s="92">
        <f>D152</f>
        <v>0.41853716470588237</v>
      </c>
      <c r="E153" s="7">
        <v>0</v>
      </c>
      <c r="F153" s="7">
        <f>F152</f>
        <v>49424341</v>
      </c>
      <c r="G153" s="2"/>
    </row>
    <row r="154" spans="1:7" ht="13.5">
      <c r="A154" s="29"/>
      <c r="B154" s="30"/>
      <c r="C154" s="30"/>
      <c r="D154" s="19"/>
      <c r="E154" s="19"/>
      <c r="F154" s="19"/>
      <c r="G154" s="2"/>
    </row>
    <row r="155" spans="1:7" ht="13.5">
      <c r="A155" s="24" t="s">
        <v>66</v>
      </c>
      <c r="B155" s="33"/>
      <c r="C155" s="30"/>
      <c r="D155" s="57"/>
      <c r="E155" s="7"/>
      <c r="F155" s="7"/>
      <c r="G155" s="115"/>
    </row>
    <row r="156" spans="1:7" ht="13.5">
      <c r="A156" s="24" t="s">
        <v>67</v>
      </c>
      <c r="B156" s="30">
        <f>B157</f>
        <v>3855000000</v>
      </c>
      <c r="C156" s="30">
        <f>C157</f>
        <v>3716009649</v>
      </c>
      <c r="D156" s="57">
        <f>C156/B156</f>
        <v>0.9639454342412451</v>
      </c>
      <c r="E156" s="19">
        <f>E157</f>
        <v>0</v>
      </c>
      <c r="F156" s="55">
        <f>B156-C156-E156</f>
        <v>138990351</v>
      </c>
      <c r="G156" s="2"/>
    </row>
    <row r="157" spans="1:7" ht="13.5">
      <c r="A157" s="29" t="s">
        <v>20</v>
      </c>
      <c r="B157" s="30">
        <v>3855000000</v>
      </c>
      <c r="C157" s="30">
        <v>3716009649</v>
      </c>
      <c r="D157" s="119">
        <f>C157/B157</f>
        <v>0.9639454342412451</v>
      </c>
      <c r="E157" s="7">
        <v>0</v>
      </c>
      <c r="F157" s="6">
        <f>F156</f>
        <v>138990351</v>
      </c>
      <c r="G157" s="2"/>
    </row>
    <row r="158" spans="1:7" ht="13.5">
      <c r="A158" s="29"/>
      <c r="B158" s="30"/>
      <c r="C158" s="30"/>
      <c r="D158" s="19"/>
      <c r="E158" s="7"/>
      <c r="F158" s="7"/>
      <c r="G158" s="2"/>
    </row>
    <row r="159" spans="1:7" ht="13.5">
      <c r="A159" s="29"/>
      <c r="B159" s="30"/>
      <c r="C159" s="30"/>
      <c r="D159" s="57"/>
      <c r="E159" s="7"/>
      <c r="F159" s="7"/>
      <c r="G159" s="2"/>
    </row>
    <row r="160" spans="1:7" ht="12.75">
      <c r="A160" s="27" t="s">
        <v>10</v>
      </c>
      <c r="B160" s="31">
        <f>B163+B165+B173</f>
        <v>86122188649</v>
      </c>
      <c r="C160" s="31">
        <f>C163+C165+C174</f>
        <v>3026552811</v>
      </c>
      <c r="D160" s="57">
        <f>C160/B160</f>
        <v>0.03514254408158428</v>
      </c>
      <c r="E160" s="31">
        <f>E163+E165+E174</f>
        <v>0</v>
      </c>
      <c r="F160" s="55">
        <f>B160-C160-E160</f>
        <v>83095635838</v>
      </c>
      <c r="G160" s="2"/>
    </row>
    <row r="161" spans="1:7" ht="12.75">
      <c r="A161" s="27"/>
      <c r="B161" s="31"/>
      <c r="C161" s="31"/>
      <c r="D161" s="19"/>
      <c r="E161" s="19"/>
      <c r="F161" s="19"/>
      <c r="G161" s="2"/>
    </row>
    <row r="162" spans="1:7" ht="13.5">
      <c r="A162" s="34" t="s">
        <v>11</v>
      </c>
      <c r="B162" s="35">
        <f>B163</f>
        <v>9017000000</v>
      </c>
      <c r="C162" s="35">
        <f>C163</f>
        <v>40576936</v>
      </c>
      <c r="D162" s="57">
        <f>C162/B162</f>
        <v>0.004500048353110791</v>
      </c>
      <c r="E162" s="19">
        <f>E163</f>
        <v>0</v>
      </c>
      <c r="F162" s="55">
        <f>B162-C162-E162</f>
        <v>8976423064</v>
      </c>
      <c r="G162" s="2"/>
    </row>
    <row r="163" spans="1:8" ht="13.5">
      <c r="A163" s="34" t="s">
        <v>20</v>
      </c>
      <c r="B163" s="35">
        <v>9017000000</v>
      </c>
      <c r="C163" s="30">
        <v>40576936</v>
      </c>
      <c r="D163" s="119">
        <f>C163/B163</f>
        <v>0.004500048353110791</v>
      </c>
      <c r="E163" s="30">
        <v>0</v>
      </c>
      <c r="F163" s="30">
        <f>F162</f>
        <v>8976423064</v>
      </c>
      <c r="G163" s="110"/>
      <c r="H163" s="110"/>
    </row>
    <row r="164" spans="1:7" ht="13.5">
      <c r="A164" s="34"/>
      <c r="B164" s="35"/>
      <c r="C164" s="35"/>
      <c r="D164" s="19"/>
      <c r="E164" s="19"/>
      <c r="F164" s="19"/>
      <c r="G164" s="2"/>
    </row>
    <row r="165" spans="1:7" ht="13.5">
      <c r="A165" s="34" t="s">
        <v>68</v>
      </c>
      <c r="B165" s="35">
        <f>B168</f>
        <v>74119212774</v>
      </c>
      <c r="C165" s="35">
        <v>0</v>
      </c>
      <c r="D165" s="119">
        <v>0</v>
      </c>
      <c r="E165" s="7">
        <v>0</v>
      </c>
      <c r="F165" s="95">
        <f>B165-C165-E165</f>
        <v>74119212774</v>
      </c>
      <c r="G165" s="2"/>
    </row>
    <row r="166" spans="1:7" ht="13.5">
      <c r="A166" s="34"/>
      <c r="B166" s="35"/>
      <c r="C166" s="35"/>
      <c r="D166" s="57"/>
      <c r="E166" s="7"/>
      <c r="F166" s="6"/>
      <c r="G166" s="2"/>
    </row>
    <row r="167" spans="1:7" ht="13.5">
      <c r="A167" s="34" t="s">
        <v>69</v>
      </c>
      <c r="B167" s="35"/>
      <c r="C167" s="35"/>
      <c r="D167" s="19"/>
      <c r="E167" s="19"/>
      <c r="F167" s="19"/>
      <c r="G167" s="2"/>
    </row>
    <row r="168" spans="1:7" ht="13.5">
      <c r="A168" s="29" t="s">
        <v>70</v>
      </c>
      <c r="B168" s="30">
        <v>74119212774</v>
      </c>
      <c r="C168" s="30">
        <v>0</v>
      </c>
      <c r="D168" s="6">
        <v>0</v>
      </c>
      <c r="E168" s="6">
        <v>0</v>
      </c>
      <c r="F168" s="6">
        <f>B168-C168-E168</f>
        <v>74119212774</v>
      </c>
      <c r="G168" s="2"/>
    </row>
    <row r="169" spans="1:7" ht="13.5">
      <c r="A169" s="38"/>
      <c r="B169" s="39"/>
      <c r="C169" s="39"/>
      <c r="D169" s="99"/>
      <c r="E169" s="99"/>
      <c r="F169" s="99"/>
      <c r="G169" s="2"/>
    </row>
    <row r="170" spans="1:7" ht="13.5">
      <c r="A170" s="48" t="s">
        <v>71</v>
      </c>
      <c r="B170" s="117"/>
      <c r="C170" s="117"/>
      <c r="D170" s="55"/>
      <c r="E170" s="122"/>
      <c r="F170" s="124"/>
      <c r="G170" s="2"/>
    </row>
    <row r="171" spans="1:7" ht="13.5">
      <c r="A171" s="34" t="s">
        <v>20</v>
      </c>
      <c r="B171" s="35">
        <v>74119212274</v>
      </c>
      <c r="C171" s="35">
        <v>0</v>
      </c>
      <c r="D171" s="119">
        <v>0</v>
      </c>
      <c r="E171" s="52">
        <f>E172</f>
        <v>0</v>
      </c>
      <c r="F171" s="95">
        <f>B171-C171-E171</f>
        <v>74119212274</v>
      </c>
      <c r="G171" s="2"/>
    </row>
    <row r="172" spans="1:7" ht="13.5">
      <c r="A172" s="34"/>
      <c r="B172" s="35"/>
      <c r="C172" s="35"/>
      <c r="D172" s="57"/>
      <c r="E172" s="52"/>
      <c r="F172" s="7"/>
      <c r="G172" s="2"/>
    </row>
    <row r="173" spans="1:7" ht="13.5">
      <c r="A173" s="34" t="s">
        <v>99</v>
      </c>
      <c r="B173" s="35">
        <f>B174</f>
        <v>2985975875</v>
      </c>
      <c r="C173" s="35">
        <f>C174</f>
        <v>2985975875</v>
      </c>
      <c r="D173" s="54">
        <f>D174</f>
        <v>1</v>
      </c>
      <c r="E173" s="51">
        <f>E174</f>
        <v>0</v>
      </c>
      <c r="F173" s="55">
        <f>B173-C173-E173</f>
        <v>0</v>
      </c>
      <c r="G173" s="2"/>
    </row>
    <row r="174" spans="1:7" ht="14.25" thickBot="1">
      <c r="A174" s="34" t="s">
        <v>20</v>
      </c>
      <c r="B174" s="35">
        <v>2985975875</v>
      </c>
      <c r="C174" s="30">
        <v>2985975875</v>
      </c>
      <c r="D174" s="119">
        <f>C174/B174</f>
        <v>1</v>
      </c>
      <c r="E174" s="123">
        <v>0</v>
      </c>
      <c r="F174" s="6">
        <f>F173</f>
        <v>0</v>
      </c>
      <c r="G174" s="2"/>
    </row>
    <row r="175" spans="1:6" ht="18.75" thickBot="1">
      <c r="A175" s="60" t="s">
        <v>12</v>
      </c>
      <c r="B175" s="100">
        <f>B128+B112+B11</f>
        <v>118024400000</v>
      </c>
      <c r="C175" s="100">
        <f>C128+C112+C11</f>
        <v>33035580121</v>
      </c>
      <c r="D175" s="59">
        <f>C175/B175</f>
        <v>0.2799046648065993</v>
      </c>
      <c r="E175" s="100">
        <f>E128+E112+E11</f>
        <v>0</v>
      </c>
      <c r="F175" s="58">
        <f>B175-C175-E175</f>
        <v>84988819879</v>
      </c>
    </row>
    <row r="182" ht="12.75">
      <c r="B182" s="163"/>
    </row>
    <row r="183" ht="12.75">
      <c r="B183" s="163"/>
    </row>
    <row r="184" ht="12.75">
      <c r="B184" s="163"/>
    </row>
  </sheetData>
  <sheetProtection/>
  <mergeCells count="2">
    <mergeCell ref="A1:F1"/>
    <mergeCell ref="A4:F4"/>
  </mergeCells>
  <printOptions horizontalCentered="1" verticalCentered="1"/>
  <pageMargins left="0.984251968503937" right="0.5905511811023623" top="0.7874015748031497" bottom="0.7874015748031497" header="0.3937007874015748" footer="0.1968503937007874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9" ht="12.75">
      <c r="A1" s="23" t="s">
        <v>18</v>
      </c>
      <c r="B1" s="5">
        <f>SUM(B2)</f>
        <v>5957490340</v>
      </c>
      <c r="C1" s="66" t="s">
        <v>82</v>
      </c>
      <c r="D1" s="66" t="s">
        <v>81</v>
      </c>
      <c r="E1" s="66"/>
      <c r="F1" s="67"/>
      <c r="G1" s="68"/>
      <c r="H1" s="27" t="s">
        <v>18</v>
      </c>
      <c r="I1" s="31">
        <f>I4+I7+I9+I18+I59</f>
        <v>8281198543</v>
      </c>
    </row>
    <row r="2" spans="1:9" ht="13.5">
      <c r="A2" s="24"/>
      <c r="B2" s="6">
        <f>B4+B7+B10</f>
        <v>5957490340</v>
      </c>
      <c r="C2" s="69"/>
      <c r="D2" s="69"/>
      <c r="E2" s="69"/>
      <c r="F2" s="67"/>
      <c r="G2" s="68"/>
      <c r="H2" s="32" t="s">
        <v>0</v>
      </c>
      <c r="I2" s="33"/>
    </row>
    <row r="3" spans="1:9" ht="13.5">
      <c r="A3" s="24"/>
      <c r="B3" s="6"/>
      <c r="C3" s="66" t="s">
        <v>82</v>
      </c>
      <c r="D3" s="66" t="s">
        <v>81</v>
      </c>
      <c r="E3" s="66" t="s">
        <v>81</v>
      </c>
      <c r="F3" s="69"/>
      <c r="G3" s="70"/>
      <c r="H3" s="27" t="s">
        <v>19</v>
      </c>
      <c r="I3" s="31">
        <f>SUM(I4)</f>
        <v>5347461000</v>
      </c>
    </row>
    <row r="4" spans="1:9" ht="13.5">
      <c r="A4" s="23" t="s">
        <v>19</v>
      </c>
      <c r="B4" s="5">
        <f>B5</f>
        <v>5240788584</v>
      </c>
      <c r="C4" s="69" t="s">
        <v>0</v>
      </c>
      <c r="D4" s="66"/>
      <c r="E4" s="66"/>
      <c r="F4" s="66"/>
      <c r="G4" s="70" t="s">
        <v>83</v>
      </c>
      <c r="H4" s="29" t="s">
        <v>20</v>
      </c>
      <c r="I4" s="30">
        <v>5347461000</v>
      </c>
    </row>
    <row r="5" spans="1:9" ht="13.5">
      <c r="A5" s="25" t="s">
        <v>20</v>
      </c>
      <c r="B5" s="7">
        <v>5240788584</v>
      </c>
      <c r="C5" s="69"/>
      <c r="D5" s="66"/>
      <c r="E5" s="66"/>
      <c r="F5" s="66"/>
      <c r="G5" s="70"/>
      <c r="H5" s="29"/>
      <c r="I5" s="30"/>
    </row>
    <row r="6" spans="1:9" ht="13.5">
      <c r="A6" s="25"/>
      <c r="B6" s="7"/>
      <c r="C6" s="66" t="s">
        <v>82</v>
      </c>
      <c r="D6" s="66" t="s">
        <v>81</v>
      </c>
      <c r="E6" s="66" t="s">
        <v>84</v>
      </c>
      <c r="F6" s="66"/>
      <c r="G6" s="70"/>
      <c r="H6" s="27" t="s">
        <v>25</v>
      </c>
      <c r="I6" s="28">
        <f>I7</f>
        <v>300150000</v>
      </c>
    </row>
    <row r="7" spans="1:9" ht="13.5">
      <c r="A7" s="27" t="s">
        <v>25</v>
      </c>
      <c r="B7" s="28">
        <f>B8</f>
        <v>300000000</v>
      </c>
      <c r="C7" s="69"/>
      <c r="D7" s="66"/>
      <c r="E7" s="66"/>
      <c r="F7" s="66"/>
      <c r="G7" s="70" t="s">
        <v>83</v>
      </c>
      <c r="H7" s="29" t="s">
        <v>20</v>
      </c>
      <c r="I7" s="30">
        <v>300150000</v>
      </c>
    </row>
    <row r="8" spans="1:9" ht="13.5">
      <c r="A8" s="29" t="s">
        <v>20</v>
      </c>
      <c r="B8" s="30">
        <v>300000000</v>
      </c>
      <c r="C8" s="69"/>
      <c r="D8" s="66"/>
      <c r="E8" s="66"/>
      <c r="F8" s="66"/>
      <c r="G8" s="70"/>
      <c r="H8" s="29"/>
      <c r="I8" s="30"/>
    </row>
    <row r="9" spans="1:9" ht="13.5">
      <c r="A9" s="29"/>
      <c r="B9" s="30"/>
      <c r="C9" s="66" t="s">
        <v>82</v>
      </c>
      <c r="D9" s="66" t="s">
        <v>81</v>
      </c>
      <c r="E9" s="66" t="s">
        <v>85</v>
      </c>
      <c r="F9" s="66" t="s">
        <v>0</v>
      </c>
      <c r="G9" s="70" t="s">
        <v>0</v>
      </c>
      <c r="H9" s="27" t="s">
        <v>21</v>
      </c>
      <c r="I9" s="31">
        <f>I12+I15</f>
        <v>496192660</v>
      </c>
    </row>
    <row r="10" spans="1:9" ht="13.5">
      <c r="A10" s="27" t="s">
        <v>21</v>
      </c>
      <c r="B10" s="31">
        <f>B11</f>
        <v>416701756</v>
      </c>
      <c r="C10" s="69" t="s">
        <v>0</v>
      </c>
      <c r="D10" s="69"/>
      <c r="E10" s="69"/>
      <c r="F10" s="69"/>
      <c r="G10" s="70" t="s">
        <v>83</v>
      </c>
      <c r="H10" s="29" t="s">
        <v>20</v>
      </c>
      <c r="I10" s="30">
        <f>I13+I16</f>
        <v>496192660</v>
      </c>
    </row>
    <row r="11" spans="1:9" ht="13.5">
      <c r="A11" s="29" t="s">
        <v>20</v>
      </c>
      <c r="B11" s="30">
        <f>B14+B17</f>
        <v>416701756</v>
      </c>
      <c r="C11" s="69"/>
      <c r="D11" s="69"/>
      <c r="E11" s="69"/>
      <c r="F11" s="69"/>
      <c r="G11" s="70"/>
      <c r="H11" s="29"/>
      <c r="I11" s="30"/>
    </row>
    <row r="12" spans="1:9" ht="13.5">
      <c r="A12" s="29"/>
      <c r="B12" s="30"/>
      <c r="C12" s="66" t="s">
        <v>82</v>
      </c>
      <c r="D12" s="66" t="s">
        <v>81</v>
      </c>
      <c r="E12" s="66" t="s">
        <v>85</v>
      </c>
      <c r="F12" s="66" t="s">
        <v>81</v>
      </c>
      <c r="G12" s="70"/>
      <c r="H12" s="32" t="s">
        <v>26</v>
      </c>
      <c r="I12" s="28">
        <f>I13</f>
        <v>346943554</v>
      </c>
    </row>
    <row r="13" spans="1:9" ht="13.5">
      <c r="A13" s="32" t="s">
        <v>26</v>
      </c>
      <c r="B13" s="28">
        <f>B14</f>
        <v>283164473</v>
      </c>
      <c r="C13" s="66"/>
      <c r="D13" s="66"/>
      <c r="E13" s="66"/>
      <c r="F13" s="66"/>
      <c r="G13" s="70" t="s">
        <v>83</v>
      </c>
      <c r="H13" s="29" t="s">
        <v>20</v>
      </c>
      <c r="I13" s="30">
        <v>346943554</v>
      </c>
    </row>
    <row r="14" spans="1:9" ht="13.5">
      <c r="A14" s="29" t="s">
        <v>20</v>
      </c>
      <c r="B14" s="30">
        <v>283164473</v>
      </c>
      <c r="C14" s="66"/>
      <c r="D14" s="66"/>
      <c r="E14" s="66"/>
      <c r="F14" s="66"/>
      <c r="G14" s="70"/>
      <c r="H14" s="29"/>
      <c r="I14" s="30"/>
    </row>
    <row r="15" spans="1:9" ht="13.5">
      <c r="A15" s="29"/>
      <c r="B15" s="30"/>
      <c r="C15" s="66" t="s">
        <v>82</v>
      </c>
      <c r="D15" s="66" t="s">
        <v>81</v>
      </c>
      <c r="E15" s="66" t="s">
        <v>85</v>
      </c>
      <c r="F15" s="66" t="s">
        <v>81</v>
      </c>
      <c r="G15" s="70"/>
      <c r="H15" s="32" t="s">
        <v>27</v>
      </c>
      <c r="I15" s="28">
        <f>I16</f>
        <v>149249106</v>
      </c>
    </row>
    <row r="16" spans="1:9" ht="13.5">
      <c r="A16" s="32" t="s">
        <v>27</v>
      </c>
      <c r="B16" s="28">
        <f>B17</f>
        <v>133537283</v>
      </c>
      <c r="C16" s="66"/>
      <c r="D16" s="66"/>
      <c r="E16" s="66"/>
      <c r="F16" s="66"/>
      <c r="G16" s="70" t="s">
        <v>83</v>
      </c>
      <c r="H16" s="29" t="s">
        <v>20</v>
      </c>
      <c r="I16" s="30">
        <v>149249106</v>
      </c>
    </row>
    <row r="17" spans="1:9" ht="13.5">
      <c r="A17" s="29" t="s">
        <v>20</v>
      </c>
      <c r="B17" s="30">
        <v>133537283</v>
      </c>
      <c r="C17" s="66"/>
      <c r="D17" s="66"/>
      <c r="E17" s="66"/>
      <c r="F17" s="66"/>
      <c r="G17" s="70"/>
      <c r="H17" s="29"/>
      <c r="I17" s="30"/>
    </row>
    <row r="18" spans="1:9" ht="13.5">
      <c r="A18" s="29"/>
      <c r="B18" s="30"/>
      <c r="C18" s="66" t="s">
        <v>82</v>
      </c>
      <c r="D18" s="66" t="s">
        <v>81</v>
      </c>
      <c r="E18" s="66" t="s">
        <v>86</v>
      </c>
      <c r="F18" s="69"/>
      <c r="G18" s="70"/>
      <c r="H18" s="27" t="s">
        <v>22</v>
      </c>
      <c r="I18" s="31">
        <f>SUM(I19)</f>
        <v>2031883208</v>
      </c>
    </row>
    <row r="19" spans="1:9" ht="13.5">
      <c r="A19" s="27" t="s">
        <v>22</v>
      </c>
      <c r="B19" s="31">
        <f>SUM(B20)</f>
        <v>1842291745</v>
      </c>
      <c r="C19" s="69" t="s">
        <v>0</v>
      </c>
      <c r="D19" s="69"/>
      <c r="E19" s="69"/>
      <c r="F19" s="69"/>
      <c r="G19" s="70" t="s">
        <v>83</v>
      </c>
      <c r="H19" s="29" t="s">
        <v>20</v>
      </c>
      <c r="I19" s="30">
        <f>I22+I24+I27+I30+I33+I36+I39+I42+I45+I48+I51+I54</f>
        <v>2031883208</v>
      </c>
    </row>
    <row r="20" spans="1:9" ht="13.5">
      <c r="A20" s="29" t="s">
        <v>20</v>
      </c>
      <c r="B20" s="30">
        <f>B23+B25+B28+B31+B34+B37+B40+B43+B46+B49+B52+B55</f>
        <v>1842291745</v>
      </c>
      <c r="C20" s="69"/>
      <c r="D20" s="69"/>
      <c r="E20" s="69"/>
      <c r="F20" s="69"/>
      <c r="G20" s="70"/>
      <c r="H20" s="29"/>
      <c r="I20" s="30"/>
    </row>
    <row r="21" spans="1:9" ht="13.5">
      <c r="A21" s="29"/>
      <c r="B21" s="30"/>
      <c r="C21" s="69" t="s">
        <v>82</v>
      </c>
      <c r="D21" s="69" t="s">
        <v>81</v>
      </c>
      <c r="E21" s="69" t="s">
        <v>86</v>
      </c>
      <c r="F21" s="69" t="s">
        <v>81</v>
      </c>
      <c r="G21" s="70"/>
      <c r="H21" s="32" t="s">
        <v>28</v>
      </c>
      <c r="I21" s="28">
        <f>I22</f>
        <v>110060000</v>
      </c>
    </row>
    <row r="22" spans="1:9" ht="13.5">
      <c r="A22" s="32" t="s">
        <v>28</v>
      </c>
      <c r="B22" s="28">
        <f>B23</f>
        <v>100000000</v>
      </c>
      <c r="C22" s="69"/>
      <c r="D22" s="69"/>
      <c r="E22" s="69"/>
      <c r="F22" s="69"/>
      <c r="G22" s="70" t="s">
        <v>83</v>
      </c>
      <c r="H22" s="29" t="s">
        <v>20</v>
      </c>
      <c r="I22" s="30">
        <v>110060000</v>
      </c>
    </row>
    <row r="23" spans="1:9" ht="13.5">
      <c r="A23" s="29" t="s">
        <v>20</v>
      </c>
      <c r="B23" s="30">
        <v>100000000</v>
      </c>
      <c r="C23" s="69"/>
      <c r="D23" s="69"/>
      <c r="E23" s="69"/>
      <c r="F23" s="69"/>
      <c r="G23" s="70"/>
      <c r="H23" s="29"/>
      <c r="I23" s="30"/>
    </row>
    <row r="24" spans="1:9" ht="13.5">
      <c r="A24" s="29"/>
      <c r="B24" s="30"/>
      <c r="C24" s="69" t="s">
        <v>82</v>
      </c>
      <c r="D24" s="69" t="s">
        <v>81</v>
      </c>
      <c r="E24" s="69" t="s">
        <v>86</v>
      </c>
      <c r="F24" s="69" t="s">
        <v>87</v>
      </c>
      <c r="G24" s="70"/>
      <c r="H24" s="32" t="s">
        <v>29</v>
      </c>
      <c r="I24" s="28">
        <f>I25</f>
        <v>96353715</v>
      </c>
    </row>
    <row r="25" spans="1:9" ht="13.5">
      <c r="A25" s="32" t="s">
        <v>29</v>
      </c>
      <c r="B25" s="28">
        <f>B26</f>
        <v>96295937</v>
      </c>
      <c r="C25" s="69"/>
      <c r="D25" s="69"/>
      <c r="E25" s="69"/>
      <c r="F25" s="69"/>
      <c r="G25" s="70" t="s">
        <v>83</v>
      </c>
      <c r="H25" s="29" t="s">
        <v>30</v>
      </c>
      <c r="I25" s="30">
        <v>96353715</v>
      </c>
    </row>
    <row r="26" spans="1:9" ht="13.5">
      <c r="A26" s="29" t="s">
        <v>30</v>
      </c>
      <c r="B26" s="30">
        <v>96295937</v>
      </c>
      <c r="C26" s="69"/>
      <c r="D26" s="69"/>
      <c r="E26" s="69"/>
      <c r="F26" s="69"/>
      <c r="G26" s="70"/>
      <c r="H26" s="29"/>
      <c r="I26" s="30"/>
    </row>
    <row r="27" spans="1:9" ht="13.5">
      <c r="A27" s="29"/>
      <c r="B27" s="30"/>
      <c r="C27" s="69" t="s">
        <v>82</v>
      </c>
      <c r="D27" s="69" t="s">
        <v>81</v>
      </c>
      <c r="E27" s="69" t="s">
        <v>86</v>
      </c>
      <c r="F27" s="69" t="s">
        <v>88</v>
      </c>
      <c r="G27" s="70"/>
      <c r="H27" s="32" t="s">
        <v>31</v>
      </c>
      <c r="I27" s="28">
        <f>I28</f>
        <v>46691378</v>
      </c>
    </row>
    <row r="28" spans="1:9" ht="13.5">
      <c r="A28" s="61" t="s">
        <v>31</v>
      </c>
      <c r="B28" s="62">
        <f>B29</f>
        <v>46663380</v>
      </c>
      <c r="C28" s="69"/>
      <c r="D28" s="69"/>
      <c r="E28" s="69"/>
      <c r="F28" s="69"/>
      <c r="G28" s="70" t="s">
        <v>83</v>
      </c>
      <c r="H28" s="29" t="s">
        <v>20</v>
      </c>
      <c r="I28" s="30">
        <v>46691378</v>
      </c>
    </row>
    <row r="29" spans="1:9" ht="13.5">
      <c r="A29" s="29" t="s">
        <v>20</v>
      </c>
      <c r="B29" s="50">
        <v>46663380</v>
      </c>
      <c r="C29" s="69"/>
      <c r="D29" s="69"/>
      <c r="E29" s="69"/>
      <c r="F29" s="69"/>
      <c r="G29" s="70"/>
      <c r="H29" s="29"/>
      <c r="I29" s="30"/>
    </row>
    <row r="30" spans="1:9" ht="13.5">
      <c r="A30" s="29"/>
      <c r="B30" s="50"/>
      <c r="C30" s="69" t="s">
        <v>82</v>
      </c>
      <c r="D30" s="69" t="s">
        <v>81</v>
      </c>
      <c r="E30" s="69" t="s">
        <v>86</v>
      </c>
      <c r="F30" s="69" t="s">
        <v>89</v>
      </c>
      <c r="G30" s="70"/>
      <c r="H30" s="32" t="s">
        <v>32</v>
      </c>
      <c r="I30" s="28">
        <f>I31</f>
        <v>252990607</v>
      </c>
    </row>
    <row r="31" spans="1:9" ht="13.5">
      <c r="A31" s="32" t="s">
        <v>32</v>
      </c>
      <c r="B31" s="28">
        <f>B32</f>
        <v>273871846</v>
      </c>
      <c r="C31" s="69"/>
      <c r="D31" s="69"/>
      <c r="E31" s="69"/>
      <c r="F31" s="69"/>
      <c r="G31" s="70" t="s">
        <v>83</v>
      </c>
      <c r="H31" s="29" t="s">
        <v>20</v>
      </c>
      <c r="I31" s="30">
        <v>252990607</v>
      </c>
    </row>
    <row r="32" spans="1:9" ht="13.5">
      <c r="A32" s="29" t="s">
        <v>20</v>
      </c>
      <c r="B32" s="30">
        <v>273871846</v>
      </c>
      <c r="C32" s="69"/>
      <c r="D32" s="69"/>
      <c r="E32" s="69"/>
      <c r="F32" s="69"/>
      <c r="G32" s="70"/>
      <c r="H32" s="29"/>
      <c r="I32" s="30"/>
    </row>
    <row r="33" spans="1:9" ht="13.5">
      <c r="A33" s="29"/>
      <c r="B33" s="30"/>
      <c r="C33" s="69" t="s">
        <v>82</v>
      </c>
      <c r="D33" s="69" t="s">
        <v>81</v>
      </c>
      <c r="E33" s="69" t="s">
        <v>86</v>
      </c>
      <c r="F33" s="69" t="s">
        <v>90</v>
      </c>
      <c r="G33" s="70"/>
      <c r="H33" s="32" t="s">
        <v>33</v>
      </c>
      <c r="I33" s="28">
        <f>I34</f>
        <v>285454343</v>
      </c>
    </row>
    <row r="34" spans="1:9" ht="13.5">
      <c r="A34" s="32" t="s">
        <v>33</v>
      </c>
      <c r="B34" s="28">
        <f>B35</f>
        <v>285283173</v>
      </c>
      <c r="C34" s="69"/>
      <c r="D34" s="69"/>
      <c r="E34" s="69"/>
      <c r="F34" s="69"/>
      <c r="G34" s="70" t="s">
        <v>83</v>
      </c>
      <c r="H34" s="29" t="s">
        <v>20</v>
      </c>
      <c r="I34" s="30">
        <v>285454343</v>
      </c>
    </row>
    <row r="35" spans="1:9" ht="13.5">
      <c r="A35" s="29" t="s">
        <v>20</v>
      </c>
      <c r="B35" s="30">
        <v>285283173</v>
      </c>
      <c r="C35" s="69"/>
      <c r="D35" s="69"/>
      <c r="E35" s="69"/>
      <c r="F35" s="69"/>
      <c r="G35" s="70"/>
      <c r="H35" s="29"/>
      <c r="I35" s="30"/>
    </row>
    <row r="36" spans="1:9" ht="13.5">
      <c r="A36" s="29"/>
      <c r="B36" s="30"/>
      <c r="C36" s="69" t="s">
        <v>82</v>
      </c>
      <c r="D36" s="69" t="s">
        <v>81</v>
      </c>
      <c r="E36" s="69" t="s">
        <v>86</v>
      </c>
      <c r="F36" s="69" t="s">
        <v>91</v>
      </c>
      <c r="G36" s="70"/>
      <c r="H36" s="32" t="s">
        <v>34</v>
      </c>
      <c r="I36" s="28">
        <f>I37</f>
        <v>608393171</v>
      </c>
    </row>
    <row r="37" spans="1:9" ht="13.5">
      <c r="A37" s="32" t="s">
        <v>34</v>
      </c>
      <c r="B37" s="28">
        <f>B38</f>
        <v>424051860</v>
      </c>
      <c r="C37" s="69"/>
      <c r="D37" s="69"/>
      <c r="E37" s="69"/>
      <c r="F37" s="69"/>
      <c r="G37" s="70" t="s">
        <v>83</v>
      </c>
      <c r="H37" s="29" t="s">
        <v>20</v>
      </c>
      <c r="I37" s="30">
        <v>608393171</v>
      </c>
    </row>
    <row r="38" spans="1:9" ht="13.5">
      <c r="A38" s="29" t="s">
        <v>20</v>
      </c>
      <c r="B38" s="30">
        <v>424051860</v>
      </c>
      <c r="C38" s="69"/>
      <c r="D38" s="69"/>
      <c r="E38" s="69"/>
      <c r="F38" s="69"/>
      <c r="G38" s="70"/>
      <c r="H38" s="32"/>
      <c r="I38" s="30"/>
    </row>
    <row r="39" spans="1:9" ht="12.75">
      <c r="A39" s="32"/>
      <c r="B39" s="30"/>
      <c r="C39" s="69" t="s">
        <v>82</v>
      </c>
      <c r="D39" s="69" t="s">
        <v>81</v>
      </c>
      <c r="E39" s="69" t="s">
        <v>86</v>
      </c>
      <c r="F39" s="69" t="s">
        <v>92</v>
      </c>
      <c r="G39" s="70"/>
      <c r="H39" s="32" t="s">
        <v>35</v>
      </c>
      <c r="I39" s="28">
        <f>I40</f>
        <v>247817589</v>
      </c>
    </row>
    <row r="40" spans="1:9" ht="13.5">
      <c r="A40" s="32" t="s">
        <v>35</v>
      </c>
      <c r="B40" s="28">
        <f>B41</f>
        <v>237668988</v>
      </c>
      <c r="C40" s="69"/>
      <c r="D40" s="69"/>
      <c r="E40" s="69"/>
      <c r="F40" s="69"/>
      <c r="G40" s="70" t="s">
        <v>83</v>
      </c>
      <c r="H40" s="29" t="s">
        <v>20</v>
      </c>
      <c r="I40" s="30">
        <v>247817589</v>
      </c>
    </row>
    <row r="41" spans="1:9" ht="13.5">
      <c r="A41" s="29" t="s">
        <v>20</v>
      </c>
      <c r="B41" s="30">
        <v>237668988</v>
      </c>
      <c r="C41" s="69"/>
      <c r="D41" s="69"/>
      <c r="E41" s="69"/>
      <c r="F41" s="69"/>
      <c r="G41" s="70"/>
      <c r="H41" s="32"/>
      <c r="I41" s="30"/>
    </row>
    <row r="42" spans="1:9" ht="12.75">
      <c r="A42" s="32"/>
      <c r="B42" s="30"/>
      <c r="C42" s="69" t="s">
        <v>82</v>
      </c>
      <c r="D42" s="69" t="s">
        <v>81</v>
      </c>
      <c r="E42" s="69" t="s">
        <v>86</v>
      </c>
      <c r="F42" s="69" t="s">
        <v>93</v>
      </c>
      <c r="G42" s="70"/>
      <c r="H42" s="32" t="s">
        <v>36</v>
      </c>
      <c r="I42" s="28">
        <f>I43</f>
        <v>6866197</v>
      </c>
    </row>
    <row r="43" spans="1:9" ht="13.5">
      <c r="A43" s="32" t="s">
        <v>36</v>
      </c>
      <c r="B43" s="28">
        <f>B44</f>
        <v>6862080</v>
      </c>
      <c r="C43" s="69"/>
      <c r="D43" s="69"/>
      <c r="E43" s="69"/>
      <c r="F43" s="69"/>
      <c r="G43" s="70" t="s">
        <v>83</v>
      </c>
      <c r="H43" s="29" t="s">
        <v>20</v>
      </c>
      <c r="I43" s="30">
        <v>6866197</v>
      </c>
    </row>
    <row r="44" spans="1:9" ht="13.5">
      <c r="A44" s="29" t="s">
        <v>20</v>
      </c>
      <c r="B44" s="30">
        <v>6862080</v>
      </c>
      <c r="C44" s="69"/>
      <c r="D44" s="69"/>
      <c r="E44" s="69"/>
      <c r="F44" s="69"/>
      <c r="G44" s="70"/>
      <c r="H44" s="32"/>
      <c r="I44" s="30"/>
    </row>
    <row r="45" spans="1:9" ht="12.75">
      <c r="A45" s="32"/>
      <c r="B45" s="30"/>
      <c r="C45" s="69" t="s">
        <v>82</v>
      </c>
      <c r="D45" s="69" t="s">
        <v>81</v>
      </c>
      <c r="E45" s="69" t="s">
        <v>86</v>
      </c>
      <c r="F45" s="69" t="s">
        <v>84</v>
      </c>
      <c r="G45" s="70"/>
      <c r="H45" s="32" t="s">
        <v>37</v>
      </c>
      <c r="I45" s="28">
        <f>I46</f>
        <v>184745366</v>
      </c>
    </row>
    <row r="46" spans="1:9" ht="13.5">
      <c r="A46" s="32" t="s">
        <v>37</v>
      </c>
      <c r="B46" s="28">
        <f>B47</f>
        <v>184634585</v>
      </c>
      <c r="C46" s="69"/>
      <c r="D46" s="69"/>
      <c r="E46" s="69"/>
      <c r="F46" s="69"/>
      <c r="G46" s="70" t="s">
        <v>83</v>
      </c>
      <c r="H46" s="29" t="s">
        <v>20</v>
      </c>
      <c r="I46" s="30">
        <v>184745366</v>
      </c>
    </row>
    <row r="47" spans="1:9" ht="13.5">
      <c r="A47" s="29" t="s">
        <v>20</v>
      </c>
      <c r="B47" s="30">
        <v>184634585</v>
      </c>
      <c r="C47" s="69"/>
      <c r="D47" s="69"/>
      <c r="E47" s="69"/>
      <c r="F47" s="69"/>
      <c r="G47" s="70"/>
      <c r="H47" s="32"/>
      <c r="I47" s="30"/>
    </row>
    <row r="48" spans="1:9" ht="12.75">
      <c r="A48" s="32"/>
      <c r="B48" s="30"/>
      <c r="C48" s="69" t="s">
        <v>82</v>
      </c>
      <c r="D48" s="69" t="s">
        <v>81</v>
      </c>
      <c r="E48" s="69" t="s">
        <v>86</v>
      </c>
      <c r="F48" s="69" t="s">
        <v>94</v>
      </c>
      <c r="G48" s="70"/>
      <c r="H48" s="32" t="s">
        <v>38</v>
      </c>
      <c r="I48" s="28">
        <f>I49</f>
        <v>29017400</v>
      </c>
    </row>
    <row r="49" spans="1:9" ht="13.5">
      <c r="A49" s="32" t="s">
        <v>38</v>
      </c>
      <c r="B49" s="28">
        <f>B50</f>
        <v>29000000</v>
      </c>
      <c r="C49" s="69"/>
      <c r="D49" s="69"/>
      <c r="E49" s="69"/>
      <c r="F49" s="69"/>
      <c r="G49" s="70" t="s">
        <v>83</v>
      </c>
      <c r="H49" s="29" t="s">
        <v>20</v>
      </c>
      <c r="I49" s="30">
        <v>29017400</v>
      </c>
    </row>
    <row r="50" spans="1:9" ht="13.5">
      <c r="A50" s="29" t="s">
        <v>20</v>
      </c>
      <c r="B50" s="30">
        <v>29000000</v>
      </c>
      <c r="C50" s="69"/>
      <c r="D50" s="69"/>
      <c r="E50" s="69"/>
      <c r="F50" s="69"/>
      <c r="G50" s="70"/>
      <c r="H50" s="32"/>
      <c r="I50" s="30"/>
    </row>
    <row r="51" spans="1:9" ht="12.75">
      <c r="A51" s="32"/>
      <c r="B51" s="30"/>
      <c r="C51" s="69" t="s">
        <v>82</v>
      </c>
      <c r="D51" s="69" t="s">
        <v>81</v>
      </c>
      <c r="E51" s="69" t="s">
        <v>86</v>
      </c>
      <c r="F51" s="69" t="s">
        <v>86</v>
      </c>
      <c r="G51" s="70"/>
      <c r="H51" s="32" t="s">
        <v>39</v>
      </c>
      <c r="I51" s="28">
        <f>I52</f>
        <v>32607614</v>
      </c>
    </row>
    <row r="52" spans="1:9" ht="13.5">
      <c r="A52" s="32" t="s">
        <v>39</v>
      </c>
      <c r="B52" s="28">
        <f>B53</f>
        <v>32588061</v>
      </c>
      <c r="C52" s="69"/>
      <c r="D52" s="69"/>
      <c r="E52" s="69"/>
      <c r="F52" s="69"/>
      <c r="G52" s="70" t="s">
        <v>83</v>
      </c>
      <c r="H52" s="29" t="s">
        <v>20</v>
      </c>
      <c r="I52" s="30">
        <v>32607614</v>
      </c>
    </row>
    <row r="53" spans="1:9" ht="13.5">
      <c r="A53" s="29" t="s">
        <v>20</v>
      </c>
      <c r="B53" s="30">
        <v>32588061</v>
      </c>
      <c r="C53" s="69"/>
      <c r="D53" s="69"/>
      <c r="E53" s="69"/>
      <c r="F53" s="69"/>
      <c r="G53" s="70"/>
      <c r="H53" s="32"/>
      <c r="I53" s="30"/>
    </row>
    <row r="54" spans="1:9" ht="12.75">
      <c r="A54" s="32"/>
      <c r="B54" s="30"/>
      <c r="C54" s="69" t="s">
        <v>82</v>
      </c>
      <c r="D54" s="69" t="s">
        <v>81</v>
      </c>
      <c r="E54" s="69" t="s">
        <v>86</v>
      </c>
      <c r="F54" s="69" t="s">
        <v>95</v>
      </c>
      <c r="G54" s="70"/>
      <c r="H54" s="32" t="s">
        <v>40</v>
      </c>
      <c r="I54" s="28">
        <f>I55</f>
        <v>130885828</v>
      </c>
    </row>
    <row r="55" spans="1:9" ht="13.5">
      <c r="A55" s="32" t="s">
        <v>40</v>
      </c>
      <c r="B55" s="28">
        <f>B56</f>
        <v>125371835</v>
      </c>
      <c r="C55" s="69"/>
      <c r="D55" s="69"/>
      <c r="E55" s="69"/>
      <c r="F55" s="69"/>
      <c r="G55" s="70" t="s">
        <v>83</v>
      </c>
      <c r="H55" s="29" t="s">
        <v>20</v>
      </c>
      <c r="I55" s="30">
        <v>130885828</v>
      </c>
    </row>
    <row r="56" spans="1:9" ht="13.5">
      <c r="A56" s="29" t="s">
        <v>20</v>
      </c>
      <c r="B56" s="30">
        <v>125371835</v>
      </c>
      <c r="C56" s="69"/>
      <c r="D56" s="69"/>
      <c r="E56" s="69"/>
      <c r="F56" s="69"/>
      <c r="G56" s="70"/>
      <c r="H56" s="32"/>
      <c r="I56" s="30"/>
    </row>
    <row r="57" spans="1:9" ht="12.75">
      <c r="A57" s="32"/>
      <c r="B57" s="30"/>
      <c r="C57" s="66" t="s">
        <v>82</v>
      </c>
      <c r="D57" s="66" t="s">
        <v>81</v>
      </c>
      <c r="E57" s="66" t="s">
        <v>96</v>
      </c>
      <c r="F57" s="69"/>
      <c r="G57" s="70"/>
      <c r="H57" s="32" t="s">
        <v>41</v>
      </c>
      <c r="I57" s="30"/>
    </row>
    <row r="58" spans="1:9" ht="12.75">
      <c r="A58" s="32" t="s">
        <v>41</v>
      </c>
      <c r="B58" s="30"/>
      <c r="C58" s="69"/>
      <c r="D58" s="69"/>
      <c r="E58" s="69"/>
      <c r="F58" s="69"/>
      <c r="G58" s="70"/>
      <c r="H58" s="32" t="s">
        <v>42</v>
      </c>
      <c r="I58" s="28">
        <f>I59</f>
        <v>105511675</v>
      </c>
    </row>
    <row r="59" spans="1:9" ht="13.5">
      <c r="A59" s="32" t="s">
        <v>42</v>
      </c>
      <c r="B59" s="28">
        <f>B60</f>
        <v>104100000</v>
      </c>
      <c r="C59" s="69"/>
      <c r="D59" s="69"/>
      <c r="E59" s="69"/>
      <c r="F59" s="69"/>
      <c r="G59" s="70" t="s">
        <v>83</v>
      </c>
      <c r="H59" s="29" t="s">
        <v>20</v>
      </c>
      <c r="I59" s="30">
        <f>I61+I64+I67</f>
        <v>105511675</v>
      </c>
    </row>
    <row r="60" spans="1:9" ht="13.5">
      <c r="A60" s="29" t="s">
        <v>20</v>
      </c>
      <c r="B60" s="30">
        <f>B62+B65+B68</f>
        <v>104100000</v>
      </c>
      <c r="C60" s="69"/>
      <c r="D60" s="69"/>
      <c r="E60" s="69"/>
      <c r="F60" s="69"/>
      <c r="G60" s="70"/>
      <c r="H60" s="32"/>
      <c r="I60" s="30"/>
    </row>
    <row r="61" spans="1:9" ht="12.75">
      <c r="A61" s="32"/>
      <c r="B61" s="30"/>
      <c r="C61" s="69" t="s">
        <v>82</v>
      </c>
      <c r="D61" s="69" t="s">
        <v>81</v>
      </c>
      <c r="E61" s="69" t="s">
        <v>96</v>
      </c>
      <c r="F61" s="69" t="s">
        <v>81</v>
      </c>
      <c r="G61" s="70" t="s">
        <v>0</v>
      </c>
      <c r="H61" s="27" t="s">
        <v>43</v>
      </c>
      <c r="I61" s="28">
        <f>I62</f>
        <v>49300000</v>
      </c>
    </row>
    <row r="62" spans="1:9" ht="13.5">
      <c r="A62" s="27" t="s">
        <v>43</v>
      </c>
      <c r="B62" s="28">
        <f>B63</f>
        <v>37000000</v>
      </c>
      <c r="C62" s="69"/>
      <c r="D62" s="69"/>
      <c r="E62" s="69"/>
      <c r="F62" s="69"/>
      <c r="G62" s="70" t="s">
        <v>83</v>
      </c>
      <c r="H62" s="29" t="s">
        <v>20</v>
      </c>
      <c r="I62" s="30">
        <v>49300000</v>
      </c>
    </row>
    <row r="63" spans="1:9" ht="13.5">
      <c r="A63" s="29" t="s">
        <v>20</v>
      </c>
      <c r="B63" s="30">
        <v>37000000</v>
      </c>
      <c r="C63" s="69"/>
      <c r="D63" s="69"/>
      <c r="E63" s="69"/>
      <c r="F63" s="69"/>
      <c r="G63" s="70"/>
      <c r="H63" s="24"/>
      <c r="I63" s="33"/>
    </row>
    <row r="64" spans="1:9" ht="13.5">
      <c r="A64" s="24"/>
      <c r="B64" s="33"/>
      <c r="C64" s="69" t="s">
        <v>82</v>
      </c>
      <c r="D64" s="69" t="s">
        <v>81</v>
      </c>
      <c r="E64" s="69" t="s">
        <v>96</v>
      </c>
      <c r="F64" s="69" t="s">
        <v>84</v>
      </c>
      <c r="G64" s="70"/>
      <c r="H64" s="27" t="s">
        <v>44</v>
      </c>
      <c r="I64" s="28">
        <f>I65</f>
        <v>1000000</v>
      </c>
    </row>
    <row r="65" spans="1:9" ht="13.5">
      <c r="A65" s="27" t="s">
        <v>44</v>
      </c>
      <c r="B65" s="28">
        <f>B66</f>
        <v>4000000</v>
      </c>
      <c r="C65" s="69"/>
      <c r="D65" s="69"/>
      <c r="E65" s="69"/>
      <c r="F65" s="69"/>
      <c r="G65" s="70" t="s">
        <v>83</v>
      </c>
      <c r="H65" s="29" t="s">
        <v>20</v>
      </c>
      <c r="I65" s="30">
        <v>1000000</v>
      </c>
    </row>
    <row r="66" spans="1:9" ht="13.5">
      <c r="A66" s="29" t="s">
        <v>20</v>
      </c>
      <c r="B66" s="30">
        <v>4000000</v>
      </c>
      <c r="C66" s="71"/>
      <c r="D66" s="71"/>
      <c r="E66" s="71"/>
      <c r="F66" s="71"/>
      <c r="G66" s="72"/>
      <c r="H66" s="34"/>
      <c r="I66" s="35"/>
    </row>
    <row r="67" spans="1:9" ht="13.5">
      <c r="A67" s="34"/>
      <c r="B67" s="35"/>
      <c r="C67" s="71" t="s">
        <v>82</v>
      </c>
      <c r="D67" s="71" t="s">
        <v>81</v>
      </c>
      <c r="E67" s="71" t="s">
        <v>96</v>
      </c>
      <c r="F67" s="71" t="s">
        <v>97</v>
      </c>
      <c r="G67" s="72"/>
      <c r="H67" s="36" t="s">
        <v>45</v>
      </c>
      <c r="I67" s="37">
        <f>I68</f>
        <v>55211675</v>
      </c>
    </row>
    <row r="68" spans="1:9" ht="13.5">
      <c r="A68" s="36" t="s">
        <v>45</v>
      </c>
      <c r="B68" s="37">
        <f>B69</f>
        <v>63100000</v>
      </c>
      <c r="C68" s="71"/>
      <c r="D68" s="71"/>
      <c r="E68" s="71"/>
      <c r="F68" s="71"/>
      <c r="G68" s="72" t="s">
        <v>83</v>
      </c>
      <c r="H68" s="34" t="s">
        <v>20</v>
      </c>
      <c r="I68" s="35">
        <v>55211675</v>
      </c>
    </row>
    <row r="69" spans="1:9" ht="13.5">
      <c r="A69" s="34" t="s">
        <v>20</v>
      </c>
      <c r="B69" s="35">
        <v>63100000</v>
      </c>
      <c r="C69" s="71"/>
      <c r="D69" s="71"/>
      <c r="E69" s="71"/>
      <c r="F69" s="71"/>
      <c r="G69" s="72"/>
      <c r="H69" s="34"/>
      <c r="I69" s="35"/>
    </row>
    <row r="70" spans="1:9" ht="13.5">
      <c r="A70" s="34"/>
      <c r="B70" s="35"/>
      <c r="C70" s="71" t="s">
        <v>82</v>
      </c>
      <c r="D70" s="71" t="s">
        <v>81</v>
      </c>
      <c r="E70" s="71" t="s">
        <v>98</v>
      </c>
      <c r="F70" s="71"/>
      <c r="G70" s="72"/>
      <c r="H70" s="36" t="s">
        <v>99</v>
      </c>
      <c r="I70" s="37">
        <f>I71</f>
        <v>3466457</v>
      </c>
    </row>
    <row r="71" spans="1:9" ht="13.5">
      <c r="A71" s="36" t="s">
        <v>46</v>
      </c>
      <c r="B71" s="37">
        <f>B72</f>
        <v>1328023</v>
      </c>
      <c r="C71" s="71"/>
      <c r="D71" s="71"/>
      <c r="E71" s="71"/>
      <c r="F71" s="71"/>
      <c r="G71" s="72" t="s">
        <v>83</v>
      </c>
      <c r="H71" s="34" t="s">
        <v>100</v>
      </c>
      <c r="I71" s="35">
        <v>3466457</v>
      </c>
    </row>
    <row r="72" spans="1:9" ht="13.5">
      <c r="A72" s="34" t="s">
        <v>20</v>
      </c>
      <c r="B72" s="35">
        <v>1328023</v>
      </c>
      <c r="C72" s="71"/>
      <c r="D72" s="71"/>
      <c r="E72" s="71"/>
      <c r="F72" s="71"/>
      <c r="G72" s="72"/>
      <c r="H72" s="34"/>
      <c r="I72" s="35"/>
    </row>
    <row r="73" spans="1:9" ht="13.5">
      <c r="A73" s="34"/>
      <c r="B73" s="35"/>
      <c r="C73" s="73" t="s">
        <v>82</v>
      </c>
      <c r="D73" s="73" t="s">
        <v>84</v>
      </c>
      <c r="E73" s="71"/>
      <c r="F73" s="71"/>
      <c r="G73" s="72"/>
      <c r="H73" s="36" t="s">
        <v>101</v>
      </c>
      <c r="I73" s="37">
        <f>I76</f>
        <v>48000000</v>
      </c>
    </row>
    <row r="74" spans="1:9" ht="13.5">
      <c r="A74" s="36" t="s">
        <v>47</v>
      </c>
      <c r="B74" s="35"/>
      <c r="C74" s="71"/>
      <c r="D74" s="71"/>
      <c r="E74" s="71"/>
      <c r="F74" s="71"/>
      <c r="G74" s="72" t="s">
        <v>83</v>
      </c>
      <c r="H74" s="34" t="s">
        <v>20</v>
      </c>
      <c r="I74" s="35">
        <f>I76</f>
        <v>48000000</v>
      </c>
    </row>
    <row r="75" spans="1:9" ht="13.5">
      <c r="A75" s="36" t="s">
        <v>48</v>
      </c>
      <c r="B75" s="37">
        <f>B76</f>
        <v>2446197552</v>
      </c>
      <c r="C75" s="71"/>
      <c r="D75" s="71"/>
      <c r="E75" s="71"/>
      <c r="F75" s="71"/>
      <c r="G75" s="72"/>
      <c r="H75" s="34"/>
      <c r="I75" s="35"/>
    </row>
    <row r="76" spans="1:9" ht="13.5">
      <c r="A76" s="34" t="s">
        <v>20</v>
      </c>
      <c r="B76" s="35">
        <f>B79+B95</f>
        <v>2446197552</v>
      </c>
      <c r="C76" s="71" t="s">
        <v>82</v>
      </c>
      <c r="D76" s="71" t="s">
        <v>84</v>
      </c>
      <c r="E76" s="71" t="s">
        <v>87</v>
      </c>
      <c r="F76" s="71"/>
      <c r="G76" s="72"/>
      <c r="H76" s="36" t="s">
        <v>102</v>
      </c>
      <c r="I76" s="37">
        <f>I77</f>
        <v>48000000</v>
      </c>
    </row>
    <row r="77" spans="1:9" ht="13.5">
      <c r="A77" s="34"/>
      <c r="B77" s="35"/>
      <c r="C77" s="71"/>
      <c r="D77" s="71"/>
      <c r="E77" s="71"/>
      <c r="F77" s="71"/>
      <c r="G77" s="72" t="s">
        <v>83</v>
      </c>
      <c r="H77" s="34" t="s">
        <v>20</v>
      </c>
      <c r="I77" s="35">
        <v>48000000</v>
      </c>
    </row>
    <row r="78" spans="1:9" ht="13.5">
      <c r="A78" s="36" t="s">
        <v>49</v>
      </c>
      <c r="B78" s="37">
        <f>B79</f>
        <v>1062389061</v>
      </c>
      <c r="C78" s="71"/>
      <c r="D78" s="71"/>
      <c r="E78" s="71"/>
      <c r="F78" s="71"/>
      <c r="G78" s="72"/>
      <c r="H78" s="34"/>
      <c r="I78" s="35"/>
    </row>
    <row r="79" spans="1:9" ht="13.5">
      <c r="A79" s="34" t="s">
        <v>20</v>
      </c>
      <c r="B79" s="35">
        <f>B82+B85+B88+B92</f>
        <v>1062389061</v>
      </c>
      <c r="C79" s="71" t="s">
        <v>82</v>
      </c>
      <c r="D79" s="71" t="s">
        <v>86</v>
      </c>
      <c r="E79" s="71"/>
      <c r="F79" s="71"/>
      <c r="G79" s="72"/>
      <c r="H79" s="36" t="s">
        <v>47</v>
      </c>
      <c r="I79" s="35"/>
    </row>
    <row r="80" spans="1:9" ht="13.5">
      <c r="A80" s="34"/>
      <c r="B80" s="35"/>
      <c r="C80" s="71"/>
      <c r="D80" s="71"/>
      <c r="E80" s="71"/>
      <c r="F80" s="71"/>
      <c r="G80" s="72"/>
      <c r="H80" s="36" t="s">
        <v>48</v>
      </c>
      <c r="I80" s="37">
        <f>I81</f>
        <v>2444533000</v>
      </c>
    </row>
    <row r="81" spans="1:9" ht="13.5">
      <c r="A81" s="36" t="s">
        <v>74</v>
      </c>
      <c r="B81" s="37">
        <f>B82</f>
        <v>285701346</v>
      </c>
      <c r="C81" s="71"/>
      <c r="D81" s="71"/>
      <c r="E81" s="71"/>
      <c r="F81" s="71"/>
      <c r="G81" s="72" t="s">
        <v>83</v>
      </c>
      <c r="H81" s="34" t="s">
        <v>20</v>
      </c>
      <c r="I81" s="35">
        <f>I85+I88+I91+I94+I97+I101</f>
        <v>2444533000</v>
      </c>
    </row>
    <row r="82" spans="1:9" ht="13.5">
      <c r="A82" s="34" t="s">
        <v>20</v>
      </c>
      <c r="B82" s="35">
        <v>285701346</v>
      </c>
      <c r="C82" s="71"/>
      <c r="D82" s="71"/>
      <c r="E82" s="71"/>
      <c r="F82" s="71"/>
      <c r="G82" s="72"/>
      <c r="H82" s="34"/>
      <c r="I82" s="35"/>
    </row>
    <row r="83" spans="1:9" ht="13.5">
      <c r="A83" s="34"/>
      <c r="B83" s="35"/>
      <c r="C83" s="71"/>
      <c r="D83" s="71"/>
      <c r="E83" s="71"/>
      <c r="F83" s="71"/>
      <c r="G83" s="72"/>
      <c r="H83" s="34"/>
      <c r="I83" s="35"/>
    </row>
    <row r="84" spans="1:9" ht="12.75">
      <c r="A84" s="36" t="s">
        <v>75</v>
      </c>
      <c r="B84" s="37">
        <f>B85</f>
        <v>360520139</v>
      </c>
      <c r="C84" s="71" t="s">
        <v>82</v>
      </c>
      <c r="D84" s="71" t="s">
        <v>86</v>
      </c>
      <c r="E84" s="71" t="s">
        <v>81</v>
      </c>
      <c r="F84" s="71"/>
      <c r="G84" s="72"/>
      <c r="H84" s="36" t="s">
        <v>49</v>
      </c>
      <c r="I84" s="37">
        <f>I85</f>
        <v>1176988652</v>
      </c>
    </row>
    <row r="85" spans="1:9" ht="13.5">
      <c r="A85" s="34" t="s">
        <v>20</v>
      </c>
      <c r="B85" s="35">
        <v>360520139</v>
      </c>
      <c r="C85" s="71"/>
      <c r="D85" s="71"/>
      <c r="E85" s="71"/>
      <c r="F85" s="71"/>
      <c r="G85" s="72" t="s">
        <v>83</v>
      </c>
      <c r="H85" s="34" t="s">
        <v>20</v>
      </c>
      <c r="I85" s="35">
        <v>1176988652</v>
      </c>
    </row>
    <row r="86" spans="1:9" ht="13.5">
      <c r="A86" s="34"/>
      <c r="B86" s="35"/>
      <c r="C86" s="71"/>
      <c r="D86" s="71"/>
      <c r="E86" s="71"/>
      <c r="F86" s="71"/>
      <c r="G86" s="72"/>
      <c r="H86" s="34"/>
      <c r="I86" s="35"/>
    </row>
    <row r="87" spans="1:9" ht="12.75">
      <c r="A87" s="36" t="s">
        <v>76</v>
      </c>
      <c r="B87" s="37">
        <f>B88</f>
        <v>382311910</v>
      </c>
      <c r="C87" s="71" t="s">
        <v>82</v>
      </c>
      <c r="D87" s="71" t="s">
        <v>86</v>
      </c>
      <c r="E87" s="71" t="s">
        <v>84</v>
      </c>
      <c r="F87" s="71"/>
      <c r="G87" s="72"/>
      <c r="H87" s="36" t="s">
        <v>50</v>
      </c>
      <c r="I87" s="37">
        <f>I88</f>
        <v>910232845</v>
      </c>
    </row>
    <row r="88" spans="1:9" ht="13.5">
      <c r="A88" s="34" t="s">
        <v>20</v>
      </c>
      <c r="B88" s="35">
        <v>382311910</v>
      </c>
      <c r="C88" s="71"/>
      <c r="D88" s="71"/>
      <c r="E88" s="71"/>
      <c r="F88" s="71"/>
      <c r="G88" s="72" t="s">
        <v>83</v>
      </c>
      <c r="H88" s="34" t="s">
        <v>20</v>
      </c>
      <c r="I88" s="35">
        <v>910232845</v>
      </c>
    </row>
    <row r="89" spans="1:9" ht="13.5">
      <c r="A89" s="34"/>
      <c r="B89" s="35"/>
      <c r="C89" s="71"/>
      <c r="D89" s="71"/>
      <c r="E89" s="71"/>
      <c r="F89" s="71"/>
      <c r="G89" s="72"/>
      <c r="H89" s="34"/>
      <c r="I89" s="35"/>
    </row>
    <row r="90" spans="1:9" ht="12.75">
      <c r="A90" s="36" t="s">
        <v>77</v>
      </c>
      <c r="B90" s="37"/>
      <c r="C90" s="71" t="s">
        <v>82</v>
      </c>
      <c r="D90" s="71" t="s">
        <v>86</v>
      </c>
      <c r="E90" s="71" t="s">
        <v>103</v>
      </c>
      <c r="F90" s="71"/>
      <c r="G90" s="72"/>
      <c r="H90" s="36" t="s">
        <v>51</v>
      </c>
      <c r="I90" s="37">
        <f>I91</f>
        <v>214383302</v>
      </c>
    </row>
    <row r="91" spans="1:9" ht="13.5">
      <c r="A91" s="36" t="s">
        <v>78</v>
      </c>
      <c r="B91" s="37">
        <f>B92</f>
        <v>33855666</v>
      </c>
      <c r="C91" s="71"/>
      <c r="D91" s="71"/>
      <c r="E91" s="71"/>
      <c r="F91" s="71"/>
      <c r="G91" s="72" t="s">
        <v>83</v>
      </c>
      <c r="H91" s="34" t="s">
        <v>20</v>
      </c>
      <c r="I91" s="35">
        <v>214383302</v>
      </c>
    </row>
    <row r="92" spans="1:9" ht="13.5">
      <c r="A92" s="29" t="s">
        <v>20</v>
      </c>
      <c r="B92" s="30">
        <v>33855666</v>
      </c>
      <c r="C92" s="71"/>
      <c r="D92" s="71"/>
      <c r="E92" s="71"/>
      <c r="F92" s="71"/>
      <c r="G92" s="72"/>
      <c r="H92" s="34"/>
      <c r="I92" s="35"/>
    </row>
    <row r="93" spans="1:9" ht="13.5">
      <c r="A93" s="34"/>
      <c r="B93" s="35"/>
      <c r="C93" s="71" t="s">
        <v>82</v>
      </c>
      <c r="D93" s="71" t="s">
        <v>86</v>
      </c>
      <c r="E93" s="71" t="s">
        <v>104</v>
      </c>
      <c r="F93" s="71"/>
      <c r="G93" s="72"/>
      <c r="H93" s="36" t="s">
        <v>52</v>
      </c>
      <c r="I93" s="37">
        <f>I94</f>
        <v>35733550</v>
      </c>
    </row>
    <row r="94" spans="1:9" ht="13.5">
      <c r="A94" s="36" t="s">
        <v>50</v>
      </c>
      <c r="B94" s="37">
        <f>B95</f>
        <v>1383808491</v>
      </c>
      <c r="C94" s="74"/>
      <c r="D94" s="74"/>
      <c r="E94" s="74"/>
      <c r="F94" s="74"/>
      <c r="G94" s="75" t="s">
        <v>83</v>
      </c>
      <c r="H94" s="38" t="s">
        <v>20</v>
      </c>
      <c r="I94" s="39">
        <v>35733550</v>
      </c>
    </row>
    <row r="95" spans="1:9" ht="13.5">
      <c r="A95" s="34" t="s">
        <v>20</v>
      </c>
      <c r="B95" s="35">
        <f>B98+B101+B104+B107+B111+B115+B118</f>
        <v>1383808491</v>
      </c>
      <c r="C95" s="76"/>
      <c r="D95" s="76"/>
      <c r="E95" s="76"/>
      <c r="F95" s="76"/>
      <c r="G95" s="77"/>
      <c r="H95" s="48"/>
      <c r="I95" s="49"/>
    </row>
    <row r="96" spans="1:9" ht="13.5">
      <c r="A96" s="34"/>
      <c r="B96" s="35"/>
      <c r="C96" s="71" t="s">
        <v>82</v>
      </c>
      <c r="D96" s="71" t="s">
        <v>86</v>
      </c>
      <c r="E96" s="71" t="s">
        <v>105</v>
      </c>
      <c r="F96" s="71"/>
      <c r="G96" s="72"/>
      <c r="H96" s="36" t="s">
        <v>53</v>
      </c>
      <c r="I96" s="37">
        <f>I97</f>
        <v>35733550</v>
      </c>
    </row>
    <row r="97" spans="1:9" ht="13.5">
      <c r="A97" s="36" t="s">
        <v>79</v>
      </c>
      <c r="B97" s="37">
        <f>B98</f>
        <v>496683243</v>
      </c>
      <c r="C97" s="71"/>
      <c r="D97" s="71"/>
      <c r="E97" s="71"/>
      <c r="F97" s="71"/>
      <c r="G97" s="72" t="s">
        <v>83</v>
      </c>
      <c r="H97" s="34" t="s">
        <v>20</v>
      </c>
      <c r="I97" s="35">
        <v>35733550</v>
      </c>
    </row>
    <row r="98" spans="1:9" ht="13.5">
      <c r="A98" s="34" t="s">
        <v>20</v>
      </c>
      <c r="B98" s="35">
        <v>496683243</v>
      </c>
      <c r="C98" s="71"/>
      <c r="D98" s="71"/>
      <c r="E98" s="71"/>
      <c r="F98" s="71"/>
      <c r="G98" s="72"/>
      <c r="H98" s="34"/>
      <c r="I98" s="35"/>
    </row>
    <row r="99" spans="1:9" ht="13.5">
      <c r="A99" s="34"/>
      <c r="B99" s="35"/>
      <c r="C99" s="71" t="s">
        <v>82</v>
      </c>
      <c r="D99" s="71" t="s">
        <v>86</v>
      </c>
      <c r="E99" s="71" t="s">
        <v>96</v>
      </c>
      <c r="F99" s="71"/>
      <c r="G99" s="72"/>
      <c r="H99" s="36" t="s">
        <v>54</v>
      </c>
      <c r="I99" s="35"/>
    </row>
    <row r="100" spans="1:9" ht="12.75">
      <c r="A100" s="36" t="s">
        <v>51</v>
      </c>
      <c r="B100" s="37">
        <f>B101</f>
        <v>214276163</v>
      </c>
      <c r="C100" s="71"/>
      <c r="D100" s="71"/>
      <c r="E100" s="71"/>
      <c r="F100" s="71"/>
      <c r="G100" s="72"/>
      <c r="H100" s="36" t="s">
        <v>55</v>
      </c>
      <c r="I100" s="37">
        <f>I101</f>
        <v>71461101</v>
      </c>
    </row>
    <row r="101" spans="1:9" ht="13.5">
      <c r="A101" s="34" t="s">
        <v>20</v>
      </c>
      <c r="B101" s="35">
        <v>214276163</v>
      </c>
      <c r="C101" s="71"/>
      <c r="D101" s="71"/>
      <c r="E101" s="71"/>
      <c r="F101" s="71"/>
      <c r="G101" s="72" t="s">
        <v>83</v>
      </c>
      <c r="H101" s="34" t="s">
        <v>20</v>
      </c>
      <c r="I101" s="35">
        <v>71461101</v>
      </c>
    </row>
    <row r="102" spans="1:9" ht="13.5">
      <c r="A102" s="34"/>
      <c r="B102" s="35"/>
      <c r="C102" s="71"/>
      <c r="D102" s="71"/>
      <c r="E102" s="71"/>
      <c r="F102" s="71"/>
      <c r="G102" s="72"/>
      <c r="H102" s="34"/>
      <c r="I102" s="35"/>
    </row>
    <row r="103" spans="1:9" ht="13.5">
      <c r="A103" s="36" t="s">
        <v>52</v>
      </c>
      <c r="B103" s="37">
        <f>B104</f>
        <v>35712694</v>
      </c>
      <c r="C103" s="74"/>
      <c r="D103" s="74"/>
      <c r="E103" s="74"/>
      <c r="F103" s="74"/>
      <c r="G103" s="75"/>
      <c r="H103" s="38"/>
      <c r="I103" s="39"/>
    </row>
    <row r="104" spans="1:9" ht="15.75">
      <c r="A104" s="34" t="s">
        <v>20</v>
      </c>
      <c r="B104" s="35">
        <v>35712694</v>
      </c>
      <c r="C104" s="78"/>
      <c r="D104" s="78"/>
      <c r="E104" s="78"/>
      <c r="F104" s="78"/>
      <c r="G104" s="79"/>
      <c r="H104" s="40" t="s">
        <v>6</v>
      </c>
      <c r="I104" s="41">
        <f>I106</f>
        <v>72280000</v>
      </c>
    </row>
    <row r="105" spans="1:9" ht="13.5">
      <c r="A105" s="34"/>
      <c r="B105" s="35"/>
      <c r="C105" s="80" t="s">
        <v>82</v>
      </c>
      <c r="D105" s="80" t="s">
        <v>85</v>
      </c>
      <c r="E105" s="81"/>
      <c r="F105" s="81"/>
      <c r="G105" s="82"/>
      <c r="H105" s="27" t="s">
        <v>56</v>
      </c>
      <c r="I105" s="28">
        <f>SUM(I106)</f>
        <v>72280000</v>
      </c>
    </row>
    <row r="106" spans="1:9" ht="13.5">
      <c r="A106" s="36" t="s">
        <v>53</v>
      </c>
      <c r="B106" s="37">
        <f>B107</f>
        <v>35712694</v>
      </c>
      <c r="C106" s="69"/>
      <c r="D106" s="69"/>
      <c r="E106" s="69"/>
      <c r="F106" s="69"/>
      <c r="G106" s="70" t="s">
        <v>83</v>
      </c>
      <c r="H106" s="29" t="s">
        <v>20</v>
      </c>
      <c r="I106" s="30">
        <f>I109+I112+I115</f>
        <v>72280000</v>
      </c>
    </row>
    <row r="107" spans="1:9" ht="13.5">
      <c r="A107" s="34" t="s">
        <v>20</v>
      </c>
      <c r="B107" s="35">
        <v>35712694</v>
      </c>
      <c r="C107" s="69"/>
      <c r="D107" s="69"/>
      <c r="E107" s="69"/>
      <c r="F107" s="69"/>
      <c r="G107" s="70"/>
      <c r="H107" s="24"/>
      <c r="I107" s="33"/>
    </row>
    <row r="108" spans="1:9" ht="13.5">
      <c r="A108" s="34"/>
      <c r="B108" s="35"/>
      <c r="C108" s="66" t="s">
        <v>82</v>
      </c>
      <c r="D108" s="66" t="s">
        <v>85</v>
      </c>
      <c r="E108" s="69" t="s">
        <v>89</v>
      </c>
      <c r="F108" s="69"/>
      <c r="G108" s="70"/>
      <c r="H108" s="27" t="s">
        <v>57</v>
      </c>
      <c r="I108" s="31">
        <f>SUM(I109)</f>
        <v>2000000</v>
      </c>
    </row>
    <row r="109" spans="1:9" ht="13.5">
      <c r="A109" s="36" t="s">
        <v>54</v>
      </c>
      <c r="B109" s="35"/>
      <c r="C109" s="69" t="s">
        <v>0</v>
      </c>
      <c r="D109" s="69" t="s">
        <v>0</v>
      </c>
      <c r="E109" s="69"/>
      <c r="F109" s="69"/>
      <c r="G109" s="70" t="s">
        <v>83</v>
      </c>
      <c r="H109" s="29" t="s">
        <v>20</v>
      </c>
      <c r="I109" s="30">
        <v>2000000</v>
      </c>
    </row>
    <row r="110" spans="1:9" ht="13.5">
      <c r="A110" s="36" t="s">
        <v>55</v>
      </c>
      <c r="B110" s="37">
        <f>B111</f>
        <v>71425388</v>
      </c>
      <c r="C110" s="71"/>
      <c r="D110" s="71"/>
      <c r="E110" s="71"/>
      <c r="F110" s="71"/>
      <c r="G110" s="72"/>
      <c r="H110" s="34"/>
      <c r="I110" s="35"/>
    </row>
    <row r="111" spans="1:9" ht="13.5">
      <c r="A111" s="34" t="s">
        <v>20</v>
      </c>
      <c r="B111" s="35">
        <v>71425388</v>
      </c>
      <c r="C111" s="71" t="s">
        <v>82</v>
      </c>
      <c r="D111" s="71" t="s">
        <v>85</v>
      </c>
      <c r="E111" s="71" t="s">
        <v>94</v>
      </c>
      <c r="F111" s="71"/>
      <c r="G111" s="72"/>
      <c r="H111" s="36" t="s">
        <v>58</v>
      </c>
      <c r="I111" s="37">
        <f>I112</f>
        <v>69280000</v>
      </c>
    </row>
    <row r="112" spans="1:9" ht="13.5">
      <c r="A112" s="34"/>
      <c r="B112" s="35"/>
      <c r="C112" s="71"/>
      <c r="D112" s="71"/>
      <c r="E112" s="71"/>
      <c r="F112" s="71"/>
      <c r="G112" s="72" t="s">
        <v>83</v>
      </c>
      <c r="H112" s="34" t="s">
        <v>20</v>
      </c>
      <c r="I112" s="35">
        <v>69280000</v>
      </c>
    </row>
    <row r="113" spans="1:9" ht="13.5">
      <c r="A113" s="36" t="s">
        <v>75</v>
      </c>
      <c r="B113" s="35"/>
      <c r="C113" s="71"/>
      <c r="D113" s="71"/>
      <c r="E113" s="71"/>
      <c r="F113" s="71"/>
      <c r="G113" s="72"/>
      <c r="H113" s="34"/>
      <c r="I113" s="35"/>
    </row>
    <row r="114" spans="1:9" ht="13.5">
      <c r="A114" s="34" t="s">
        <v>20</v>
      </c>
      <c r="B114" s="37">
        <v>393449436</v>
      </c>
      <c r="C114" s="71" t="s">
        <v>82</v>
      </c>
      <c r="D114" s="71" t="s">
        <v>85</v>
      </c>
      <c r="E114" s="71" t="s">
        <v>85</v>
      </c>
      <c r="F114" s="71"/>
      <c r="G114" s="72"/>
      <c r="H114" s="36" t="s">
        <v>106</v>
      </c>
      <c r="I114" s="37">
        <f>I115</f>
        <v>1000000</v>
      </c>
    </row>
    <row r="115" spans="1:9" ht="13.5">
      <c r="A115" s="34"/>
      <c r="B115" s="35">
        <f>B114</f>
        <v>393449436</v>
      </c>
      <c r="C115" s="71"/>
      <c r="D115" s="71"/>
      <c r="E115" s="71"/>
      <c r="F115" s="71"/>
      <c r="G115" s="72" t="s">
        <v>83</v>
      </c>
      <c r="H115" s="34" t="s">
        <v>20</v>
      </c>
      <c r="I115" s="35">
        <v>1000000</v>
      </c>
    </row>
    <row r="116" spans="1:9" ht="13.5">
      <c r="A116" s="34"/>
      <c r="B116" s="35"/>
      <c r="C116" s="71"/>
      <c r="D116" s="71"/>
      <c r="E116" s="71"/>
      <c r="F116" s="71"/>
      <c r="G116" s="72"/>
      <c r="H116" s="34"/>
      <c r="I116" s="35"/>
    </row>
    <row r="117" spans="1:9" ht="15.75">
      <c r="A117" s="36" t="s">
        <v>76</v>
      </c>
      <c r="B117" s="37">
        <f>B118</f>
        <v>136548873</v>
      </c>
      <c r="C117" s="83"/>
      <c r="D117" s="83"/>
      <c r="E117" s="83"/>
      <c r="F117" s="83"/>
      <c r="G117" s="84"/>
      <c r="H117" s="42" t="s">
        <v>7</v>
      </c>
      <c r="I117" s="43">
        <f>SUM(I121+I127+I149)</f>
        <v>20188540000</v>
      </c>
    </row>
    <row r="118" spans="1:9" ht="13.5">
      <c r="A118" s="34" t="s">
        <v>20</v>
      </c>
      <c r="B118" s="35">
        <v>136548873</v>
      </c>
      <c r="C118" s="85"/>
      <c r="D118" s="85"/>
      <c r="E118" s="85"/>
      <c r="F118" s="85"/>
      <c r="G118" s="86"/>
      <c r="H118" s="26"/>
      <c r="I118" s="44"/>
    </row>
    <row r="119" spans="1:9" ht="13.5">
      <c r="A119" s="38"/>
      <c r="B119" s="39"/>
      <c r="C119" s="69" t="s">
        <v>84</v>
      </c>
      <c r="D119" s="69"/>
      <c r="E119" s="69"/>
      <c r="F119" s="69"/>
      <c r="G119" s="70"/>
      <c r="H119" s="27" t="s">
        <v>9</v>
      </c>
      <c r="I119" s="31">
        <f>SUM(I123)</f>
        <v>43160000</v>
      </c>
    </row>
    <row r="120" spans="1:9" ht="15.75">
      <c r="A120" s="40" t="s">
        <v>6</v>
      </c>
      <c r="B120" s="41">
        <f>B122</f>
        <v>69500000</v>
      </c>
      <c r="C120" s="69"/>
      <c r="D120" s="69"/>
      <c r="E120" s="69"/>
      <c r="F120" s="69"/>
      <c r="G120" s="70"/>
      <c r="H120" s="45"/>
      <c r="I120" s="33"/>
    </row>
    <row r="121" spans="1:9" ht="12.75">
      <c r="A121" s="27" t="s">
        <v>56</v>
      </c>
      <c r="B121" s="28">
        <f>SUM(B122)</f>
        <v>69500000</v>
      </c>
      <c r="C121" s="66" t="s">
        <v>84</v>
      </c>
      <c r="D121" s="69"/>
      <c r="E121" s="69"/>
      <c r="F121" s="69"/>
      <c r="G121" s="70"/>
      <c r="H121" s="27" t="s">
        <v>9</v>
      </c>
      <c r="I121" s="28">
        <f>SUM(I123)</f>
        <v>43160000</v>
      </c>
    </row>
    <row r="122" spans="1:9" ht="13.5">
      <c r="A122" s="29" t="s">
        <v>20</v>
      </c>
      <c r="B122" s="30">
        <f>B125+B128</f>
        <v>69500000</v>
      </c>
      <c r="C122" s="69"/>
      <c r="D122" s="69"/>
      <c r="E122" s="69"/>
      <c r="F122" s="69"/>
      <c r="G122" s="70"/>
      <c r="H122" s="27"/>
      <c r="I122" s="28"/>
    </row>
    <row r="123" spans="1:9" ht="13.5">
      <c r="A123" s="24"/>
      <c r="B123" s="33"/>
      <c r="C123" s="69" t="s">
        <v>84</v>
      </c>
      <c r="D123" s="69" t="s">
        <v>81</v>
      </c>
      <c r="E123" s="69"/>
      <c r="F123" s="69"/>
      <c r="G123" s="70"/>
      <c r="H123" s="46" t="s">
        <v>59</v>
      </c>
      <c r="I123" s="30">
        <f>I124</f>
        <v>43160000</v>
      </c>
    </row>
    <row r="124" spans="1:9" ht="13.5">
      <c r="A124" s="27" t="s">
        <v>57</v>
      </c>
      <c r="B124" s="31">
        <f>SUM(B125)</f>
        <v>8540000</v>
      </c>
      <c r="C124" s="69" t="s">
        <v>84</v>
      </c>
      <c r="D124" s="69" t="s">
        <v>81</v>
      </c>
      <c r="E124" s="69" t="s">
        <v>81</v>
      </c>
      <c r="F124" s="69"/>
      <c r="G124" s="70"/>
      <c r="H124" s="24" t="s">
        <v>60</v>
      </c>
      <c r="I124" s="30">
        <f>SUM(I125)</f>
        <v>43160000</v>
      </c>
    </row>
    <row r="125" spans="1:9" ht="13.5">
      <c r="A125" s="29" t="s">
        <v>20</v>
      </c>
      <c r="B125" s="30">
        <v>8540000</v>
      </c>
      <c r="C125" s="69" t="s">
        <v>0</v>
      </c>
      <c r="D125" s="69" t="s">
        <v>0</v>
      </c>
      <c r="E125" s="69"/>
      <c r="F125" s="69"/>
      <c r="G125" s="70" t="s">
        <v>83</v>
      </c>
      <c r="H125" s="29" t="s">
        <v>20</v>
      </c>
      <c r="I125" s="30">
        <v>43160000</v>
      </c>
    </row>
    <row r="126" spans="1:9" ht="13.5">
      <c r="A126" s="34"/>
      <c r="B126" s="35"/>
      <c r="C126" s="69"/>
      <c r="D126" s="69"/>
      <c r="E126" s="69"/>
      <c r="F126" s="69"/>
      <c r="G126" s="70"/>
      <c r="H126" s="29"/>
      <c r="I126" s="30"/>
    </row>
    <row r="127" spans="1:9" ht="12.75">
      <c r="A127" s="36" t="s">
        <v>58</v>
      </c>
      <c r="B127" s="37">
        <f>B128</f>
        <v>60960000</v>
      </c>
      <c r="C127" s="66" t="s">
        <v>86</v>
      </c>
      <c r="D127" s="69"/>
      <c r="E127" s="69"/>
      <c r="F127" s="69"/>
      <c r="G127" s="70"/>
      <c r="H127" s="27" t="s">
        <v>61</v>
      </c>
      <c r="I127" s="47">
        <f>I130+I139</f>
        <v>5123147783</v>
      </c>
    </row>
    <row r="128" spans="1:9" ht="13.5">
      <c r="A128" s="34" t="s">
        <v>20</v>
      </c>
      <c r="B128" s="35">
        <v>60960000</v>
      </c>
      <c r="C128" s="69"/>
      <c r="D128" s="69"/>
      <c r="E128" s="69"/>
      <c r="F128" s="69"/>
      <c r="G128" s="70"/>
      <c r="H128" s="27" t="s">
        <v>62</v>
      </c>
      <c r="I128" s="33" t="s">
        <v>0</v>
      </c>
    </row>
    <row r="129" spans="1:9" ht="13.5">
      <c r="A129" s="34"/>
      <c r="B129" s="35"/>
      <c r="C129" s="69"/>
      <c r="D129" s="69"/>
      <c r="E129" s="69"/>
      <c r="F129" s="69"/>
      <c r="G129" s="70"/>
      <c r="H129" s="27"/>
      <c r="I129" s="33"/>
    </row>
    <row r="130" spans="1:9" ht="13.5">
      <c r="A130" s="34"/>
      <c r="B130" s="35"/>
      <c r="C130" s="69" t="s">
        <v>86</v>
      </c>
      <c r="D130" s="69" t="s">
        <v>81</v>
      </c>
      <c r="E130" s="69"/>
      <c r="F130" s="69"/>
      <c r="G130" s="70" t="s">
        <v>0</v>
      </c>
      <c r="H130" s="24" t="s">
        <v>63</v>
      </c>
      <c r="I130" s="30">
        <f>I132+I135</f>
        <v>1406378783</v>
      </c>
    </row>
    <row r="131" spans="1:9" ht="15.75">
      <c r="A131" s="42" t="s">
        <v>7</v>
      </c>
      <c r="B131" s="43">
        <f>SUM(B135+B141+B164)</f>
        <v>28825100000</v>
      </c>
      <c r="C131" s="69"/>
      <c r="D131" s="69"/>
      <c r="E131" s="69"/>
      <c r="F131" s="69"/>
      <c r="G131" s="70"/>
      <c r="H131" s="24"/>
      <c r="I131" s="30"/>
    </row>
    <row r="132" spans="1:9" ht="13.5">
      <c r="A132" s="26"/>
      <c r="B132" s="44"/>
      <c r="C132" s="69" t="s">
        <v>86</v>
      </c>
      <c r="D132" s="69" t="s">
        <v>81</v>
      </c>
      <c r="E132" s="69" t="s">
        <v>107</v>
      </c>
      <c r="F132" s="69"/>
      <c r="G132" s="70"/>
      <c r="H132" s="24" t="s">
        <v>108</v>
      </c>
      <c r="I132" s="30">
        <f>I133</f>
        <v>410515783</v>
      </c>
    </row>
    <row r="133" spans="1:9" ht="13.5">
      <c r="A133" s="27" t="s">
        <v>9</v>
      </c>
      <c r="B133" s="31">
        <f>SUM(B137)</f>
        <v>41500000</v>
      </c>
      <c r="C133" s="69"/>
      <c r="D133" s="69"/>
      <c r="E133" s="69"/>
      <c r="F133" s="69"/>
      <c r="G133" s="70" t="s">
        <v>109</v>
      </c>
      <c r="H133" s="24" t="s">
        <v>20</v>
      </c>
      <c r="I133" s="30">
        <v>410515783</v>
      </c>
    </row>
    <row r="134" spans="1:9" ht="13.5">
      <c r="A134" s="45"/>
      <c r="B134" s="33"/>
      <c r="C134" s="69"/>
      <c r="D134" s="69"/>
      <c r="E134" s="69"/>
      <c r="F134" s="69"/>
      <c r="G134" s="70"/>
      <c r="H134" s="24"/>
      <c r="I134" s="30"/>
    </row>
    <row r="135" spans="1:9" ht="13.5">
      <c r="A135" s="27" t="s">
        <v>9</v>
      </c>
      <c r="B135" s="28">
        <f>SUM(B137)</f>
        <v>41500000</v>
      </c>
      <c r="C135" s="69" t="s">
        <v>86</v>
      </c>
      <c r="D135" s="69" t="s">
        <v>81</v>
      </c>
      <c r="E135" s="69" t="s">
        <v>86</v>
      </c>
      <c r="F135" s="69"/>
      <c r="G135" s="70"/>
      <c r="H135" s="24" t="s">
        <v>24</v>
      </c>
      <c r="I135" s="30">
        <f>I136</f>
        <v>995863000</v>
      </c>
    </row>
    <row r="136" spans="1:9" ht="13.5">
      <c r="A136" s="27"/>
      <c r="B136" s="28"/>
      <c r="C136" s="69"/>
      <c r="D136" s="69"/>
      <c r="E136" s="69"/>
      <c r="F136" s="69"/>
      <c r="G136" s="70" t="s">
        <v>83</v>
      </c>
      <c r="H136" s="29" t="s">
        <v>20</v>
      </c>
      <c r="I136" s="30">
        <v>995863000</v>
      </c>
    </row>
    <row r="137" spans="1:9" ht="13.5">
      <c r="A137" s="46" t="s">
        <v>59</v>
      </c>
      <c r="B137" s="30">
        <f>B138</f>
        <v>41500000</v>
      </c>
      <c r="C137" s="69"/>
      <c r="D137" s="69"/>
      <c r="E137" s="69"/>
      <c r="F137" s="69"/>
      <c r="G137" s="70"/>
      <c r="H137" s="29"/>
      <c r="I137" s="30"/>
    </row>
    <row r="138" spans="1:9" ht="13.5">
      <c r="A138" s="24" t="s">
        <v>60</v>
      </c>
      <c r="B138" s="30">
        <f>SUM(B139)</f>
        <v>41500000</v>
      </c>
      <c r="C138" s="69" t="s">
        <v>86</v>
      </c>
      <c r="D138" s="69" t="s">
        <v>97</v>
      </c>
      <c r="E138" s="69"/>
      <c r="F138" s="69"/>
      <c r="G138" s="70"/>
      <c r="H138" s="29" t="s">
        <v>64</v>
      </c>
      <c r="I138" s="30"/>
    </row>
    <row r="139" spans="1:9" ht="13.5">
      <c r="A139" s="29" t="s">
        <v>20</v>
      </c>
      <c r="B139" s="30">
        <v>41500000</v>
      </c>
      <c r="C139" s="69"/>
      <c r="D139" s="69"/>
      <c r="E139" s="69"/>
      <c r="F139" s="69"/>
      <c r="G139" s="70"/>
      <c r="H139" s="29" t="s">
        <v>65</v>
      </c>
      <c r="I139" s="30">
        <f>I141+I146</f>
        <v>3716769000</v>
      </c>
    </row>
    <row r="140" spans="1:9" ht="13.5">
      <c r="A140" s="29"/>
      <c r="B140" s="30"/>
      <c r="C140" s="69"/>
      <c r="D140" s="69"/>
      <c r="E140" s="69"/>
      <c r="F140" s="69"/>
      <c r="G140" s="70"/>
      <c r="H140" s="29"/>
      <c r="I140" s="30"/>
    </row>
    <row r="141" spans="1:9" ht="13.5">
      <c r="A141" s="27" t="s">
        <v>61</v>
      </c>
      <c r="B141" s="47">
        <f>B144+B149+B152</f>
        <v>4539368165</v>
      </c>
      <c r="C141" s="69" t="s">
        <v>86</v>
      </c>
      <c r="D141" s="69" t="s">
        <v>97</v>
      </c>
      <c r="E141" s="69" t="s">
        <v>104</v>
      </c>
      <c r="F141" s="69"/>
      <c r="G141" s="70"/>
      <c r="H141" s="29" t="s">
        <v>23</v>
      </c>
      <c r="I141" s="30">
        <f>I142</f>
        <v>53040000</v>
      </c>
    </row>
    <row r="142" spans="1:9" ht="13.5">
      <c r="A142" s="27" t="s">
        <v>62</v>
      </c>
      <c r="B142" s="33" t="s">
        <v>0</v>
      </c>
      <c r="C142" s="69"/>
      <c r="D142" s="69"/>
      <c r="E142" s="69"/>
      <c r="F142" s="69"/>
      <c r="G142" s="70" t="s">
        <v>83</v>
      </c>
      <c r="H142" s="29" t="s">
        <v>20</v>
      </c>
      <c r="I142" s="30">
        <v>53040000</v>
      </c>
    </row>
    <row r="143" spans="1:9" ht="13.5">
      <c r="A143" s="27"/>
      <c r="B143" s="33"/>
      <c r="C143" s="69"/>
      <c r="D143" s="69"/>
      <c r="E143" s="69"/>
      <c r="F143" s="69"/>
      <c r="G143" s="70"/>
      <c r="H143" s="29"/>
      <c r="I143" s="30"/>
    </row>
    <row r="144" spans="1:9" ht="13.5">
      <c r="A144" s="24" t="s">
        <v>63</v>
      </c>
      <c r="B144" s="30">
        <f>B145</f>
        <v>863614000</v>
      </c>
      <c r="C144" s="69" t="s">
        <v>86</v>
      </c>
      <c r="D144" s="69" t="s">
        <v>97</v>
      </c>
      <c r="E144" s="69" t="s">
        <v>110</v>
      </c>
      <c r="F144" s="69"/>
      <c r="G144" s="70" t="s">
        <v>0</v>
      </c>
      <c r="H144" s="24" t="s">
        <v>66</v>
      </c>
      <c r="I144" s="33"/>
    </row>
    <row r="145" spans="1:9" ht="13.5">
      <c r="A145" s="24" t="s">
        <v>24</v>
      </c>
      <c r="B145" s="30">
        <f>B146</f>
        <v>863614000</v>
      </c>
      <c r="C145" s="69" t="s">
        <v>0</v>
      </c>
      <c r="D145" s="69"/>
      <c r="E145" s="69"/>
      <c r="F145" s="69"/>
      <c r="G145" s="70"/>
      <c r="H145" s="24" t="s">
        <v>67</v>
      </c>
      <c r="I145" s="30">
        <f>I146</f>
        <v>3663729000</v>
      </c>
    </row>
    <row r="146" spans="1:9" ht="13.5">
      <c r="A146" s="29" t="s">
        <v>20</v>
      </c>
      <c r="B146" s="30">
        <v>863614000</v>
      </c>
      <c r="C146" s="69"/>
      <c r="D146" s="69"/>
      <c r="E146" s="69"/>
      <c r="F146" s="69"/>
      <c r="G146" s="70" t="s">
        <v>83</v>
      </c>
      <c r="H146" s="29" t="s">
        <v>20</v>
      </c>
      <c r="I146" s="30">
        <v>3663729000</v>
      </c>
    </row>
    <row r="147" spans="1:9" ht="13.5">
      <c r="A147" s="29"/>
      <c r="B147" s="30"/>
      <c r="C147" s="69"/>
      <c r="D147" s="69"/>
      <c r="E147" s="69"/>
      <c r="F147" s="69"/>
      <c r="G147" s="70"/>
      <c r="H147" s="29"/>
      <c r="I147" s="30"/>
    </row>
    <row r="148" spans="1:9" ht="13.5">
      <c r="A148" s="29" t="s">
        <v>80</v>
      </c>
      <c r="B148" s="30">
        <f>B149</f>
        <v>85154165</v>
      </c>
      <c r="C148" s="69"/>
      <c r="D148" s="69"/>
      <c r="E148" s="69"/>
      <c r="F148" s="69"/>
      <c r="G148" s="70"/>
      <c r="H148" s="29"/>
      <c r="I148" s="30"/>
    </row>
    <row r="149" spans="1:9" ht="13.5">
      <c r="A149" s="29" t="s">
        <v>20</v>
      </c>
      <c r="B149" s="30">
        <v>85154165</v>
      </c>
      <c r="C149" s="66" t="s">
        <v>103</v>
      </c>
      <c r="D149" s="69" t="s">
        <v>0</v>
      </c>
      <c r="E149" s="69" t="s">
        <v>0</v>
      </c>
      <c r="F149" s="69"/>
      <c r="G149" s="70"/>
      <c r="H149" s="27" t="s">
        <v>10</v>
      </c>
      <c r="I149" s="31">
        <f>I151+I154+I163</f>
        <v>15022232217</v>
      </c>
    </row>
    <row r="150" spans="1:9" ht="13.5">
      <c r="A150" s="29"/>
      <c r="B150" s="30"/>
      <c r="C150" s="66"/>
      <c r="D150" s="69"/>
      <c r="E150" s="69"/>
      <c r="F150" s="69"/>
      <c r="G150" s="70"/>
      <c r="H150" s="27"/>
      <c r="I150" s="31"/>
    </row>
    <row r="151" spans="1:9" ht="13.5">
      <c r="A151" s="29" t="s">
        <v>64</v>
      </c>
      <c r="B151" s="30"/>
      <c r="C151" s="71" t="s">
        <v>103</v>
      </c>
      <c r="D151" s="71" t="s">
        <v>81</v>
      </c>
      <c r="E151" s="71" t="s">
        <v>81</v>
      </c>
      <c r="F151" s="71"/>
      <c r="G151" s="72"/>
      <c r="H151" s="34" t="s">
        <v>11</v>
      </c>
      <c r="I151" s="35">
        <f>I152</f>
        <v>3578955450</v>
      </c>
    </row>
    <row r="152" spans="1:9" ht="13.5">
      <c r="A152" s="29" t="s">
        <v>65</v>
      </c>
      <c r="B152" s="30">
        <f>B154+B161</f>
        <v>3590600000</v>
      </c>
      <c r="C152" s="71"/>
      <c r="D152" s="71"/>
      <c r="E152" s="71"/>
      <c r="F152" s="71"/>
      <c r="G152" s="72" t="s">
        <v>83</v>
      </c>
      <c r="H152" s="34" t="s">
        <v>20</v>
      </c>
      <c r="I152" s="35">
        <v>3578955450</v>
      </c>
    </row>
    <row r="153" spans="1:9" ht="13.5">
      <c r="A153" s="29"/>
      <c r="B153" s="30"/>
      <c r="C153" s="71"/>
      <c r="D153" s="71"/>
      <c r="E153" s="71"/>
      <c r="F153" s="71"/>
      <c r="G153" s="72"/>
      <c r="H153" s="34"/>
      <c r="I153" s="35"/>
    </row>
    <row r="154" spans="1:9" ht="13.5">
      <c r="A154" s="29" t="s">
        <v>23</v>
      </c>
      <c r="B154" s="30">
        <f>B155</f>
        <v>51000000</v>
      </c>
      <c r="C154" s="71" t="s">
        <v>103</v>
      </c>
      <c r="D154" s="71" t="s">
        <v>97</v>
      </c>
      <c r="E154" s="71"/>
      <c r="F154" s="71"/>
      <c r="G154" s="72"/>
      <c r="H154" s="34" t="s">
        <v>68</v>
      </c>
      <c r="I154" s="35">
        <f>I157</f>
        <v>5714276767</v>
      </c>
    </row>
    <row r="155" spans="1:9" ht="13.5">
      <c r="A155" s="29" t="s">
        <v>20</v>
      </c>
      <c r="B155" s="30">
        <v>51000000</v>
      </c>
      <c r="C155" s="71"/>
      <c r="D155" s="71"/>
      <c r="E155" s="71"/>
      <c r="F155" s="71"/>
      <c r="G155" s="72"/>
      <c r="H155" s="34"/>
      <c r="I155" s="35"/>
    </row>
    <row r="156" spans="1:9" ht="13.5">
      <c r="A156" s="29"/>
      <c r="B156" s="30"/>
      <c r="C156" s="71" t="s">
        <v>103</v>
      </c>
      <c r="D156" s="71" t="s">
        <v>97</v>
      </c>
      <c r="E156" s="71" t="s">
        <v>84</v>
      </c>
      <c r="F156" s="71"/>
      <c r="G156" s="72"/>
      <c r="H156" s="34" t="s">
        <v>69</v>
      </c>
      <c r="I156" s="35"/>
    </row>
    <row r="157" spans="1:9" ht="13.5">
      <c r="A157" s="29"/>
      <c r="B157" s="30"/>
      <c r="C157" s="74"/>
      <c r="D157" s="74"/>
      <c r="E157" s="74"/>
      <c r="F157" s="74"/>
      <c r="G157" s="75"/>
      <c r="H157" s="38" t="s">
        <v>70</v>
      </c>
      <c r="I157" s="39">
        <f>I160</f>
        <v>5714276767</v>
      </c>
    </row>
    <row r="158" spans="1:9" ht="13.5">
      <c r="A158" s="29"/>
      <c r="B158" s="30"/>
      <c r="C158" s="76"/>
      <c r="D158" s="76"/>
      <c r="E158" s="76"/>
      <c r="F158" s="76"/>
      <c r="G158" s="77"/>
      <c r="H158" s="48"/>
      <c r="I158" s="49"/>
    </row>
    <row r="159" spans="1:9" ht="13.5">
      <c r="A159" s="24" t="s">
        <v>66</v>
      </c>
      <c r="B159" s="33"/>
      <c r="C159" s="71"/>
      <c r="D159" s="71"/>
      <c r="E159" s="71"/>
      <c r="F159" s="71"/>
      <c r="G159" s="72"/>
      <c r="H159" s="34" t="s">
        <v>71</v>
      </c>
      <c r="I159" s="37"/>
    </row>
    <row r="160" spans="1:9" ht="13.5">
      <c r="A160" s="24" t="s">
        <v>67</v>
      </c>
      <c r="B160" s="30">
        <f>B161</f>
        <v>3539600000</v>
      </c>
      <c r="C160" s="71"/>
      <c r="D160" s="71"/>
      <c r="E160" s="71"/>
      <c r="F160" s="71"/>
      <c r="G160" s="72" t="s">
        <v>83</v>
      </c>
      <c r="H160" s="34" t="s">
        <v>20</v>
      </c>
      <c r="I160" s="35">
        <v>5714276767</v>
      </c>
    </row>
    <row r="161" spans="1:9" ht="13.5">
      <c r="A161" s="29" t="s">
        <v>20</v>
      </c>
      <c r="B161" s="30">
        <v>3539600000</v>
      </c>
      <c r="C161" s="71"/>
      <c r="D161" s="71"/>
      <c r="E161" s="71"/>
      <c r="F161" s="71"/>
      <c r="G161" s="72"/>
      <c r="H161" s="34"/>
      <c r="I161" s="35"/>
    </row>
    <row r="162" spans="1:9" ht="13.5">
      <c r="A162" s="29"/>
      <c r="B162" s="30"/>
      <c r="C162" s="71" t="s">
        <v>103</v>
      </c>
      <c r="D162" s="71" t="s">
        <v>97</v>
      </c>
      <c r="E162" s="71" t="s">
        <v>84</v>
      </c>
      <c r="F162" s="71" t="s">
        <v>81</v>
      </c>
      <c r="G162" s="72"/>
      <c r="H162" s="34" t="s">
        <v>111</v>
      </c>
      <c r="I162" s="35"/>
    </row>
    <row r="163" spans="1:9" ht="13.5">
      <c r="A163" s="29"/>
      <c r="B163" s="30"/>
      <c r="C163" s="71"/>
      <c r="D163" s="71"/>
      <c r="E163" s="71"/>
      <c r="F163" s="71"/>
      <c r="G163" s="72"/>
      <c r="H163" s="34" t="s">
        <v>112</v>
      </c>
      <c r="I163" s="35">
        <f>I164</f>
        <v>5729000000</v>
      </c>
    </row>
    <row r="164" spans="1:9" ht="13.5">
      <c r="A164" s="27" t="s">
        <v>10</v>
      </c>
      <c r="B164" s="31">
        <f>B166+B171</f>
        <v>24244231835</v>
      </c>
      <c r="C164" s="71"/>
      <c r="D164" s="71"/>
      <c r="E164" s="71"/>
      <c r="F164" s="71"/>
      <c r="G164" s="72" t="s">
        <v>83</v>
      </c>
      <c r="H164" s="34" t="s">
        <v>20</v>
      </c>
      <c r="I164" s="35">
        <v>5729000000</v>
      </c>
    </row>
    <row r="165" spans="1:9" ht="14.25" thickBot="1">
      <c r="A165" s="27"/>
      <c r="B165" s="31"/>
      <c r="C165" s="71"/>
      <c r="D165" s="71"/>
      <c r="E165" s="71"/>
      <c r="F165" s="71"/>
      <c r="G165" s="72"/>
      <c r="H165" s="34"/>
      <c r="I165" s="35"/>
    </row>
    <row r="166" spans="1:9" ht="18.75" thickBot="1">
      <c r="A166" s="24" t="s">
        <v>11</v>
      </c>
      <c r="B166" s="30">
        <f>SUM(B168)</f>
        <v>1180000000</v>
      </c>
      <c r="C166" s="87"/>
      <c r="D166" s="87"/>
      <c r="E166" s="87"/>
      <c r="F166" s="87"/>
      <c r="G166" s="88"/>
      <c r="H166" s="89" t="s">
        <v>12</v>
      </c>
      <c r="I166" s="90" t="e">
        <f>I117+I104+#REF!</f>
        <v>#REF!</v>
      </c>
    </row>
    <row r="167" spans="1:2" ht="14.25" thickTop="1">
      <c r="A167" s="24"/>
      <c r="B167" s="30"/>
    </row>
    <row r="168" spans="1:2" ht="13.5">
      <c r="A168" s="24" t="s">
        <v>11</v>
      </c>
      <c r="B168" s="30">
        <f>B169</f>
        <v>1180000000</v>
      </c>
    </row>
    <row r="169" spans="1:2" ht="13.5">
      <c r="A169" s="29" t="s">
        <v>20</v>
      </c>
      <c r="B169" s="35">
        <v>1180000000</v>
      </c>
    </row>
    <row r="170" spans="1:2" ht="13.5">
      <c r="A170" s="34"/>
      <c r="B170" s="35"/>
    </row>
    <row r="171" spans="1:2" ht="13.5">
      <c r="A171" s="34" t="s">
        <v>68</v>
      </c>
      <c r="B171" s="35">
        <f>B174+B180</f>
        <v>23064231835</v>
      </c>
    </row>
    <row r="172" spans="1:2" ht="13.5">
      <c r="A172" s="34"/>
      <c r="B172" s="35"/>
    </row>
    <row r="173" spans="1:2" ht="13.5">
      <c r="A173" s="34" t="s">
        <v>69</v>
      </c>
      <c r="B173" s="35"/>
    </row>
    <row r="174" spans="1:2" ht="13.5">
      <c r="A174" s="29" t="s">
        <v>70</v>
      </c>
      <c r="B174" s="30">
        <f>B177</f>
        <v>16173110759</v>
      </c>
    </row>
    <row r="175" spans="1:2" ht="13.5">
      <c r="A175" s="48"/>
      <c r="B175" s="49"/>
    </row>
    <row r="176" spans="1:2" ht="13.5">
      <c r="A176" s="34" t="s">
        <v>71</v>
      </c>
      <c r="B176" s="37"/>
    </row>
    <row r="177" spans="1:2" ht="13.5">
      <c r="A177" s="34" t="s">
        <v>20</v>
      </c>
      <c r="B177" s="35">
        <v>16173110759</v>
      </c>
    </row>
    <row r="178" spans="1:2" ht="13.5">
      <c r="A178" s="34"/>
      <c r="B178" s="35"/>
    </row>
    <row r="179" spans="1:2" ht="13.5">
      <c r="A179" s="34" t="s">
        <v>72</v>
      </c>
      <c r="B179" s="35"/>
    </row>
    <row r="180" spans="1:2" ht="13.5">
      <c r="A180" s="29" t="s">
        <v>73</v>
      </c>
      <c r="B180" s="30">
        <f>B181</f>
        <v>6891121076</v>
      </c>
    </row>
    <row r="181" spans="1:2" ht="14.25" thickBot="1">
      <c r="A181" s="48" t="s">
        <v>20</v>
      </c>
      <c r="B181" s="49">
        <v>6891121076</v>
      </c>
    </row>
    <row r="182" spans="1:2" ht="18.75" thickBot="1">
      <c r="A182" s="60" t="s">
        <v>12</v>
      </c>
      <c r="B182" s="58" t="e">
        <f>B131+B120+#REF!</f>
        <v>#REF!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Min4141</dc:creator>
  <cp:keywords/>
  <dc:description/>
  <cp:lastModifiedBy>grnunez</cp:lastModifiedBy>
  <cp:lastPrinted>2010-02-15T15:14:00Z</cp:lastPrinted>
  <dcterms:created xsi:type="dcterms:W3CDTF">2000-04-30T19:03:56Z</dcterms:created>
  <dcterms:modified xsi:type="dcterms:W3CDTF">2012-05-12T00:21:56Z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