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D:\users\lartunduaga\Documentos\PLANES DE MEJORAMIENTO\8. PUBLICACIONES SIRECI\4. Reporte con corte a 30 06 2018\"/>
    </mc:Choice>
  </mc:AlternateContent>
  <bookViews>
    <workbookView xWindow="0" yWindow="0" windowWidth="19200" windowHeight="6810"/>
  </bookViews>
  <sheets>
    <sheet name="FONDO" sheetId="1" r:id="rId1"/>
  </sheets>
  <definedNames>
    <definedName name="_xlnm._FilterDatabase" localSheetId="0" hidden="1">FONDO!$B$9:$Q$147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 l="1"/>
  <c r="P10" i="1"/>
  <c r="K11" i="1"/>
  <c r="P11" i="1"/>
  <c r="K12" i="1"/>
  <c r="P12" i="1"/>
  <c r="K13" i="1"/>
  <c r="P13" i="1"/>
  <c r="M13" i="1"/>
  <c r="N13" i="1"/>
  <c r="O13" i="1" s="1"/>
  <c r="K14" i="1"/>
  <c r="P14" i="1"/>
  <c r="K15" i="1"/>
  <c r="P15" i="1"/>
  <c r="K16" i="1"/>
  <c r="P16" i="1"/>
  <c r="K17" i="1"/>
  <c r="P17" i="1"/>
  <c r="K18" i="1"/>
  <c r="P18" i="1"/>
  <c r="K19" i="1"/>
  <c r="P19" i="1"/>
  <c r="K20" i="1"/>
  <c r="P20" i="1"/>
  <c r="K21" i="1"/>
  <c r="P21" i="1"/>
  <c r="M21" i="1"/>
  <c r="K22" i="1"/>
  <c r="P22" i="1" s="1"/>
  <c r="K23" i="1"/>
  <c r="P23" i="1" s="1"/>
  <c r="K24" i="1"/>
  <c r="P24" i="1" s="1"/>
  <c r="K25" i="1"/>
  <c r="N25" i="1" s="1"/>
  <c r="O25" i="1" s="1"/>
  <c r="M25" i="1"/>
  <c r="K26" i="1"/>
  <c r="P26" i="1" s="1"/>
  <c r="K27" i="1"/>
  <c r="P27" i="1" s="1"/>
  <c r="K28" i="1"/>
  <c r="P28" i="1" s="1"/>
  <c r="K29" i="1"/>
  <c r="P29" i="1" s="1"/>
  <c r="K30" i="1"/>
  <c r="P30" i="1" s="1"/>
  <c r="K31" i="1"/>
  <c r="P31" i="1" s="1"/>
  <c r="K32" i="1"/>
  <c r="P32" i="1" s="1"/>
  <c r="K33" i="1"/>
  <c r="P33" i="1" s="1"/>
  <c r="K34" i="1"/>
  <c r="P34" i="1" s="1"/>
  <c r="K35" i="1"/>
  <c r="P35" i="1" s="1"/>
  <c r="K36" i="1"/>
  <c r="P36" i="1" s="1"/>
  <c r="K37" i="1"/>
  <c r="P37" i="1" s="1"/>
  <c r="M37" i="1"/>
  <c r="K38" i="1"/>
  <c r="P38" i="1" s="1"/>
  <c r="K39" i="1"/>
  <c r="P39" i="1" s="1"/>
  <c r="K40" i="1"/>
  <c r="P40" i="1" s="1"/>
  <c r="K41" i="1"/>
  <c r="P41" i="1" s="1"/>
  <c r="M41" i="1"/>
  <c r="K42" i="1"/>
  <c r="P42" i="1" s="1"/>
  <c r="K43" i="1"/>
  <c r="P43" i="1"/>
  <c r="K44" i="1"/>
  <c r="P44" i="1" s="1"/>
  <c r="K45" i="1"/>
  <c r="P45" i="1"/>
  <c r="M45" i="1"/>
  <c r="K46" i="1"/>
  <c r="P46" i="1" s="1"/>
  <c r="K47" i="1"/>
  <c r="P47" i="1" s="1"/>
  <c r="K48" i="1"/>
  <c r="P48" i="1" s="1"/>
  <c r="K49" i="1"/>
  <c r="P49" i="1" s="1"/>
  <c r="K50" i="1"/>
  <c r="P50" i="1" s="1"/>
  <c r="K51" i="1"/>
  <c r="P51" i="1" s="1"/>
  <c r="K52" i="1"/>
  <c r="P52" i="1" s="1"/>
  <c r="K53" i="1"/>
  <c r="P53" i="1" s="1"/>
  <c r="K54" i="1"/>
  <c r="P54" i="1" s="1"/>
  <c r="K55" i="1"/>
  <c r="P55" i="1" s="1"/>
  <c r="K56" i="1"/>
  <c r="P56" i="1"/>
  <c r="K57" i="1"/>
  <c r="N57" i="1" s="1"/>
  <c r="O57" i="1" s="1"/>
  <c r="M57" i="1"/>
  <c r="K58" i="1"/>
  <c r="P58" i="1"/>
  <c r="K59" i="1"/>
  <c r="P59" i="1" s="1"/>
  <c r="K60" i="1"/>
  <c r="P60" i="1"/>
  <c r="K61" i="1"/>
  <c r="N61" i="1" s="1"/>
  <c r="O61" i="1" s="1"/>
  <c r="M61" i="1"/>
  <c r="K62" i="1"/>
  <c r="P62" i="1" s="1"/>
  <c r="K63" i="1"/>
  <c r="P63" i="1"/>
  <c r="K64" i="1"/>
  <c r="P64" i="1" s="1"/>
  <c r="K65" i="1"/>
  <c r="P65" i="1"/>
  <c r="K66" i="1"/>
  <c r="P66" i="1" s="1"/>
  <c r="K67" i="1"/>
  <c r="P67" i="1"/>
  <c r="K68" i="1"/>
  <c r="P68" i="1" s="1"/>
  <c r="K69" i="1"/>
  <c r="P69" i="1"/>
  <c r="M69" i="1"/>
  <c r="K70" i="1"/>
  <c r="P70" i="1" s="1"/>
  <c r="K71" i="1"/>
  <c r="P71" i="1"/>
  <c r="K72" i="1"/>
  <c r="P72" i="1" s="1"/>
  <c r="K73" i="1"/>
  <c r="P73" i="1" s="1"/>
  <c r="K74" i="1"/>
  <c r="P74" i="1" s="1"/>
  <c r="P75" i="1"/>
  <c r="M75" i="1"/>
  <c r="N75" i="1" s="1"/>
  <c r="O75" i="1" s="1"/>
  <c r="K76" i="1"/>
  <c r="K77" i="1"/>
  <c r="P77" i="1" s="1"/>
  <c r="K78" i="1"/>
  <c r="K79" i="1"/>
  <c r="P79" i="1"/>
  <c r="K80" i="1"/>
  <c r="K81" i="1"/>
  <c r="P81" i="1" s="1"/>
  <c r="K82" i="1"/>
  <c r="K83" i="1"/>
  <c r="P83" i="1"/>
  <c r="K84" i="1"/>
  <c r="M84" i="1"/>
  <c r="K86" i="1"/>
  <c r="P86" i="1"/>
  <c r="K87" i="1"/>
  <c r="K88" i="1"/>
  <c r="P88" i="1" s="1"/>
  <c r="K89" i="1"/>
  <c r="P89" i="1" s="1"/>
  <c r="K90" i="1"/>
  <c r="P90" i="1"/>
  <c r="M90" i="1"/>
  <c r="N90" i="1" s="1"/>
  <c r="O90" i="1" s="1"/>
  <c r="K91" i="1"/>
  <c r="P91" i="1" s="1"/>
  <c r="K92" i="1"/>
  <c r="P92" i="1"/>
  <c r="M92" i="1"/>
  <c r="N92" i="1" s="1"/>
  <c r="O92" i="1" s="1"/>
  <c r="K93" i="1"/>
  <c r="M93" i="1"/>
  <c r="K94" i="1"/>
  <c r="P94" i="1" s="1"/>
  <c r="K95" i="1"/>
  <c r="P95" i="1" s="1"/>
  <c r="K96" i="1"/>
  <c r="P96" i="1"/>
  <c r="K97" i="1"/>
  <c r="P97" i="1" s="1"/>
  <c r="K98" i="1"/>
  <c r="P98" i="1" s="1"/>
  <c r="M98" i="1"/>
  <c r="N98" i="1" s="1"/>
  <c r="O98" i="1" s="1"/>
  <c r="K99" i="1"/>
  <c r="P99" i="1" s="1"/>
  <c r="K100" i="1"/>
  <c r="P100" i="1" s="1"/>
  <c r="K101" i="1"/>
  <c r="M101" i="1"/>
  <c r="K102" i="1"/>
  <c r="P102" i="1"/>
  <c r="K103" i="1"/>
  <c r="P103" i="1" s="1"/>
  <c r="K104" i="1"/>
  <c r="P104" i="1" s="1"/>
  <c r="K105" i="1"/>
  <c r="P105" i="1" s="1"/>
  <c r="K106" i="1"/>
  <c r="P106" i="1" s="1"/>
  <c r="M106" i="1"/>
  <c r="K107" i="1"/>
  <c r="P107" i="1" s="1"/>
  <c r="K108" i="1"/>
  <c r="P108" i="1" s="1"/>
  <c r="M108" i="1"/>
  <c r="K109" i="1"/>
  <c r="M109" i="1"/>
  <c r="K110" i="1"/>
  <c r="P110" i="1" s="1"/>
  <c r="K111" i="1"/>
  <c r="P111" i="1" s="1"/>
  <c r="K112" i="1"/>
  <c r="P112" i="1" s="1"/>
  <c r="K113" i="1"/>
  <c r="P113" i="1" s="1"/>
  <c r="K114" i="1"/>
  <c r="P114" i="1"/>
  <c r="M114" i="1"/>
  <c r="K115" i="1"/>
  <c r="P115" i="1" s="1"/>
  <c r="K116" i="1"/>
  <c r="P116" i="1"/>
  <c r="K117" i="1"/>
  <c r="M117" i="1"/>
  <c r="K118" i="1"/>
  <c r="P118" i="1"/>
  <c r="K119" i="1"/>
  <c r="P119" i="1" s="1"/>
  <c r="K120" i="1"/>
  <c r="P120" i="1"/>
  <c r="K121" i="1"/>
  <c r="P121" i="1" s="1"/>
  <c r="K122" i="1"/>
  <c r="P122" i="1"/>
  <c r="M122" i="1"/>
  <c r="N122" i="1" s="1"/>
  <c r="O122" i="1" s="1"/>
  <c r="K123" i="1"/>
  <c r="P123" i="1" s="1"/>
  <c r="K124" i="1"/>
  <c r="P124" i="1"/>
  <c r="K125" i="1"/>
  <c r="M125" i="1"/>
  <c r="K126" i="1"/>
  <c r="P126" i="1"/>
  <c r="K127" i="1"/>
  <c r="K128" i="1"/>
  <c r="P128" i="1" s="1"/>
  <c r="K129" i="1"/>
  <c r="P129" i="1"/>
  <c r="K130" i="1"/>
  <c r="P130" i="1" s="1"/>
  <c r="M130" i="1"/>
  <c r="K131" i="1"/>
  <c r="P131" i="1"/>
  <c r="K132" i="1"/>
  <c r="P132" i="1" s="1"/>
  <c r="K133" i="1"/>
  <c r="P133" i="1"/>
  <c r="K134" i="1"/>
  <c r="P134" i="1" s="1"/>
  <c r="K135" i="1"/>
  <c r="N135" i="1" s="1"/>
  <c r="O135" i="1" s="1"/>
  <c r="M135" i="1"/>
  <c r="K136" i="1"/>
  <c r="P136" i="1" s="1"/>
  <c r="K137" i="1"/>
  <c r="P137" i="1" s="1"/>
  <c r="K138" i="1"/>
  <c r="P138" i="1" s="1"/>
  <c r="M138" i="1"/>
  <c r="K139" i="1"/>
  <c r="P139" i="1"/>
  <c r="K140" i="1"/>
  <c r="P140" i="1" s="1"/>
  <c r="K141" i="1"/>
  <c r="P141" i="1"/>
  <c r="K142" i="1"/>
  <c r="P142" i="1" s="1"/>
  <c r="K143" i="1"/>
  <c r="P143" i="1" s="1"/>
  <c r="K144" i="1"/>
  <c r="P144" i="1" s="1"/>
  <c r="K145" i="1"/>
  <c r="P145" i="1"/>
  <c r="K146" i="1"/>
  <c r="P146" i="1" s="1"/>
  <c r="M146" i="1"/>
  <c r="N146" i="1"/>
  <c r="O146" i="1" s="1"/>
  <c r="M10" i="1"/>
  <c r="N10" i="1" s="1"/>
  <c r="O10" i="1" s="1"/>
  <c r="M11" i="1"/>
  <c r="N11" i="1"/>
  <c r="O11" i="1"/>
  <c r="M12" i="1"/>
  <c r="N12" i="1" s="1"/>
  <c r="O12" i="1" s="1"/>
  <c r="M14" i="1"/>
  <c r="N14" i="1" s="1"/>
  <c r="O14" i="1" s="1"/>
  <c r="M15" i="1"/>
  <c r="N15" i="1" s="1"/>
  <c r="O15" i="1" s="1"/>
  <c r="M16" i="1"/>
  <c r="N16" i="1" s="1"/>
  <c r="O16" i="1" s="1"/>
  <c r="M17" i="1"/>
  <c r="N17" i="1" s="1"/>
  <c r="O17" i="1" s="1"/>
  <c r="M18" i="1"/>
  <c r="N18" i="1" s="1"/>
  <c r="O18" i="1" s="1"/>
  <c r="M19" i="1"/>
  <c r="N19" i="1" s="1"/>
  <c r="O19" i="1" s="1"/>
  <c r="M20" i="1"/>
  <c r="N20" i="1" s="1"/>
  <c r="O20" i="1" s="1"/>
  <c r="M22" i="1"/>
  <c r="N22" i="1" s="1"/>
  <c r="O22" i="1" s="1"/>
  <c r="M23" i="1"/>
  <c r="M24" i="1"/>
  <c r="N24" i="1" s="1"/>
  <c r="O24" i="1" s="1"/>
  <c r="M26" i="1"/>
  <c r="M27" i="1"/>
  <c r="N27" i="1" s="1"/>
  <c r="O27" i="1"/>
  <c r="M28" i="1"/>
  <c r="M29" i="1"/>
  <c r="N29" i="1"/>
  <c r="O29" i="1" s="1"/>
  <c r="M30" i="1"/>
  <c r="M31" i="1"/>
  <c r="N31" i="1" s="1"/>
  <c r="O31" i="1" s="1"/>
  <c r="M32" i="1"/>
  <c r="M33" i="1"/>
  <c r="N33" i="1" s="1"/>
  <c r="O33" i="1" s="1"/>
  <c r="M34" i="1"/>
  <c r="M35" i="1"/>
  <c r="N35" i="1"/>
  <c r="O35" i="1" s="1"/>
  <c r="M36" i="1"/>
  <c r="M38" i="1"/>
  <c r="N38" i="1" s="1"/>
  <c r="O38" i="1" s="1"/>
  <c r="M39" i="1"/>
  <c r="N39" i="1" s="1"/>
  <c r="O39" i="1" s="1"/>
  <c r="M40" i="1"/>
  <c r="M42" i="1"/>
  <c r="N42" i="1"/>
  <c r="O42" i="1" s="1"/>
  <c r="M43" i="1"/>
  <c r="N43" i="1" s="1"/>
  <c r="O43" i="1" s="1"/>
  <c r="M44" i="1"/>
  <c r="N44" i="1"/>
  <c r="O44" i="1" s="1"/>
  <c r="M46" i="1"/>
  <c r="N46" i="1" s="1"/>
  <c r="O46" i="1" s="1"/>
  <c r="M47" i="1"/>
  <c r="M48" i="1"/>
  <c r="N48" i="1" s="1"/>
  <c r="O48" i="1" s="1"/>
  <c r="M49" i="1"/>
  <c r="M50" i="1"/>
  <c r="N50" i="1"/>
  <c r="O50" i="1" s="1"/>
  <c r="M51" i="1"/>
  <c r="M52" i="1"/>
  <c r="N52" i="1" s="1"/>
  <c r="O52" i="1"/>
  <c r="M53" i="1"/>
  <c r="N53" i="1" s="1"/>
  <c r="O53" i="1" s="1"/>
  <c r="M54" i="1"/>
  <c r="N54" i="1"/>
  <c r="O54" i="1" s="1"/>
  <c r="M55" i="1"/>
  <c r="M56" i="1"/>
  <c r="N56" i="1"/>
  <c r="O56" i="1" s="1"/>
  <c r="M58" i="1"/>
  <c r="N58" i="1" s="1"/>
  <c r="O58" i="1" s="1"/>
  <c r="M59" i="1"/>
  <c r="N59" i="1" s="1"/>
  <c r="O59" i="1" s="1"/>
  <c r="M60" i="1"/>
  <c r="N60" i="1" s="1"/>
  <c r="O60" i="1" s="1"/>
  <c r="M62" i="1"/>
  <c r="N62" i="1" s="1"/>
  <c r="O62" i="1" s="1"/>
  <c r="M63" i="1"/>
  <c r="N63" i="1" s="1"/>
  <c r="O63" i="1" s="1"/>
  <c r="M64" i="1"/>
  <c r="N64" i="1"/>
  <c r="O64" i="1" s="1"/>
  <c r="M65" i="1"/>
  <c r="N65" i="1"/>
  <c r="O65" i="1" s="1"/>
  <c r="M66" i="1"/>
  <c r="N66" i="1" s="1"/>
  <c r="O66" i="1" s="1"/>
  <c r="M67" i="1"/>
  <c r="N67" i="1" s="1"/>
  <c r="O67" i="1" s="1"/>
  <c r="M68" i="1"/>
  <c r="N68" i="1" s="1"/>
  <c r="O68" i="1" s="1"/>
  <c r="M70" i="1"/>
  <c r="N70" i="1" s="1"/>
  <c r="O70" i="1" s="1"/>
  <c r="M71" i="1"/>
  <c r="N71" i="1" s="1"/>
  <c r="O71" i="1" s="1"/>
  <c r="M72" i="1"/>
  <c r="N72" i="1"/>
  <c r="O72" i="1" s="1"/>
  <c r="M73" i="1"/>
  <c r="N73" i="1"/>
  <c r="O73" i="1" s="1"/>
  <c r="M74" i="1"/>
  <c r="M76" i="1"/>
  <c r="M77" i="1"/>
  <c r="M78" i="1"/>
  <c r="M79" i="1"/>
  <c r="N79" i="1" s="1"/>
  <c r="O79" i="1" s="1"/>
  <c r="M80" i="1"/>
  <c r="M81" i="1"/>
  <c r="N81" i="1"/>
  <c r="O81" i="1" s="1"/>
  <c r="M82" i="1"/>
  <c r="M83" i="1"/>
  <c r="N83" i="1" s="1"/>
  <c r="O83" i="1"/>
  <c r="M86" i="1"/>
  <c r="N86" i="1" s="1"/>
  <c r="O86" i="1" s="1"/>
  <c r="M87" i="1"/>
  <c r="M88" i="1"/>
  <c r="M89" i="1"/>
  <c r="N89" i="1" s="1"/>
  <c r="O89" i="1" s="1"/>
  <c r="M91" i="1"/>
  <c r="N91" i="1" s="1"/>
  <c r="O91" i="1" s="1"/>
  <c r="M94" i="1"/>
  <c r="M95" i="1"/>
  <c r="N95" i="1"/>
  <c r="O95" i="1" s="1"/>
  <c r="M96" i="1"/>
  <c r="N96" i="1"/>
  <c r="O96" i="1" s="1"/>
  <c r="M97" i="1"/>
  <c r="N97" i="1" s="1"/>
  <c r="O97" i="1" s="1"/>
  <c r="M99" i="1"/>
  <c r="N99" i="1" s="1"/>
  <c r="O99" i="1" s="1"/>
  <c r="M100" i="1"/>
  <c r="N100" i="1" s="1"/>
  <c r="O100" i="1" s="1"/>
  <c r="M102" i="1"/>
  <c r="N102" i="1" s="1"/>
  <c r="O102" i="1" s="1"/>
  <c r="M103" i="1"/>
  <c r="M104" i="1"/>
  <c r="N104" i="1" s="1"/>
  <c r="O104" i="1" s="1"/>
  <c r="M105" i="1"/>
  <c r="N105" i="1"/>
  <c r="O105" i="1" s="1"/>
  <c r="M107" i="1"/>
  <c r="N107" i="1"/>
  <c r="O107" i="1" s="1"/>
  <c r="M110" i="1"/>
  <c r="N110" i="1"/>
  <c r="O110" i="1" s="1"/>
  <c r="M111" i="1"/>
  <c r="N111" i="1" s="1"/>
  <c r="O111" i="1" s="1"/>
  <c r="M112" i="1"/>
  <c r="N112" i="1" s="1"/>
  <c r="O112" i="1" s="1"/>
  <c r="M113" i="1"/>
  <c r="M115" i="1"/>
  <c r="N115" i="1"/>
  <c r="O115" i="1" s="1"/>
  <c r="M116" i="1"/>
  <c r="N116" i="1" s="1"/>
  <c r="O116" i="1" s="1"/>
  <c r="M118" i="1"/>
  <c r="N118" i="1" s="1"/>
  <c r="O118" i="1" s="1"/>
  <c r="M119" i="1"/>
  <c r="M120" i="1"/>
  <c r="N120" i="1" s="1"/>
  <c r="O120" i="1" s="1"/>
  <c r="M121" i="1"/>
  <c r="M123" i="1"/>
  <c r="N123" i="1"/>
  <c r="O123" i="1" s="1"/>
  <c r="M124" i="1"/>
  <c r="N124" i="1"/>
  <c r="O124" i="1" s="1"/>
  <c r="M126" i="1"/>
  <c r="N126" i="1" s="1"/>
  <c r="O126" i="1" s="1"/>
  <c r="N128" i="1"/>
  <c r="O128" i="1" s="1"/>
  <c r="M129" i="1"/>
  <c r="N129" i="1"/>
  <c r="O129" i="1" s="1"/>
  <c r="M131" i="1"/>
  <c r="N131" i="1"/>
  <c r="O131" i="1" s="1"/>
  <c r="M132" i="1"/>
  <c r="M133" i="1"/>
  <c r="N133" i="1" s="1"/>
  <c r="O133" i="1" s="1"/>
  <c r="M134" i="1"/>
  <c r="N134" i="1" s="1"/>
  <c r="O134" i="1" s="1"/>
  <c r="M136" i="1"/>
  <c r="M137" i="1"/>
  <c r="N137" i="1"/>
  <c r="O137" i="1" s="1"/>
  <c r="M139" i="1"/>
  <c r="N139" i="1" s="1"/>
  <c r="O139" i="1" s="1"/>
  <c r="M140" i="1"/>
  <c r="M141" i="1"/>
  <c r="N141" i="1" s="1"/>
  <c r="O141" i="1" s="1"/>
  <c r="M142" i="1"/>
  <c r="N142" i="1" s="1"/>
  <c r="O142" i="1" s="1"/>
  <c r="M143" i="1"/>
  <c r="N143" i="1" s="1"/>
  <c r="O143" i="1" s="1"/>
  <c r="M144" i="1"/>
  <c r="N144" i="1"/>
  <c r="O144" i="1" s="1"/>
  <c r="M145" i="1"/>
  <c r="N145" i="1" s="1"/>
  <c r="O145" i="1" s="1"/>
  <c r="L147" i="1"/>
  <c r="H147" i="1"/>
  <c r="N103" i="1" l="1"/>
  <c r="O103" i="1" s="1"/>
  <c r="N88" i="1"/>
  <c r="O88" i="1" s="1"/>
  <c r="N74" i="1"/>
  <c r="O74" i="1" s="1"/>
  <c r="N47" i="1"/>
  <c r="O47" i="1" s="1"/>
  <c r="N32" i="1"/>
  <c r="O32" i="1" s="1"/>
  <c r="N23" i="1"/>
  <c r="O23" i="1" s="1"/>
  <c r="N69" i="1"/>
  <c r="O69" i="1" s="1"/>
  <c r="N45" i="1"/>
  <c r="O45" i="1" s="1"/>
  <c r="N21" i="1"/>
  <c r="O21" i="1" s="1"/>
  <c r="N121" i="1"/>
  <c r="O121" i="1" s="1"/>
  <c r="N94" i="1"/>
  <c r="O94" i="1" s="1"/>
  <c r="N77" i="1"/>
  <c r="O77" i="1" s="1"/>
  <c r="N34" i="1"/>
  <c r="O34" i="1" s="1"/>
  <c r="N28" i="1"/>
  <c r="O28" i="1" s="1"/>
  <c r="N26" i="1"/>
  <c r="O26" i="1" s="1"/>
  <c r="N108" i="1"/>
  <c r="O108" i="1" s="1"/>
  <c r="N106" i="1"/>
  <c r="O106" i="1" s="1"/>
  <c r="P61" i="1"/>
  <c r="N41" i="1"/>
  <c r="O41" i="1" s="1"/>
  <c r="N37" i="1"/>
  <c r="O37" i="1" s="1"/>
  <c r="N132" i="1"/>
  <c r="O132" i="1" s="1"/>
  <c r="N140" i="1"/>
  <c r="O140" i="1" s="1"/>
  <c r="N136" i="1"/>
  <c r="O136" i="1" s="1"/>
  <c r="N55" i="1"/>
  <c r="O55" i="1" s="1"/>
  <c r="N51" i="1"/>
  <c r="O51" i="1" s="1"/>
  <c r="N49" i="1"/>
  <c r="O49" i="1" s="1"/>
  <c r="N40" i="1"/>
  <c r="O40" i="1" s="1"/>
  <c r="N36" i="1"/>
  <c r="O36" i="1" s="1"/>
  <c r="N30" i="1"/>
  <c r="O30" i="1" s="1"/>
  <c r="N138" i="1"/>
  <c r="O138" i="1" s="1"/>
  <c r="P135" i="1"/>
  <c r="N130" i="1"/>
  <c r="O130" i="1" s="1"/>
  <c r="N114" i="1"/>
  <c r="O114" i="1" s="1"/>
  <c r="P57" i="1"/>
  <c r="P25" i="1"/>
  <c r="P101" i="1"/>
  <c r="N101" i="1"/>
  <c r="O101" i="1" s="1"/>
  <c r="M147" i="1"/>
  <c r="P156" i="1" s="1"/>
  <c r="P127" i="1"/>
  <c r="N127" i="1"/>
  <c r="O127" i="1" s="1"/>
  <c r="P117" i="1"/>
  <c r="N117" i="1"/>
  <c r="O117" i="1" s="1"/>
  <c r="P80" i="1"/>
  <c r="N80" i="1"/>
  <c r="O80" i="1" s="1"/>
  <c r="P78" i="1"/>
  <c r="N78" i="1"/>
  <c r="O78" i="1" s="1"/>
  <c r="N119" i="1"/>
  <c r="O119" i="1" s="1"/>
  <c r="P125" i="1"/>
  <c r="N125" i="1"/>
  <c r="O125" i="1" s="1"/>
  <c r="P87" i="1"/>
  <c r="N87" i="1"/>
  <c r="O87" i="1" s="1"/>
  <c r="P82" i="1"/>
  <c r="N82" i="1"/>
  <c r="O82" i="1" s="1"/>
  <c r="P109" i="1"/>
  <c r="N109" i="1"/>
  <c r="O109" i="1" s="1"/>
  <c r="K147" i="1"/>
  <c r="N113" i="1"/>
  <c r="O113" i="1" s="1"/>
  <c r="P93" i="1"/>
  <c r="N93" i="1"/>
  <c r="O93" i="1" s="1"/>
  <c r="P84" i="1"/>
  <c r="N84" i="1"/>
  <c r="O84" i="1" s="1"/>
  <c r="P76" i="1"/>
  <c r="N76" i="1"/>
  <c r="O76" i="1" s="1"/>
  <c r="O147" i="1" l="1"/>
  <c r="N147" i="1"/>
  <c r="P147" i="1"/>
  <c r="P155" i="1" l="1"/>
</calcChain>
</file>

<file path=xl/sharedStrings.xml><?xml version="1.0" encoding="utf-8"?>
<sst xmlns="http://schemas.openxmlformats.org/spreadsheetml/2006/main" count="982" uniqueCount="657">
  <si>
    <t>FECHA DE AVANCE:</t>
  </si>
  <si>
    <t xml:space="preserve">Numero consecutivo del hallazgo </t>
  </si>
  <si>
    <t>Descripción hallazgo</t>
  </si>
  <si>
    <t>Causa del Hallazgo</t>
  </si>
  <si>
    <t>Acción de mejoramiento</t>
  </si>
  <si>
    <t>Descripción de las Metas</t>
  </si>
  <si>
    <t>Denominación de la Unidad de medida de la Meta</t>
  </si>
  <si>
    <t>Unidad de Medida de la Meta</t>
  </si>
  <si>
    <t>Fecha iniciación Metas</t>
  </si>
  <si>
    <t xml:space="preserve">Plazo en semanas de las Meta </t>
  </si>
  <si>
    <t xml:space="preserve">Avance físico de ejecución de las metas  </t>
  </si>
  <si>
    <t xml:space="preserve">Porcentaje de Avance físico de ejecución de las metas  </t>
  </si>
  <si>
    <t>Puntaje  Logrado  por las metas   (Poi)</t>
  </si>
  <si>
    <t xml:space="preserve">Puntaje Logrado por las metas  Vencidas (POMVi)  </t>
  </si>
  <si>
    <t>Puntaje atribuido metas vencidas</t>
  </si>
  <si>
    <t>Área Responsable</t>
  </si>
  <si>
    <t>H30AD-2016</t>
  </si>
  <si>
    <t>Diferencias en saldos por legalizar en el Convenio 498/2016</t>
  </si>
  <si>
    <t>Legalizar y liquidar el Convenio 498/2016</t>
  </si>
  <si>
    <t xml:space="preserve">Reiterar con memorandos al área de contratos la solicitud de revisión de los documentos para la liquidación del contrato y remitir a la FAC un memorando cada 15 días a partir del mes de octubre solicitando la revisión y validación de los documentos para la liquidación del contrato. </t>
  </si>
  <si>
    <t>Soporte de legalización
Acta de liquidación</t>
  </si>
  <si>
    <t xml:space="preserve">Subdirección Administrativa y de Gestión  Humana 
Subdirección Financiera
</t>
  </si>
  <si>
    <t>A 31 de diciembre de 2016 la cuenta 142402 refleja un saldo por legalizar del convenio 436 de 2016; el contratista reporta en sus estados contables, por el mismo convenio, un saldo distinto del FONTIC.</t>
  </si>
  <si>
    <t>Asistir a los comités y realizar las acciones necesarias para la legalización de los recursos</t>
  </si>
  <si>
    <t>Documentos que contenga el acta de liquidación y acta de legalización</t>
  </si>
  <si>
    <t xml:space="preserve">Dirección de Apropiación de TIC      
Subdirección Financiera                  </t>
  </si>
  <si>
    <t>Falta de claridad de la información financiera del contratista con relación a los saldos pendientes por legalizar a 31 de diciembre de 2016 de los convenios 451 y 452 de 2016</t>
  </si>
  <si>
    <t>Legalizar y liquidar los convenios 451 y 452 de 2016</t>
  </si>
  <si>
    <t>Asistir a los comités y realizar las acciones necesarias para la legalización y liquidación de los convenios 451 y 452 de 2016</t>
  </si>
  <si>
    <t>Informe que contenga el acta de legalización, liquidación y Resolución de saneamiento contable</t>
  </si>
  <si>
    <t>Subdirección de Radiodifusión Sonora
Subdirección Financiera</t>
  </si>
  <si>
    <t>Falta de claridad en información financiera del contratista con relación a los saldos pendientes por legalizar a  31 de diciembre de 2016 del convenio 497/16 suscrito con RTVC</t>
  </si>
  <si>
    <t>Avanzar el proceso de liquidación del Convenio 497/2016</t>
  </si>
  <si>
    <t xml:space="preserve">La supervisión del contrato adelantará el trámite de liquidación ante la Coordinación de Contratación en la que se evidencie el cumplimiento de las obligaciones así como los saldos legalizados. </t>
  </si>
  <si>
    <t>Soporte de legalización y
Acta de liquidación</t>
  </si>
  <si>
    <t>Subcultura Digital / Contenidos Digitales 
Subdirección Financiera</t>
  </si>
  <si>
    <t>A 31 de diciembre de 2016 la cuenta 142402 refleja un saldo por legalizar del convenio 356 de 2014; el contratista reporta en sus estados contables, por el mismo convenio, un saldo distinto del FONTIC.</t>
  </si>
  <si>
    <t>Solicitar al Contratista del Convenio 356.-2014, reintegro del diferencial cambiario, reportado por Ellos.</t>
  </si>
  <si>
    <t>Acorde a la respuesta, aplicar las acciones correspondientes para su registro contable, si es pertinente.</t>
  </si>
  <si>
    <t xml:space="preserve">
Comprobante de reintegro</t>
  </si>
  <si>
    <t xml:space="preserve">Viceministerio de Conectividad
Subdirección Financiera
</t>
  </si>
  <si>
    <t>A 31 de diciembre de 2016 la cuenta 142402 refleja un saldo por legalizar de varios convenios; los contratistas reportan en sus estados contables, un saldo distinto del FONTIC.</t>
  </si>
  <si>
    <t>Lidera Subdirección Financiera      
                      Responsable: Todas las Áreas Ejecutoras / Supervisores</t>
  </si>
  <si>
    <t>H30AD 2013</t>
  </si>
  <si>
    <t>Inconsistencias en  la organización    de  la información,    duplicidad    de  documentos, tachaduras  y enmendaduras.
No se da estricto  cumplimiento a la  obligación de velar por  la  integridad,  autenticidad, veracidad y fidelidad de la información que reposa en los documentos de archivo  (Ley 594 de 2000).
Debilidades de control,  revisión y supervisión.
Inefectivos puntos de  control.
Debilidades en los mecanismos de seguimiento, verificación y control y en la identificación de los riesgos del proceso.</t>
  </si>
  <si>
    <t xml:space="preserve">Realizar un proceso de sensibilización a la Oficina Asesora Jurídica y sus Coordinaciones acerca de la gestión documental. </t>
  </si>
  <si>
    <t xml:space="preserve">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t>
  </si>
  <si>
    <t xml:space="preserve">Actas </t>
  </si>
  <si>
    <t>Oficina Asesora Jurídica - Grupo Cobro Coactivo</t>
  </si>
  <si>
    <t xml:space="preserve">Evaluación del Plan de Mejoramiento del Ministerio de TIC </t>
  </si>
  <si>
    <t>Puntajes base de Evaluación:</t>
  </si>
  <si>
    <t>Cumplimiento del Plan de Mejoramiento</t>
  </si>
  <si>
    <t>CPM = POMVi / PBEC</t>
  </si>
  <si>
    <t>Avance del plan de Mejoramiento</t>
  </si>
  <si>
    <t>AP =  POMi / PBEA</t>
  </si>
  <si>
    <t>H1A-2016</t>
  </si>
  <si>
    <t>Debilidades en la planeación para la entrega de los recursos.</t>
  </si>
  <si>
    <t xml:space="preserve">Desarrollar las acciones  de acuerdo a la cláusula 9na del convenio 665 de 2015, relacionadas  con validar, de acuerdo con la meta establecida el resultado obtenido en cuanto al total de beneficiarios, permitiéndose así determinar las acciones de mejora para lograr la mayor optimización posible de los recursos.  Es importante aclarar que el cierre de la brecha no depende exclusivamente de este convenio.
</t>
  </si>
  <si>
    <t xml:space="preserve">Realizar una validación de los resultados obtenidos en cuanto al total de beneficiarios impactados. </t>
  </si>
  <si>
    <t>Documento</t>
  </si>
  <si>
    <t xml:space="preserve">Efectuar un ejercicio de reingeniería de la estrategia que permita aportar un mayor numero de beneficiarios con los recursos aun pendientes por comprometer y que se encuentran en vigencias futuras. </t>
  </si>
  <si>
    <t xml:space="preserve">Documento </t>
  </si>
  <si>
    <t>Desarrollar las actividades que correspondan con la implementación del acto modificatorio de convenio 665 de 2015  a fin de financiar las nuevas actividades definidas en la estrategia de reingeniería.</t>
  </si>
  <si>
    <t>H2A-2016</t>
  </si>
  <si>
    <t>Inobservancia en las fechas de pago de los recursos al Icetex establecidas en el Convenio 665 de 2015 para la vigencia 2016.</t>
  </si>
  <si>
    <t>Establecer mesas de trabajo bimensuales a fin de determinar y mitigar los riesgos relacionados con la administración de los recursos por parte de ICETEX, dado que de acuerdo con el último acto modificatorio del convenio 665 de 2015, no habrá mas desembolsos.</t>
  </si>
  <si>
    <t xml:space="preserve">Realizar  mesas de trabajo bimestral conjuntas </t>
  </si>
  <si>
    <t>Actas de las Mesas de Trabajo bimestrales</t>
  </si>
  <si>
    <t>H3A-2016</t>
  </si>
  <si>
    <t>Posibles incumplimientos en la Cláusula Novena del Convenio 665 de 2015.</t>
  </si>
  <si>
    <t>Elaborar un acto modificatorio del convenio 665 de 2015 en concordancia con la clausula 9na de dicho convenio con el propósito de facilitar la implementación de la estrategia de reingeniería buscando el mayor numero posible de beneficiarios.</t>
  </si>
  <si>
    <t>Realizar acto modificatorio con el fin de implementar la estrategia de reingeniería.</t>
  </si>
  <si>
    <t>Acto modificatorio Nro. 4</t>
  </si>
  <si>
    <t>H4AD-2016</t>
  </si>
  <si>
    <t>Posibles deficiencias en la Supervisión.</t>
  </si>
  <si>
    <t xml:space="preserve">Liderar mesas de trabajo conjunta bimestralmente, a fin de analizar riesgos y vulnerabilidades que puedan generar la deserción de los jóvenes para la toma de las decisiones respectivas, con ICETEX y MEN. Es importante aclarar que aunque el control, seguimiento y atención a los procesos de gestión propios del convenio se han venido dando oportunamente, las anterior acciones se establecen con el animo de fortalecer la gestión del convenio 665 de 2015.   </t>
  </si>
  <si>
    <t>Liderar mesas de trabajo bimestrales con ICETEX y el MEN con el objeto de verificar la gestión del convenio y toma de decisiones cuando haya lugar.</t>
  </si>
  <si>
    <t>H5A-2016</t>
  </si>
  <si>
    <t>Los recursos solicitados en vigencias futuras para el proyecto ampliación del programa de telecomunicaciones sociales, no  especifica la cuantía a comprometer para cada año en cada uno de los contratos</t>
  </si>
  <si>
    <t>Informe que especifique la cuantía de los recursos comprometidos por cada una de las vigencias aprobadas de los contratos de las diferentes fases del proyecto KVD.</t>
  </si>
  <si>
    <t>Informe de vigencias futuras</t>
  </si>
  <si>
    <t>Informe</t>
  </si>
  <si>
    <t>Dirección de Infraestructura</t>
  </si>
  <si>
    <t>Incluir en el formato de estudio previo del MIG un ítem en la cual se indique la desagregación de las vigencias futuras por contrato</t>
  </si>
  <si>
    <t>Formato de estudio previo modificado en el MIG</t>
  </si>
  <si>
    <t>Formato</t>
  </si>
  <si>
    <t>Dirección de Infraestructura
Grupo de Contratación</t>
  </si>
  <si>
    <t>H6A-2016</t>
  </si>
  <si>
    <t>Se han excedido los tiempos establecidos para la liquidación según lo establecido en las cláusulas trigésimas los contratos 1036 y 1037 de 2012, debido a que quedan pendientes actividades de donación y legalización de recursos, sin embargo, no se exceden los tiempos establecidos por ley, los cuales son 30 meses.</t>
  </si>
  <si>
    <t>Remitir informe a la Oficina Jurídica indicando el estado de avance de la liquidación del contrato 1036 de 2012, con el objeto que se determine si cabe una acción de proceso de incumplimiento o si se debe adelantar una liquidación unilateral</t>
  </si>
  <si>
    <t>Informe a la Oficina Jurídica del estado de avance de la liquidación del contrato 1036 ese 2012</t>
  </si>
  <si>
    <t>Acta de liquidación del contrato 1037 de 2012</t>
  </si>
  <si>
    <t>Acta de liquidación</t>
  </si>
  <si>
    <t>Acta</t>
  </si>
  <si>
    <t>H7AD-2016</t>
  </si>
  <si>
    <t>Los presuntos  incumplimientos fueron notificados al ordenador del gasto y a la Oficina Jurídica, sin embargo se especificarán dichas actuaciones en un informe.</t>
  </si>
  <si>
    <t>Presentar Informes donde se relacionen las notificaciones realizadas al  ordenador del gasto, de los presuntos incumplimientos evidenciados en el hallazgo de la CGR y de los presuntos incumplimientos que se puedan llegar a presentar</t>
  </si>
  <si>
    <t>Informe con las notificaciones</t>
  </si>
  <si>
    <t>A mayo de 2017 no se ha  iniciado proceso sancionatorio en los contratos 870,871,872 y 873 de 2013</t>
  </si>
  <si>
    <t>Elaborar Informe sobre el inicio y el estado de las actuaciones administrativas sancionatorias contractuales adelantadas conforme a los informes de presuntos incumplimientos de las obligaciones en etapas de instalación y operación en los contratos 870, 871, 872 y 873 de 2013.</t>
  </si>
  <si>
    <t>Entregar informe que contenga el inicio y estado de las actuaciones administrativas por los presuntos incumplimientos en etapa de instalación y operación de los contratos 870, 871, 872 y 873 de 2013.</t>
  </si>
  <si>
    <t xml:space="preserve">Un informe mas los soportes </t>
  </si>
  <si>
    <t>Oficina Asesora Jurídica</t>
  </si>
  <si>
    <t>H8AD-2016</t>
  </si>
  <si>
    <t>Se evidencian debilidades en relación con el sistema y Ya gestión de la información para las regiones 3 y 6.</t>
  </si>
  <si>
    <t>Presentar Informe de operatividad del sistema de información, incluyendo los reportes obtenidos a partir del sistema.</t>
  </si>
  <si>
    <t>Informe bimestral</t>
  </si>
  <si>
    <t>Se evidencian debilidades en relación con el reporte de base de datos del  proyecto</t>
  </si>
  <si>
    <t>Reporte de bases de datos del proyecto actualizada</t>
  </si>
  <si>
    <t>Reporte bimestral</t>
  </si>
  <si>
    <t>Reporte</t>
  </si>
  <si>
    <t>Se evidencian debilidades en relación con el reporte del estado de PQR</t>
  </si>
  <si>
    <t>Reporte del estado de PQR</t>
  </si>
  <si>
    <t>Reportes bimestral</t>
  </si>
  <si>
    <t>H9A-2016</t>
  </si>
  <si>
    <t>Presuntos incumplimientos de las metas y obligaciones de apropiación del contrato 667/2015. A junio de  2017 FONTIC solicitó a Ya Agencia Nacional de Defensa Jurídica del Estado que permite Ia mediación del conflicto entre el Fondo de Tecnologías de Ia Información y las Comunicaciones - FONDO TIC y el Fondo Financiero de Proyectos de Desarrollo — FONADE.  Situación que  se da por Ia naturaleza pública de las Entidades contratantes y además en lo preceptuado clausula vigésima tercera del contrato, denominada solución de controversias.</t>
  </si>
  <si>
    <t>Informes de seguimiento y avance sobre los procesos que se adelanten por el presunto incumplimiento</t>
  </si>
  <si>
    <t>H10A-2016</t>
  </si>
  <si>
    <t>Todavía falta el trámite de escrituración con algunos representantes legales de los entes Territoriales, lo que representa el 18% de la totalidad de los PVD.</t>
  </si>
  <si>
    <t>Informe en el cual se reporte el estado de avance de las donaciones y las comunicaciones enviadas a los entes de control sobre las entidades que no adelantan el proceso de donación con oportunidad</t>
  </si>
  <si>
    <t>H11A-2016</t>
  </si>
  <si>
    <t>De acuerdo a la contratación se puede observar que en la asignación de este programa no se tuvieron en cuenta 6 capitales (Leticia, Florencia, Puerto Inírida, San José del Guaviare, Mitú y Puerto Carreño) para que se beneficiaran del servicio de conectividad gratuita, mientras se presenta concentración en algunos departamentos como: Risaralda con 157; Antioquia con 148 y Atlántico con 146, entre otras; situación que demuestra que no hay cobertura de las zonas wifi en algunos departamentos, además se debe tener en cuenta que es un servicio coadyuvar en la vida de los colombianos y que además es una solución inalámbrica que contribuye de esta manera a la promoción de la implementación de los ecosistemas digitales.</t>
  </si>
  <si>
    <t xml:space="preserve">Implementar el proyecto zonas wifi gratis para la gente en San José del Guaviare y Florencia. </t>
  </si>
  <si>
    <t xml:space="preserve">Contratos y/o convenios para la implementación de los proyectos de alta velocidad y zonas wifi gratis para la gente.        </t>
  </si>
  <si>
    <t xml:space="preserve">Contratos y/o convenios suscritos.   </t>
  </si>
  <si>
    <t>Dirección de Promoción</t>
  </si>
  <si>
    <t>Seguimiento a las actividades del  proyecto nacional de conectividad de alta velocidad con el objetivo de posibilitar la masificación de internet, en las capitales: Leticia, Puerto Inírida, Mitú y Puerto Carreño)</t>
  </si>
  <si>
    <t>Informe de seguimiento al estado de instalación de las zonas Wifi gratis para la gente por el PNCAV en las capitales: Leticia, Puerto Inírida, Mitú y Puerto Carreño)</t>
  </si>
  <si>
    <t>Informe de seguimiento al estado de instalación.</t>
  </si>
  <si>
    <t>H12A-2016</t>
  </si>
  <si>
    <t xml:space="preserve">Igual entregables para los diferentes hitos de una misma iniciativa. </t>
  </si>
  <si>
    <t xml:space="preserve">Documentar en el SharePoint en carpetas independientes cada uno de los productos y crear un documento que refleje el relacionamiento entre hitos, entregables y metas </t>
  </si>
  <si>
    <t xml:space="preserve">Creación de los documentos soportes del cumplimiento de los hitos 
Guardar los documentos en el SharePoint en carpetas independientes por cada uno de los hitos.
Reflejar en un documento dicha elaboración. </t>
  </si>
  <si>
    <t>Elaborar y entregar un documento</t>
  </si>
  <si>
    <t>Dirección de Apropiación de TIC</t>
  </si>
  <si>
    <t>H13A-2016</t>
  </si>
  <si>
    <t xml:space="preserve">Solicitar a la administración de personal el cambio de nombre de la Dirección y apoyar en los trámites que sea necesario. </t>
  </si>
  <si>
    <t>Proporcionar los trámites para el cambio de nombre de la Dirección de Apropiación de TC Dirección de Apropiación de TIC a través de acto administrativo</t>
  </si>
  <si>
    <t>Soportes que den prueba de la gestión en la solicitud del cambio de nombre que se realizará a través del Decreto</t>
  </si>
  <si>
    <t>H14A-2016</t>
  </si>
  <si>
    <t>La información reportada en el SPI restan claridad en el  avance del Proyecto y evidencian debilidades en la planeación del mismo, información que difiere de los datos reales de seguimiento del proyecto.</t>
  </si>
  <si>
    <t>Realizar un documento en donde se relacionen las metas asociadas al proyecto y el porque ellas llevan al cumplimiento del PND plan Vive Digital y el plan de Acción del ministerio.</t>
  </si>
  <si>
    <t>Documentar el alcance de los proyectos y como se reflejan en los sistemas de seguimiento.</t>
  </si>
  <si>
    <t>Elaboración de documento</t>
  </si>
  <si>
    <t>H15AD-2016</t>
  </si>
  <si>
    <t xml:space="preserve">Incumplimiento del reglamento establecido en los convenios. </t>
  </si>
  <si>
    <t>Entregar el reglamento de los comités suscritos por el Supervisor del Convenio/ y o Contrato y los soportes que den cumplimiento al mismo</t>
  </si>
  <si>
    <t>Reglamentos y soportes de las actas de cumplimiento de las 7 iniciativas de la DATC</t>
  </si>
  <si>
    <t xml:space="preserve">Reglamento </t>
  </si>
  <si>
    <t>H16A-2016</t>
  </si>
  <si>
    <t xml:space="preserve">Medición de indicadores e impacto de las iniciativas En TIC confío y Teletrabajo. </t>
  </si>
  <si>
    <t>Trabajar en una metodología de medición de impacto para las iniciativas</t>
  </si>
  <si>
    <t>Metodología de evaluación de impacto identificada</t>
  </si>
  <si>
    <t>Documentos que contengan la metodología identificada y el diseño de indicadores para cada iniciativa</t>
  </si>
  <si>
    <t xml:space="preserve">Entregar el estudio penetración de teletrabajo que refleja la aplicación de la metodología de evaluación de impacto. </t>
  </si>
  <si>
    <t>Aplicar, documentar  y entregar el estudio UE refleja los indicadores y la medición de teletrabajo</t>
  </si>
  <si>
    <t>Estudio de penetración de Teletrabajo</t>
  </si>
  <si>
    <t>en la base de datos no se evidencia , identificad del capacitado, sitio, municipio, departamento así como la fecha, el nombre del conferencista, entre otros; datos fundamentales en la verificación de la cobertura de la iniciativa</t>
  </si>
  <si>
    <t>Unificar el formato de registro de las cátedras dictadas por los Embajadores del Programa En TIC confío.</t>
  </si>
  <si>
    <t>El formato debe permitir  de forma tal que sea posible identificar para cada cátedra la siguiente información: fecha, hora, lugar, municipio, departamento, Embajador, representante de la entidad sensibilizada y número de personas sensibilizadas. 
Se debe aclarar que no se registrará la información del capacitado toda vez que son menores de edad.</t>
  </si>
  <si>
    <t>documento con el formato unificado y base de datos ajustada</t>
  </si>
  <si>
    <t>H17AD-2016</t>
  </si>
  <si>
    <t>Dificultades para la legalización de los recursos</t>
  </si>
  <si>
    <t xml:space="preserve">Implementar en los convenios y o contratos de las iniciativas de la DATC del 2017  la obligación de legalizar  contra la solicitud de cada desembolso, de tal forma que obligue la agilidad de la legalización de los recursos. </t>
  </si>
  <si>
    <t xml:space="preserve">incluir como obligación de los contratos y o convenios de la iniciativa de la DATC la obligación de legalizar contra desembolsos. </t>
  </si>
  <si>
    <t>Contratos y/o convenios con clausula de solicitud de legalización ante desembolso de las iniciativas de la DATC</t>
  </si>
  <si>
    <t>H18AD-2016</t>
  </si>
  <si>
    <t xml:space="preserve">Falta de la aplicación estricta de la normatividad archivística y de gestión documental para la disposición y manejo de la información disponible tanto en soporte físico como digital  </t>
  </si>
  <si>
    <t xml:space="preserve">Sensibilizar a las dependencias sobre la gestión documental y las consecuencias disciplinarias por incumplimiento de las normas archivísticas </t>
  </si>
  <si>
    <t>El Grupo de Gestión de la Información realizará una jornada de sensibilización en el  Tic Day para resaltar  la importancia del cumplimiento estricto de la Ley de archivo y las incidencias disciplinarias por su incumplimiento.</t>
  </si>
  <si>
    <t>Presentación</t>
  </si>
  <si>
    <t>Subdirección Administrativa y de Gestión  Humana 
Grupo de Gestión de Información.</t>
  </si>
  <si>
    <t xml:space="preserve">Modificar dos  procedimientos ajustando y elevando el nivel de responsabilidad y de seguimiento de cada dependencia. </t>
  </si>
  <si>
    <t xml:space="preserve">Modificar  los siguientes procedimientos: GDO-TIC-PR-010 Recepción de Carpetas para Creación de Expedientes y  GDO-TIC-PR-011 Recepción de Documentos para Actualización de Expedientes , ajustando y elevando el nivel de responsabilidad y de seguimiento de cada dependencia para la gestión de archivo, además los procedimientos incluirán a jefes de área y supervisores como responsables finales para mantener actualizados los expedientes. </t>
  </si>
  <si>
    <t xml:space="preserve">Procedimiento </t>
  </si>
  <si>
    <t xml:space="preserve">Prestar el apoyo y acompañamiento a las áreas para la reconformación de los expedientes identificados por la contraloría </t>
  </si>
  <si>
    <t xml:space="preserve">La Coordinación de Gestión de la información a través del archivo de gestión brindará el apoyo y acompañamiento para la Reconformación de los siguientes expedientes: 871 de 2013, 1035 de 2012, y 436 de 2016 una vez las áreas responsables del contrato identifiquen los documentos de acuerdo con las observaciones realizadas en la auditoria, organizados y con el requisito para su archivo.  </t>
  </si>
  <si>
    <t>Acta que contenga las acciones realizadas.</t>
  </si>
  <si>
    <t>Dirección de Apropiación de TIC
Dirección de Infraestructura
Subdirección Administrativa- Gestión de la Información</t>
  </si>
  <si>
    <t>H19AD-2016</t>
  </si>
  <si>
    <t xml:space="preserve">Presunto incumplimiento del Manual de Contratación de MINTIC/ FONTIC; Capítulo III, conducta que podría estar enmarcada en el numeral 34 del artículo 48 de la Ley 734 de 2000, modificado por el Parágrafo 1 del artículo 84 de la Ley 1474 de 2011.  
</t>
  </si>
  <si>
    <t>Elaborar un informe que relacione el apoyo a la supervisión  de acuerdo con lo establecido en la Ley 1474 de 2011 artículo 83  y  el Manual de Contratación, en procura de un apropiado desarrollo contractual.</t>
  </si>
  <si>
    <t>Presentar el informe que contenga la designación de supervisores, de acuerdo con lo previsto en la ley 1474 de 2011 y el Manual de Contratación y la  relación del apoyo a la supervisión en la cual se evidencie el cumplimiento de las normas relacionadas.</t>
  </si>
  <si>
    <t>Informe de supervisores y grupos de apoyo</t>
  </si>
  <si>
    <t xml:space="preserve">Grupo de Contratación
</t>
  </si>
  <si>
    <t>H20AD-2016</t>
  </si>
  <si>
    <t>Al mes de abril de 2017 no se ha  iniciado proceso sancionatorio en los contratos 870,871 y 872 de 2013</t>
  </si>
  <si>
    <t>Informe sobre el inicio y el estado de las actuaciones administrativas sancionatorias contractuales adelantadas conforme a los informes de presuntos incumplimientos de las obligaciones en etapas de instalación y operación en los contratos 870, 871 y 872 de 2013.</t>
  </si>
  <si>
    <t>Entregar informe que contenga el inicio y estado de las actuaciones administrativas por los presuntos incumplimientos en etapa de instalación y operación de los contratos 870, 871 y 872 de 2013.</t>
  </si>
  <si>
    <t>H21AD-2016</t>
  </si>
  <si>
    <t>La información reportada en el Formato F.9 - SIRECI no corresponde al FONTIC, debido a que en el proceso de transmisión en el aplicativo de la CGR se subió información que no correspondía a Fontic sino al Mintic.</t>
  </si>
  <si>
    <t xml:space="preserve">Validación de la cuenta anual consolidada en el Sistema SIRECI y revisión y aprobación por parte de las áreas fuente de la información para su trasmisión final. </t>
  </si>
  <si>
    <t>Soporte de verificación de la información por las áreas responsables</t>
  </si>
  <si>
    <t xml:space="preserve">Oficina de Control Interno
</t>
  </si>
  <si>
    <t>Se presenta diferencia entre la información de procesos judiciales reportada por FONTIC en SIRECI F9 y el EKOGUI</t>
  </si>
  <si>
    <t>Delegar un abogado líder que cada 15 días verifique la actualización de los procesos en el EKOGUI</t>
  </si>
  <si>
    <t>Mantener actualizado las actuaciones de los procesos judiciales en el EKOGUI en tiempo real.</t>
  </si>
  <si>
    <t>Actas de seguimiento con observaciones</t>
  </si>
  <si>
    <t>H22AD-2016</t>
  </si>
  <si>
    <t xml:space="preserve">Falta de registro de las solicitudes de conciliación prejudicial en el EKOGUI
</t>
  </si>
  <si>
    <t xml:space="preserve">Capacitar por parte de la ANDJE a todos los apoderados </t>
  </si>
  <si>
    <t>Capacitar por parte de la ANDJE dentro del marco del Modelo Optimo de Gestión.</t>
  </si>
  <si>
    <t>certificación de capacitación que emite la ANDJE</t>
  </si>
  <si>
    <t>Algunas fichas técnicas realizadas por los apoderados no cumplen con la rigurosidad requerida desde el punto de vista jurídico.</t>
  </si>
  <si>
    <t>Asignar un abogado para que verifique que las fichas de conciliación estén actualizadas en el EKOGUI cada 15 días.</t>
  </si>
  <si>
    <t>Verificar las condición de las fichas de conciliación.</t>
  </si>
  <si>
    <t>Certificaciones</t>
  </si>
  <si>
    <t>H23AD-2016</t>
  </si>
  <si>
    <t>Falta de aplicación de la Ley 640 de 2001 respecto al requisito previo de procedibilidad  de conciliación</t>
  </si>
  <si>
    <t>Capacitar por parte de la ANDJE en el marco del Modelo Optimo de gestión sobre derecho procesal y administrativo.</t>
  </si>
  <si>
    <t>Asegurar la debida defensa jurídica de la entidad por parte de los apoderados a través de capacitaciones</t>
  </si>
  <si>
    <t xml:space="preserve">certificación de la capacitación
</t>
  </si>
  <si>
    <t>Elaborar mesas de trabajo con todos los apoderados de manera mensual según las recomendaciones del Modelo Optimo de Gestión.</t>
  </si>
  <si>
    <t>Realizar las mesas de trabajo con los apoderados de la entidad para que haya una óptima gestión de los procesos judiciales.</t>
  </si>
  <si>
    <t>Actas de reunión</t>
  </si>
  <si>
    <t>Delegar un abogado líder que cada 15 días verifique los términos procesales de las actuaciones judiciales</t>
  </si>
  <si>
    <t>Verificación de los términos de los procesos judiciales</t>
  </si>
  <si>
    <t>Certificación</t>
  </si>
  <si>
    <t>H24AD-2016</t>
  </si>
  <si>
    <t xml:space="preserve">Posibles debilidades en el trámite del proceso ejecutivo de cobro coactivo. </t>
  </si>
  <si>
    <t xml:space="preserve">Depurar la información contenida en el aplicativo Gestión de cobro coactivo con base en el cruce de información realizado por el operador de archivo 472 respecto del link “procesos sin cobro”.
</t>
  </si>
  <si>
    <t xml:space="preserve">Realizar verificación al archivo existente con el operador 472 utilizando los aplicativos ZAFIRO y ALFA, para determinar con la  correspondencia documental respecto del link "coactivos sin proceso", si los registros efectivamente fueron radicados a la Coordinación de Cobro Coactivo.
</t>
  </si>
  <si>
    <t>Certificación de información física emitida por el operador de archivo 472.</t>
  </si>
  <si>
    <t xml:space="preserve">Solicitar la actualización de la información del aplicativo Gestión de cobro coactivo, con base en la existencia física.
</t>
  </si>
  <si>
    <t xml:space="preserve">Oficiar a la dependencia de Tecnologías de la Información (TI), para que actualice el estado de "coactivos sin proceso".
</t>
  </si>
  <si>
    <t xml:space="preserve">Acta de entrega de la base en SharePoint que maneja la coordinación del Grupo de Cobro Coactivo a la Oficina de Tecnologías de la Información, quien actúa como administrador del aplicativo, para que cruce la información con los procesos que reposan en el aplicativo.
</t>
  </si>
  <si>
    <t>Vender la cartera a CISA con edades superiores a 180 días de vencimiento, en cumplimiento del artículo 163 de la Ley 1753 del 2015.</t>
  </si>
  <si>
    <t xml:space="preserve">Al estar suscrito el Contrato Interadministrativo de Compraventa de Cartera con CISA, se hará la entrega física de la documentación requerida y se suscribirá el acto administrativo general que permita retirar las obligaciones de los registros contables de la entidad. 
</t>
  </si>
  <si>
    <t xml:space="preserve">Actas de entrega en la que conste la documentación entregada por parte de la Coordinación de Cobro Coactivo a CISA </t>
  </si>
  <si>
    <t>H25AD-2016</t>
  </si>
  <si>
    <t xml:space="preserve">Falta de claridad en la aplicación normativa respecto al término de prescripción de las obligaciones en los procesos de cobro coactivo </t>
  </si>
  <si>
    <t xml:space="preserve">Realizar control y seguimiento a los procesos en los que la prescripción se pueda materializar en menos de 1 año, de acuerdo a las posibilidades físicas y humanas para evidenciar las posibles prescripciones 
</t>
  </si>
  <si>
    <t xml:space="preserve">Generar un informe semestral que contenga la relación de las empresas en proceso de liquidación ante la Supersociedades con el fin de priorizar las acciones jurídicas pertinentes 
</t>
  </si>
  <si>
    <t xml:space="preserve">Informe </t>
  </si>
  <si>
    <t>Brindar re-inducción a funcionarios y contratistas del Grupo de Cobro Coactivo respecto de las consecuencias jurídicas del vencimiento de términos procesales y los efectos jurídicos de los mismos</t>
  </si>
  <si>
    <t xml:space="preserve">Realizar conferencia o taller de manera semestral a los colaboradores que hacen parte del Grupo de Cobro Coactivo, a fin de actualizar los conocimientos sobre la materia.
</t>
  </si>
  <si>
    <t xml:space="preserve">Acta de asistencia </t>
  </si>
  <si>
    <t xml:space="preserve">Informar a las autoridades de control, respecto a procesos ya prescritos para el inicio de las investigaciones pertinentes </t>
  </si>
  <si>
    <t xml:space="preserve">Una vez firmada la Resolución que decreta la prescripción de un proceso de cobro coactivo, se procederá a oficiar a la Secretaria General - Coordinación de Control Interno Disciplinario para lo de su competencia. </t>
  </si>
  <si>
    <t>Memorando</t>
  </si>
  <si>
    <t>H26AD-2016</t>
  </si>
  <si>
    <t xml:space="preserve">La entidad no se hizo parte dentro del proceso de liquidación </t>
  </si>
  <si>
    <t xml:space="preserve">Realizar control y seguimiento de los procesos en los que la prescripción se pueda materializar en menos de 1 año, de acuerdo a las posibilidades físicas y humanas para evidenciar las posibles prescripciones 
</t>
  </si>
  <si>
    <t>H27AD-2016</t>
  </si>
  <si>
    <t>Informar a las autoridades de control, respecto a procesos ya prescritos para el inicio de las investigaciones pertinentes</t>
  </si>
  <si>
    <t>Una vez firmada la Resolución que decreta la prescripción de un proceso de cobro coactivo, se procederá a oficiar a la Secretaria General - Coordinación de Control Interno Disciplinario para lo de su competencia.</t>
  </si>
  <si>
    <t>H28AD-2016</t>
  </si>
  <si>
    <t>Contrato liquidado con saldo por legalizar -CONVENIO 189/2008</t>
  </si>
  <si>
    <t xml:space="preserve">Dirección de Apropiación
Subdirección Financiera
</t>
  </si>
  <si>
    <t>H29AD-2016</t>
  </si>
  <si>
    <t>Contrato terminado con saldo por legalizar -CONVENIOS 084/2007 y 551/2009.</t>
  </si>
  <si>
    <t xml:space="preserve">Legalizar y liquidar el convenio 084 de 2007
</t>
  </si>
  <si>
    <t>Someter ante el Comité Técnico de Sostenibilidad Contable, la Depuración del Convenio 551 de 2009.</t>
  </si>
  <si>
    <t>Aplicar lo recomendado por el Comité Técnico de Sostenimiento Contable .</t>
  </si>
  <si>
    <t>Paquete que contiene los documentos idóneos para el respectivo registro contable</t>
  </si>
  <si>
    <t>H31AD-2016</t>
  </si>
  <si>
    <t>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t>
  </si>
  <si>
    <t>Solicitar a MINHACIENDA un concepto sobre la Transferencia de los Excedentes Financieros reconocidos a favor del FONTIC por la Comisión de Regulación de Comunicaciones -CRC.</t>
  </si>
  <si>
    <t xml:space="preserve">Aplicar el concepto emitido por parte del Órgano Rector -Ministerio de Hacienda y Crédito Público -Dirección General de Presupuesto Público Nacional. </t>
  </si>
  <si>
    <t>Concepto</t>
  </si>
  <si>
    <t>Subdirección Financiera</t>
  </si>
  <si>
    <t>H32AD-2016</t>
  </si>
  <si>
    <t>Se requiere fortalecer el seguimiento a las legalizaciones de los contratos en la etapa de liquidación.
Se evidenciaron saldos por legalizar de los convenios N° 1036 de 2012, 1037 de 2012 y 1046 de 2012 terminados y en proceso de liquidación por valor de $ 516 millones, lo cual genera una sobreestimación sobre el saldo total de la cuenta 192603 Fiducia Mercantil</t>
  </si>
  <si>
    <t>Realizar Informe con el cumplimiento de requisitos a la Subdirección Financiera para la legalización de los saldos de los convenios 1036 y 1037 de 2012, en los cuales se anexará los formatos de legalización de recursos.</t>
  </si>
  <si>
    <t>Informe del estado de legalizaciones de los contratos 1036 y 1037 de 2012, anexando los formatos de legalización de recursos.</t>
  </si>
  <si>
    <t xml:space="preserve"> Dirección de Infraestructura</t>
  </si>
  <si>
    <t xml:space="preserve">Remitir informe a la Oficina jurídica del estado de avance de la liquidación del contrato 1036 de 2012, con el objeto que se determine si cabe una acción de proceso de incumplimiento o si se debe adelantar una liquidación unilateral, con el fin de legalizar saldos.
</t>
  </si>
  <si>
    <t xml:space="preserve"> Dirección de Infraestructura
Subdirección Financiera
</t>
  </si>
  <si>
    <t>Se requiere fortalecer el seguimiento a las legalizaciones de los contratos en la etapa de liquidación</t>
  </si>
  <si>
    <t>Gestionar la devolución de los recursos pendientes de ejecutar por parte de la UNGRD, previa liquidación del convenio 1046 de 2012.</t>
  </si>
  <si>
    <t>Asegurar que se realice la  devolución de los recursos pendientes por ejecutar en el marco del convenio 1046 de 2012 suscrito con la Fiduciaria la previsora.</t>
  </si>
  <si>
    <t>Certificación de legalización de recursos</t>
  </si>
  <si>
    <t>Dirección de Industria de Comunicaciones
Apoya Subdirección Financiera</t>
  </si>
  <si>
    <t>H33AD-2016</t>
  </si>
  <si>
    <t>De acuerdo con lo reportado por la administración del FONTIC, a 31 de diciembre de 2016, se evidenció que la entidad incluyó en el formato CGN2005_002_OPERACIONES_RECIPROCAS,  saldos sin conciliar  de las cuentas contables reciprocas que tiene con otras entidades públicas</t>
  </si>
  <si>
    <t>Mesas de Trabajo con las entidades más representativas, con el acompañamiento de la CGN</t>
  </si>
  <si>
    <t>Reuniones periódicas para establecer compromisos y acciones de seguimiento para las Operaciones Reciprocas, aplicando los lineamientos establecidos por la CGN.</t>
  </si>
  <si>
    <t>Aplicación de los Compromisos Adquiridos.</t>
  </si>
  <si>
    <t>Subdirección Financiera 
Grupo de Contabilidad.</t>
  </si>
  <si>
    <t>H34AD-2016</t>
  </si>
  <si>
    <t>Del análisis de las operaciones recíprocas de 70 entidades, se evidenció que cuenta con saldos distintos a los reportados por el FONTIC en el formulario CGN2005_002, lo que evidencia que no han sido conciliados</t>
  </si>
  <si>
    <t>H35AD-2016</t>
  </si>
  <si>
    <t xml:space="preserve">Las notas de los Estados Contables presentan deficiencias en la revelación, debido a que las mismas no permiten conocer situaciones significativas de los hechos financieros, económicos y sociales. Específicamente, la nota 1.6 Propiedad, planta y equipo – cuenta 1635 no se detalla información sobre el bien registrado por ejemplo cantidad o procedencia o tipo de bien </t>
  </si>
  <si>
    <t xml:space="preserve">Describir de manera  más específica la información  relacionada con la propiedad, planta y equipo del Grupo de Bienes en las notas a los estados financieros. </t>
  </si>
  <si>
    <t xml:space="preserve">La descripción detallará cantidad o tipo de bien o procedencia según corresponda al bien que se este revelando. </t>
  </si>
  <si>
    <t xml:space="preserve">Subdirección Administrativa y de Gestión  Humana 
Grupo de Administración de Bienes
Subdirección Financiera
</t>
  </si>
  <si>
    <t>Las notas en el CHIP no figuran los anexos financieros que están adjuntos a las notas ampliadas en documento Word</t>
  </si>
  <si>
    <t>Solicitar un concepto a la CGN , sobre la obligatoriedad de anexar los anexos financieros al reporte del CHIP</t>
  </si>
  <si>
    <t>Aplicar el concepto emitido por parte de el Órgano Rector Contable -Contaduría General de la Nación.</t>
  </si>
  <si>
    <t>Las Notas de los estados Contable presentan deficiencias en la revelación, debido a que las mismas no permiten conocer situaciones significativas de los hechos financieros, económicos y sociales.</t>
  </si>
  <si>
    <t>Elaborar un Instructivo para la revelación en las Notas Contables 2017</t>
  </si>
  <si>
    <t>Divulgar las Buenas Prácticas adelantadas en la vigencia 2016, sobre las acciones desarrolladas para Mejorar el Sistema Interno Contable y por ende reflejar de forma detallada los hechos que son objeto de reconocimiento y revelación en las notas contables anuales, al igual que seguimiento a su aplicabilidad.</t>
  </si>
  <si>
    <t>Instructivo</t>
  </si>
  <si>
    <t>Lideran Subdirección Financiera, Apoya Subdirección Administrativa / Grupo de Bienes</t>
  </si>
  <si>
    <t>H36AD-2016</t>
  </si>
  <si>
    <t xml:space="preserve">El reporte de la cuenta anual consolidada no contiene las notas explicativas a los estados contables; por lo tanto, la información reportada es incompleta, debido a que se  trasmitió solo un archivo. </t>
  </si>
  <si>
    <t>Certificación de reporte generada por el sistema SIRECI, con el soporte del formato “F:38 ESTADOS FINANCIEROS”</t>
  </si>
  <si>
    <t>H37A-2016</t>
  </si>
  <si>
    <t>La no ejecución oportuna de recursos disponibles en las necesidades previstas por el FONTIC y estas apropiaciones pudieron haber sido objeto de modificaciones presupuestales para reducir la apropiación definitiva y no generar pérdidas de apropiación</t>
  </si>
  <si>
    <t>Seguimiento  mensual en Comité Directivo y Monitoreo al Plan Anual de Adquisiciones en el Comité de Contratación, Correos sobre el seguimiento y avance en la ejecución por la Sub-Financiera</t>
  </si>
  <si>
    <t>Adelantar las acciones emanadas del Comité Directivo y cumplir los lineamientos establecidos.</t>
  </si>
  <si>
    <t xml:space="preserve"> Oficina de Planeación, Asesora Despacho del Ministro para asuntos financieros, Subdirección Financiera.
Todas las áreas que participan en el Comité Directivo, con el </t>
  </si>
  <si>
    <t>Reducción del Presupuesto ante un cumplimiento de metas o ante la imposibilidad de ejecución.</t>
  </si>
  <si>
    <t>Adelantar acciones tendientes a minimizar la pérdidas de apropiación</t>
  </si>
  <si>
    <t>Actas firmadas y cumplimiento de los compromisos adquiridos.</t>
  </si>
  <si>
    <t>H38AD-2016</t>
  </si>
  <si>
    <t>Debilidades en el control de los recursos pendientes por pagar de las cuentas de subsidios de internet de que trataba el artículo 69 de la ley 1341 de 2009 subrogado por artículo 58 de la ley 1450 de 2011 .</t>
  </si>
  <si>
    <t>Acta donde se le realiza seguimiento al esquema de subsidios.</t>
  </si>
  <si>
    <t>Oficina de Gestión de  Ingresos del Fondo</t>
  </si>
  <si>
    <t>Un informe sobre el estado de los PRST participantes en el esquema</t>
  </si>
  <si>
    <t>HALLAZGOS CATALOGADOS COMO NO EFECTIVOS</t>
  </si>
  <si>
    <t>H3AD-2015</t>
  </si>
  <si>
    <t>Deficiencias en la gestión de cobro, porque al 31 de diciembre de 2015 no registra inicio de los procesos coactivos correspondientes para cartera mayor de cinco (5) años por valor de $4.575 millones, por lo cual mantiene el riesgo de que la misma prescriba, incumpliendo el mandato del artículo 1 de la ley 1066 de 2006 " Realizar gestión de manera ágil, eficaz, eficiente y oportuna".</t>
  </si>
  <si>
    <t>Generar control sobre los procesos ejecutivos de cobro coactivo para realizar un plan de choque con el fin de evitar la prescripción de procesos de cobro coactivo.</t>
  </si>
  <si>
    <t>Designar un profesional del Grupo de Cobro Coactivo quien deberá generar un informe semestral para la Coordinación del Grupo, el cual contendrá una relación de las empresas en proceso de liquidación ante la Supersociedades y a las que se le adelante proceso ejecutivo y una relación de procesos con radicación superior a 5 y 4 años de acuerdo al aplicativo de Gestión de Cobro  para realizar un plan de choque para verificar su estado y ordenar lo pertinente.</t>
  </si>
  <si>
    <t>H4A-2015</t>
  </si>
  <si>
    <t>Se evidencian diferencias en lo reportado por en los informes de supervisión que son los documentos fuente para el análisis y seguimiento de los proyectos y los reportados por FONADE en la Circularización realizada por la CGR.</t>
  </si>
  <si>
    <t>Informe de verificación de la legalización de los recursos, comparando la información reportada por Fonade y por la supervisión ante el FONDO TIC.</t>
  </si>
  <si>
    <t>Informe de verificación</t>
  </si>
  <si>
    <t>H7A-2015</t>
  </si>
  <si>
    <t xml:space="preserve">Para la vigencia 2015, se formulan las acciones correctivas para los contratos relacionados en el hallazgo (504-2011, 989-2012,879-2013).sin embargo queda pendiente la acción para subsanar 
teniendo en cuenta que la CGR evidencia debilidades en los Deficiencia  en la estructuración de la minuta de contrato de prestación de servicios profesionales en relación a la obligación por parte del contratista de presentar informes mensuales de ejecución </t>
  </si>
  <si>
    <t>Implementar la minuta para los contratos de prestación de servicios profesionales y de apoyo a la gestión estructurada en la cual se establece la obligación de presentar un informe de ejecución</t>
  </si>
  <si>
    <t>Contratos suscritos con la cláusula incorporada</t>
  </si>
  <si>
    <t>Muestra de los  Contratos suscritos con la cláusula incorporada</t>
  </si>
  <si>
    <t>H8AD-2015</t>
  </si>
  <si>
    <t>Deficiencias en el archivo de los documentos físicos, no todos reposan en expediente y otros no han sido organizados cronológicamente … hoja de control no es aplicada para todos los expedientes, …</t>
  </si>
  <si>
    <t xml:space="preserve">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octubre, con el fin de validar que la información entregada en la jornada de sensibilización haya quedado interiorizada en los funcionarios responsables de archivar. </t>
  </si>
  <si>
    <t xml:space="preserve"> Subdirección Administrativa y de Gestión Humana  
Grupo de Gestión de la Información </t>
  </si>
  <si>
    <t xml:space="preserve">Realizar revisión aleatoria de mínimo 20 expedientes nuevos que se hayan generado entre el mes de agosto y octubre al área de Jurídica a mas tardar en Noviembre y que se presente un informe a SAGH el resultado de las revisiones que dieron </t>
  </si>
  <si>
    <t xml:space="preserve">Generar un informe dirigido a la SAGH en el que se muestre el resultado de la revisión aleatoria realizada a los expedientes, que servirá de insumo para la generación de un oficio por parte de la SAGH en el que se informe al jefe del área Jurídica el resultado de la revisión para que tome las medidas necesarias en caso de que sea necesario implementar mejoras. </t>
  </si>
  <si>
    <t>Informe /
Oficio</t>
  </si>
  <si>
    <t>H9A-2015</t>
  </si>
  <si>
    <t>No se ha remitido todas las fichas por parte de los apoderados para que hagan parte de los expedientes</t>
  </si>
  <si>
    <t>Asignar un abogado para que verifique mensualmente que las fichas de seguimiento,  estén diligenciadas por los abogados  y cumplan con todos los requerimientos.</t>
  </si>
  <si>
    <t>Verificar la condición de las fichas de conciliación.</t>
  </si>
  <si>
    <t xml:space="preserve">Oficina Asesora Jurídica  </t>
  </si>
  <si>
    <t>H10AD-2015</t>
  </si>
  <si>
    <t>No haber adoptado en debida forma el Manual para la elaboración de la política de daño antijurídico</t>
  </si>
  <si>
    <t xml:space="preserve">Expedir la resolución adoptando circulares de la ANDJE
</t>
  </si>
  <si>
    <t>Cumplir con las exigencias establecidas por la ANDJE en relación con la Política de Daño antijurídico</t>
  </si>
  <si>
    <t xml:space="preserve">Acto administrativo
</t>
  </si>
  <si>
    <t xml:space="preserve">Adoptar el procedimiento para implementar la política de daño antijurídico
</t>
  </si>
  <si>
    <t xml:space="preserve"> procedimiento
</t>
  </si>
  <si>
    <t xml:space="preserve">Adoptar la política de daño antijurídico anualmente
</t>
  </si>
  <si>
    <t xml:space="preserve">Certificado de aprobación por parte de la ANDJE
</t>
  </si>
  <si>
    <t>Incorporar los indicadores en el ASPA</t>
  </si>
  <si>
    <t>Indicadores creados en el Aspa</t>
  </si>
  <si>
    <t>H12A-2015</t>
  </si>
  <si>
    <t>Deficiencias en la adecuada planeación y programación del presupuesto que afectan su oportuna ejecución</t>
  </si>
  <si>
    <t>En la metodología MGA del DNP, se incluirán riesgos asociados en los diferentes niveles del proyecto con el fin de mitigar de manera más oportuna posibles dificultades en la realización del proyecto</t>
  </si>
  <si>
    <t xml:space="preserve">Proyectos actualizados con los riesgos </t>
  </si>
  <si>
    <t>Porcentaje de proyectos actualizados con riesgos</t>
  </si>
  <si>
    <t>Oficina Asesora de Planeación y Estudios Sectoriales</t>
  </si>
  <si>
    <t>H13A-2015</t>
  </si>
  <si>
    <t>Debilidades en el reporte de los contratos que no tiene legalizado los recursos dentro de la vigencia establecida</t>
  </si>
  <si>
    <t xml:space="preserve">Realizar seguimiento a los saldos y legalizaciones teniendo como insumo la plantilla de la contratación derivada y los saldos provisionales del período, reportados por la subdirección financiera.   De acuerdo al cruce de la información entre plantilla y saldos provisionales, si existe diferencia se eleva la consulta a la fiducia.                                                                                                                            </t>
  </si>
  <si>
    <t xml:space="preserve">Reporte de cruce de información.                                       </t>
  </si>
  <si>
    <t xml:space="preserve">  Reporte de cruce información</t>
  </si>
  <si>
    <t>H14A-2015</t>
  </si>
  <si>
    <t>No ejecutar la totalidad de los recursos que fueron apropiados, generando la no ejecución oportuna de recursos disponibles en las necesidades previstas en el plan estratégico del Ministerio</t>
  </si>
  <si>
    <t>Adelantar acciones que minimicen las pérdidas de apropiación en la vigencia fiscal respectiva.</t>
  </si>
  <si>
    <t>Seguimiento  mensual en Comité Directivo.  Monitoreo al Plan Anual de Adquisiciones en el Comité de Contratación. Reducción del Presupuesto ante un cumplimiento de metas o ante la imposibilidad de ejecución.</t>
  </si>
  <si>
    <t>Actas</t>
  </si>
  <si>
    <t>Oficina Asesora de Planeación y Estudios Sectoriales
Subdirección Financiera
Todas las áreas que participan en el Comité Directivo</t>
  </si>
  <si>
    <t>H15AD-2015</t>
  </si>
  <si>
    <t>La administración no efectuó las apropiaciones presupuestales que garantizaran que las obligaciones  exigibles quedaran debidamente registradas en el año 2014</t>
  </si>
  <si>
    <t>Informe sobre la ejecución de los recursos y el estado de las obligaciones sujetas de pago en la vigencia</t>
  </si>
  <si>
    <t>Informe sobre la ejecución de los recursos</t>
  </si>
  <si>
    <t>H16A-2015</t>
  </si>
  <si>
    <t>Deficiencias en el proceso presupuestal que afectan la eficiencia y oportunidad en la utilización de los recursos asignados al FONTIC debido al incremento de aprobaciones de cupos de vigencias futuras</t>
  </si>
  <si>
    <t>Seguimiento respectivo en la utilización de la aprobación de los cupos de vigencias futuras</t>
  </si>
  <si>
    <t>Se aplicaron los correctivos en las áreas para minimizar la ocurrencia de la situación descrita por la CGR</t>
  </si>
  <si>
    <t>Informe presentado a Min-Hacienda al cierre de vigencia sobre procesos aprobados frente a procesos comprometidos</t>
  </si>
  <si>
    <t xml:space="preserve">Oficina Asesora de Planeación y Estudios Sectoriales
Subdirección Financiera
Subdirección Administrativa y de Gestión Humana
</t>
  </si>
  <si>
    <t>H19A-2015</t>
  </si>
  <si>
    <t>Sobreestimaron ingresos en $453.653 millones por indebido ajuste concepto CGN No. 20152000045401,  dado que se debito ingresos para ajustar gastos vigencias anteriores, contraviniendo el tratamiento contable y principio de asociación y revelación.</t>
  </si>
  <si>
    <t>Continuar aplicando el concepto CGN No. 20152000045401</t>
  </si>
  <si>
    <t>En el evento de que se vuelva a presentar la situación descrita por la CGR, se aplicará el concepto No. 20152000045401 o se elevará consulta a la CGN.</t>
  </si>
  <si>
    <t>H20AD-2015</t>
  </si>
  <si>
    <t>Saldos pendientes de depurar desde 1998,  situación que afecta la razonabilidad de los estados contables.</t>
  </si>
  <si>
    <t xml:space="preserve">Entregar los soportes de la depuración de los saldos </t>
  </si>
  <si>
    <t>Gestionar los soportes contables que evidencien la depuración de los saldos contables.</t>
  </si>
  <si>
    <t>soportes  contables</t>
  </si>
  <si>
    <t xml:space="preserve">Áreas responsables de los saldos por depurar: Subdirección Financiera, Oficina Asesora Jurídica, Oficina de Ingresos del Fondo, Dirección Apropiación TIC - Investigación Desarrollo e Innovación, Dirección de Industria de Comunicaciones, Subdirección Administrativa y de Gestión Humana -Grupo de Administración de Bienes, Grupo Gestión de Servicios Administrativos. 
</t>
  </si>
  <si>
    <t>H21A-2015</t>
  </si>
  <si>
    <t>Conciliar Operaciones Reciprocas, diferencia con proceso consolidación con otras entidades publicas por $614,653 mlls;  lo que incide negativamente en la razonabilidad de los estados contable e incertidumbre en las cuentas</t>
  </si>
  <si>
    <t>Reuniones periódicas para establecer compromisos y acciones de seguimiento para las Operaciones reciprocas, con el aval de la CGN.</t>
  </si>
  <si>
    <t>H1ADF-2014</t>
  </si>
  <si>
    <t>Falta de control y seguimiento en la administración de los bienes inmuebles de la Entidad. La Entidad no ha definido los lineamientos necesarios para garantizar el adecuado control en la administración de sus bienes inmuebles. Falta de cumplimiento de las funciones asignadas a los cargos responsables de administrar y controlar los bienes inmuebles de propiedad de la Entidad.</t>
  </si>
  <si>
    <t xml:space="preserve">Evidenciar la implementación de las acciones de control y seguimiento sobre los bienes inmuebles de propiedad de la Entidad conforme lo establecido en el Manual de Administración de Bienes 
</t>
  </si>
  <si>
    <t>Las acciones de control y seguimientos entre otras actividades, incluyen: remitir al Grupo de Gestión de Servicios Administrativos solicitud de información relacionada con el estado del pago de las obligaciones tributarias para el inmueble Manga del Alto. Así mismo en el mes diciembre, el Grupo de Administración de bienes remitirá el listado de bienes inmuebles de propiedad de la Entidad que requieren el pago de obligaciones tributarias durante la próxima vigencia. Adicional, mantener actualizada la hoja de vida del inmueble Manga del Alto, en la cual se evidencie la identificación de la información jurídica, catastral, registral y física del citado predio, así como también el cumplimiento de las obligaciones tributarias asociadas al mismo.</t>
  </si>
  <si>
    <t xml:space="preserve">Documentos </t>
  </si>
  <si>
    <t>Subdirección Administrativa y de Gestión Humana
Grupo Administración de Bienes 
Grupo de Gestión de Servicios Administrativos</t>
  </si>
  <si>
    <t>H2AD-IP-2014</t>
  </si>
  <si>
    <t>Realizar acciones administrativas para facilitar el trámite de las acciones judiciales de la Oficina Asesora Jurídica tendientes a la recuperación de la tenencia física del predio Manga del Alto</t>
  </si>
  <si>
    <t xml:space="preserve">El Grupo de Administración de Bienes proveerá un informe (antecedentes del predio y las actuaciones administrativas adelantadas para su recuperación) del estado del inmueble manga del alto para que la Oficina Asesora Jurídica dé inicio a las acciones judiciales a que haya lugar. </t>
  </si>
  <si>
    <t>Interposición de la acción judicial pertinente una vez se tengan todos los estudios de las escrituras y demás documentos</t>
  </si>
  <si>
    <t>Hacer las gestiones necesarias para obtener la devolución del bien inmueble</t>
  </si>
  <si>
    <t>Demanda</t>
  </si>
  <si>
    <t>H4A-2014</t>
  </si>
  <si>
    <t>Ausencia de indicadores que permitan evaluar la efectividad e impacto de estos proyectos</t>
  </si>
  <si>
    <t>Informe de impacto y de nivel de satisfacción al usuario</t>
  </si>
  <si>
    <t>Informe de impacto y NSU</t>
  </si>
  <si>
    <t xml:space="preserve">Desarrollar un estudio para el diseño de la metodología de impacto de los programas y proyectos del Plan Vive Digital para la Gente </t>
  </si>
  <si>
    <t xml:space="preserve">Desarrollo de estudio para el diseño de la metodología de impacto de los programas y proyectos del Plan Vive Digital para la Gente </t>
  </si>
  <si>
    <t>Estudio</t>
  </si>
  <si>
    <t>Entregar la medición de efectividad e impacto de los proyectos VDR ejecutados a través de contratos.</t>
  </si>
  <si>
    <t>Estudios de impacto</t>
  </si>
  <si>
    <t>Estudio de impacto</t>
  </si>
  <si>
    <t>H14AD-IP-2014</t>
  </si>
  <si>
    <t xml:space="preserve">Se restituyeron recursos al contratista por valor de $9.352,4 millones; por los cuales el FONTIC, al parecer no recibió contraprestaciones o beneficios que reflejarán la inversión real de dichos recursos públicos.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</si>
  <si>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Remisión acta de liquidación del contrato 505 de 2011 donde quedó justificada la aplicación de los recursos a la ejecución del contrato.</t>
  </si>
  <si>
    <t xml:space="preserve">Se restituyeron recursos al contratista por valor de $9.352,4 millones; por los cuales el FONTIC, al parecer no recibió contraprestaciones o beneficios que reflejarán la inversión real de dichos recursos públicos.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</si>
  <si>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Acto administrativo emitido por la Dirección de Investigaciones Fiscales de la CGR, que ordena el archivo de la actuación.</t>
  </si>
  <si>
    <t>Acto administrativo emitido por la Dirección de Investigaciones Fiscales de la CGR</t>
  </si>
  <si>
    <t>Acto administrativo</t>
  </si>
  <si>
    <t>H18AD-2014</t>
  </si>
  <si>
    <t>Los hechos descritos ocasionan que FONTIC deba disponer de su presupuesto en la vigencia en que incurrió en el pago de compromisos adquiridos en años anteriores; así mismo, la entidad correo el riesgo (de ocurrir hechos similares a este) de tener que pagar posibles intereses, indexaciones u otros emolumentos, que podrían constituir futuros detrimentos patrimoniales. Así mismo, con este tipo de situaciones, el fondo incurriría en un uso ineficiente de los recursos públicos, en la medida en que se adopte la práctica de esperar la instancia de conciliación para dar solución a estas situaciones.</t>
  </si>
  <si>
    <t>La Dirección de Industria de Comunicaciones elaborará un documento donde se evidenciará la trazabilidad de las acciones relacionadas con el contrato 396 de 2011 y su respectiva liquidación.</t>
  </si>
  <si>
    <t>Elaborar documento con la trazabilidad y liquidación del contrato 396 de 2011.</t>
  </si>
  <si>
    <t>Dirección de industria de comunicaciones
Subdirección para la industria de comunicaciones</t>
  </si>
  <si>
    <t>H26A-2014</t>
  </si>
  <si>
    <t>Falta de control y verificación en el seguimiento al agotamiento de cada una de las etapas de los procesos de cobro coactivo, como consecuencia de ello , la entidad puede verse en riesgo de no recuperar el valor perseguido</t>
  </si>
  <si>
    <t>H28AD-2014</t>
  </si>
  <si>
    <t>La oportunidad y celeridad en la gestión y agotamiento de cada una de las etapas en los procesos de cobro coactivo, es inadecuada encontrándose las siguientes situaciones: (i) pueden transcurrir incluso años entre la ocurrencia de uno y otro trámite; (ii) las entidad no presenta avances más allá de la etapa de perfeccionamiento del embargo; (iii) no intervención en los procesos liquidatarios</t>
  </si>
  <si>
    <t>H38AD-2014</t>
  </si>
  <si>
    <t xml:space="preserve">El equipo auditor, encontró que la carpeta contractual  del contrato 458 de 2010, no se encuentra debidamente ordenada, si embargo lo relacionado con las demás observaciones se subsanó, tal como consta en los soportes allegados a la Oficina de Control Interno </t>
  </si>
  <si>
    <t xml:space="preserve">Organizar carpeta contractual debidamente foliada y ordenada. </t>
  </si>
  <si>
    <t>Carpeta actualizada</t>
  </si>
  <si>
    <t>Carpeta actualizada digitalizada</t>
  </si>
  <si>
    <t>H41A-2014</t>
  </si>
  <si>
    <t xml:space="preserve">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</si>
  <si>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Informe de Nivel de Satisfacción al Usuario</t>
  </si>
  <si>
    <t>Informe de NSU</t>
  </si>
  <si>
    <t>H43A-2014</t>
  </si>
  <si>
    <t>Para efectos de garantizar el desarrollo y cumplimiento de los objetivos establecidos en el Plan Vive Digital, se celebraron los Convenios Especiales de Cooperación No. 099/228 de 2011, 199/772 de 2012 y 315/567 de 2013, suscritos entre el FONDO DE TECNOLOGÍAS DE LA INFORMACIÓN Y LAS  COMUNICACIONES, el DEPARTAMENTO ADMINISTRATIVO DE CIENCIA, TECNOLOGÍA E INNOVACIÓN –COLCIENCIAS- y la SOCIEDAD FIDUCIARIA BOGOTÁ S.A. como vocera del Patrimonio Autónomo denominado FONDO NACIONAL DE FINANCIAMIENTO PARA LA CIENCIA, LA TECNOLOGÍA Y LA INNOVACIÓN, FONDO FRANCISCO JOSÉ DE CALDAS, con el fin de aunar esfuerzos técnicos, administrativos y financieros para impulsar la Iniciativa “Vive Digital Regional” y la Estrategia “ViveLabs”, en el marco del Plan Vive Digital del Ministerio de TIC.
En el marco de los convenios se celebraron convocatorias para la conformación de banco de proyectos regionales para las iniciativas antes mencionadas, que impactan los objetivos del Plan Vive Digital. Sin embargo la  ejecución de proyectos de CT+I Regional conlleva riesgos imprevisibles que han hecho necesario extender el plazo pactado a efectos de que se cumplan a cabalidad con los objetivos propuestos en los Convenios regionales y se entreguen los beneficios a la comunidad.
Los Convenios Especiales de Cooperación  en la cláusula DÉCIMA SEGUNDA reza- “CAUSALES DE TERMINACIÓN: Sin perjuicio de lo anterior, el presente convenio de cooperación no terminará hasta tanto no se terminen y liquiden los convenios especiales de cooperación y contratos, suscritos en desarrollo de este. Dado que los convenios regionales sufrieron retrasos imprevisibles en su ejecución se hizo necesario prorrogar los mismos”. Adicionalmente del ejercicio de ejecución de algunos convenios regionales se reintegraran recursos al patrimonio autónomo, los que necesariamente se deben comprometer en vigencia de los convenios marco, para ejecución de estos recursos adicionales liberados de los proyectos inicialmente financiados.</t>
  </si>
  <si>
    <t xml:space="preserve">Realizar el cierre técnico, administrativo, jurídico y financiero de los convenios regionales derivados. 
</t>
  </si>
  <si>
    <t>Informe final de interventoría</t>
  </si>
  <si>
    <t>Informe final</t>
  </si>
  <si>
    <t xml:space="preserve">Lidera: Dirección de Promoción 
</t>
  </si>
  <si>
    <t>H45A-2014</t>
  </si>
  <si>
    <t>Como quiera que el hallazgo mencionado se aduce a diciembre de 2014, sobre los proyectos VDR VL , actualmente el reporte presentado por la interventoría a través de los informes finales de cada uno de los proyectos establece un porcentaje de avance superior al mencionado en el hallazgo y la totalidad de los mismos se encuentra finalizados en su ejecución contractual, lo que refleja la efectividad de las acciones adelantadas por la supervisión.
Frente a lo descrito sobre el informe de la fundación DIS vale la pena aclarar que lo que se mencionan como conclusiones corresponden a percepciones de los actores que intervinieron en la ejecución de los proyectos de 2011 y no de los proyectos de la siguiente convocatoria que se mencionan en el párrafo anterior a partir de entrevistas realizadas por la fundación, pero que no  necesariamente corresponden a las conclusiones generales de la evaluación realizada por la fundación DIS. Adicionalmente para los proyectos de la siguiente convocatorias se adopto una metodología con procedimientos y manuales.</t>
  </si>
  <si>
    <t xml:space="preserve">Estudio de impacto convocatorias VDR 2011, 2012 y 2013.
</t>
  </si>
  <si>
    <t xml:space="preserve">Estudio de impacto
</t>
  </si>
  <si>
    <t>Informes finales de interventoría.</t>
  </si>
  <si>
    <t xml:space="preserve">Informe final de interventoría.
</t>
  </si>
  <si>
    <t>H46A-2014</t>
  </si>
  <si>
    <t>Demoras en la ejecución de los convenios</t>
  </si>
  <si>
    <t>Entregar el informe de ejecución técnica elaborado por FINDETER.</t>
  </si>
  <si>
    <t>Informe de ejecución técnica de contratos.</t>
  </si>
  <si>
    <t>H47A-2014</t>
  </si>
  <si>
    <t>Debilidades en la presentación de los informes de supervisión</t>
  </si>
  <si>
    <t>Presentar informe de seguimiento a la ejecución del convenio 435 de 2014.</t>
  </si>
  <si>
    <t>Informe de supervisión</t>
  </si>
  <si>
    <t>H51A-2014</t>
  </si>
  <si>
    <t>Continúan presentándose falencias que afectan la oportunidad con la que deben comunicarse los actos administrativos a la Coordinación de Facturación y Cartera (SIC)</t>
  </si>
  <si>
    <t xml:space="preserve">Las áreas que intervienen en el proceso de cobro, elaborarán un informe en el que se incluya una relación detallada de los actos administrativos por concepto de imposición de multas debidamente ejecutoriados en la vigencia 2012 y 2013 en el cual se evidencie  su causación en el libro auxiliar contable correspondiente, respaldado con los soportes idóneos que permitieron su registro. </t>
  </si>
  <si>
    <t>Identificar y clasificar los actos administrativos de imposición de multa impuestos por la DVC, y ejecutoriados en las vigencias 2012 y 2013, estableciendo claramente su situación evidenciando que a la fecha no existen demoras o inexactitudes en el reporte de información al área encargada de realizar la causación y gestión del cobro persuasivo; así como no se evidencia subestimación en los ingresos al FONTIC por concepto de multas impuestas por la DVC.</t>
  </si>
  <si>
    <t xml:space="preserve"> Dirección de Vigilancia y Control
Subdirección Financiera; Subdirección Administrativa;  Oficina de TI </t>
  </si>
  <si>
    <t>H61A-2014</t>
  </si>
  <si>
    <t>Lo anterior, debido a que no se ha tenido en cuenta el estudio de valoración de instalación de infraestructura de algunas carreteras de Colombia; realizado por Unión Temporal CTDI – Precoom, según el cual, dicha infraestructura representa activos de propiedad del FONTIC. El reconocimiento de estos activos, debe realizarse independientemente del momento en que los mismos sean revertidos a la Entidad, ya sea en especie o su equivalente en efectivo.</t>
  </si>
  <si>
    <t>Se presentará informe sobre el resultado final del proceso que en estos momentos se encuentra en el tribunal de arbitramento.</t>
  </si>
  <si>
    <t>Presentación del informe final del proceso que en estos momentos se encuentra en el tribunal de arbitramento.</t>
  </si>
  <si>
    <t>Informe final del laudo proferido por el tribunal de arbitramento</t>
  </si>
  <si>
    <t>Dirección de Industria de Comunicaciones
Oficina Asesora Jurídica.</t>
  </si>
  <si>
    <t>H75AD-2014</t>
  </si>
  <si>
    <t>Las situaciones evidenciadas por el Ente de Control en las observaciones precedentes, se evidencia que no se aplico integralmente durante la vigencia 2014 lo establecido en el Régimen de Contabilidad Pública</t>
  </si>
  <si>
    <t>Continuar con las capacitaciones, instructivos, comunicaciones, mesas de trabajo sobre la aplicación del Manual Contable y Fenecimiento de la Cuenta del FONTIC</t>
  </si>
  <si>
    <t>Involucrar a todos los aportantes de información contable, para que se aplique integralmente el RCP.</t>
  </si>
  <si>
    <t>Comunicaciones</t>
  </si>
  <si>
    <t>Lidera: Subdirección Financiera
Participa: Áreas fuente de información contable</t>
  </si>
  <si>
    <t>H6A-2013</t>
  </si>
  <si>
    <t xml:space="preserve">Presunto incumplimiento contratos 520 y 519 de 2011, indicador de calidad mesa de ayuda y soporte (porcentaje de llamadas abandonadas) por cuanto no superó los valores establecidos.
</t>
  </si>
  <si>
    <t>Remitir conceptos donde se indica que no es procedente iniciar actuaciones administrativas en los contratos 519 y 520 de 2011.</t>
  </si>
  <si>
    <t>Documento donde se indica que no es procedente iniciar actuaciones administrativas en los contratos 519 y 520 de 2011</t>
  </si>
  <si>
    <t>Remitir resolución para el contrato 518 de 2011, por la cual se indica archivar el proceso administrativo emitidos por la Oficina Jurídica.</t>
  </si>
  <si>
    <t>Resolución para el contrato 518 de 2011</t>
  </si>
  <si>
    <t>Resolución</t>
  </si>
  <si>
    <t>H9AD 2013
H10A 2013
H11AD 2013</t>
  </si>
  <si>
    <t>*Debilidades en la planeación del convenio, lo que genera  un desequilibrio   entre la  ejecución  presupuestal  y  la ejecución real del mismo.
*Deficiencias en la planeación del convenio por demoras en la ejecución de los convenios.
*Debilidades  de  seguimiento y  análisis de  los avances  en  la ejecución.
*Debilidades en la supervisión e interventoría de los contratos.</t>
  </si>
  <si>
    <t>Entregar el informe del cierre técnico administrativo y financiero.</t>
  </si>
  <si>
    <t>H13AD 2013</t>
  </si>
  <si>
    <t xml:space="preserve">Hallazgo considerado como no efectivo en la revisión efectuada por la Contraloría General de la República y publicado en el Informe final de Auditoría al Fontic de la vigencia 2016, evidenciando que el Convenio No. 084 de 2007, no esta liquidado, mientras que con relación al Convenio No. 519 de 2008, se presentaron los Hallazgo considerado como no efectivo en la revisión efectuada por la Contraloría General de la República y publicado en el Informe final de Auditoría al Fontic de la vigencia 2016, evidenciando que el Convenio No. 084 de 2007, no esta liquidado, mientras que con relación al Convenio No. 519 de 2008, se presentaron los soportes correspondientes, así : i. La Modificación No. 2 al Convenio No. 519 de 2008, suscrito entre el Fontic, Colfuturo y el Ice tex con el fin de realizar el reintegro a favor del Fontic. y ii. El soporte correspondiente al reintegro. Se anexan en archivos en PDF. </t>
  </si>
  <si>
    <t xml:space="preserve">Liquidar el convenio 84 de 2007
</t>
  </si>
  <si>
    <t xml:space="preserve">Actas que den fin a la legalización y liquidación de los convenios señalados. </t>
  </si>
  <si>
    <t>Documentos que contengan el acta de legalización y liquidación del convenio</t>
  </si>
  <si>
    <t>Hallazgo considerado como no efectivo porque todavía existen contratos y/o convenios desde la vigencia 2003 que a la fecha se encuentran con términos o plazos vencidos y no se han liquidado.</t>
  </si>
  <si>
    <t>Liquidar y/o cerrar los contratos y/o convenios con fecha de terminación de ejecución de junio de 2015</t>
  </si>
  <si>
    <t>Elaborar cierre y/o liquidación de acuerdo con el reporte de la plataforma ACCES</t>
  </si>
  <si>
    <t>Acta de cierre y/o liquidación</t>
  </si>
  <si>
    <t>H51AD-2013</t>
  </si>
  <si>
    <t>Reconocimiento de obligaciones por pagar sin haber recibido los bienes y servicios determinados en el contrato.
Debilidades de supervisión.
Incumplimiento de las obligaciones del supervisor relacionadas con el objeto contractual establecidas en el numeral 9.3.1 del manual de Contratación y se desatendió lo dispuesto por la Contraloría General de la República en circular 015 de 2013</t>
  </si>
  <si>
    <t>Revisar los documentos del Contrato 786 de 2013, con lo establecido en la minuta contractual y el Hallazgo de la Contraloría General de la República.</t>
  </si>
  <si>
    <t>Verificar los entregables del Contrato 786 de 2013 y actualizarlos si es del caso.</t>
  </si>
  <si>
    <t>H61-2013</t>
  </si>
  <si>
    <t xml:space="preserve">Se careció de una adecuada planeación para la eficacia en el desarrollo contractual </t>
  </si>
  <si>
    <t>Revisar los valores mostrados por la contraloría, una vez cruzados contra los relacionados en el acta de liquidación</t>
  </si>
  <si>
    <t>Disponer de registros que soporten los valores resultado del cruce</t>
  </si>
  <si>
    <t>Acta de liquidación y recibos de caja</t>
  </si>
  <si>
    <t>H62-2013</t>
  </si>
  <si>
    <t xml:space="preserve">Debilidades de planeación, de control y seguimiento por parte del FONTIC.
</t>
  </si>
  <si>
    <t>Bitácora donde se evidencie la trazabilidad del proceso de formulación y desarrollo del proyecto, así como el proceso de evaluación de oferentes.</t>
  </si>
  <si>
    <t>Iniciativa Apps.co - Contenidos Digitales</t>
  </si>
  <si>
    <t>H74 2013</t>
  </si>
  <si>
    <t>No se evidenció cruce de información con la Superintendencia de Sociedades para determinar el estado de la sociedad deudora.
Debilidades  en la implementación de mecanismos  de seguimiento, monitoreo y control del Sistema de Control Interno Contable y proceso contable.</t>
  </si>
  <si>
    <t xml:space="preserve">Con el fin de evitar lo sucedido con el proceso 810 de 2006, se trabajara en conjunto con el Grupo de Representación judicial y extrajudicial  para identificar las personas jurídicas entren en liquidación ante la SuperSociedades y a los que se les esté adelantando proceso de cobro coactivo, para que dicho grupo se haga parte dentro de los mismos.  Esta información que se puede extra de los  informes que entrega el Grupo de Representación Judicial. </t>
  </si>
  <si>
    <t>Hacer cruce de información con fundamento en los informes que remite a Cobro Coactivo el Grupo de Representación Judicial, para el trámite de hacerse parte en los procesos de liquidación judicial.</t>
  </si>
  <si>
    <t>H75 2013</t>
  </si>
  <si>
    <t>Falta de control y verificación en el seguimiento al agotamiento de cada una de las etapas de los procesos de cobro coactivo, como consecuencia de ello, la entidad puede verse en riesgo de no recuperar el valor perseguido</t>
  </si>
  <si>
    <t>H76-2013</t>
  </si>
  <si>
    <t xml:space="preserve">Si bien se atendió la acción de mejora propuesta para el plan de mejoramiento 2013, la efectividad de la misma fue del 66% ya que se había propuesto la acción de mejora Realizar las supervisiones y legalizaciones y liquidaciones de los convenios a que haya lugar con meta 6 cuya unidad de medida eran las actas de liquidación a la fecha sólo se pudo contar con 5 actas de liquidación declarándose entonces que la acción de mejora fue inefectiva. </t>
  </si>
  <si>
    <t>H84-2013</t>
  </si>
  <si>
    <t xml:space="preserve">Retraso en el tramite de  liquidación del convenio, por proceso en tribunal de arbitramento instaurado por denuncias proferidas por el ejecutor del convenio en contra de un proveedor contratado por el mismo ejecutor. Fallo del tribunal en contra del ejecutor </t>
  </si>
  <si>
    <t>Entregar el informe final de supervisión elaborado por el MINTIC.</t>
  </si>
  <si>
    <t xml:space="preserve">Informe final de Supervisión (Mintic)
</t>
  </si>
  <si>
    <t>Entregar acta de liquidación que se encuentra en región.</t>
  </si>
  <si>
    <t>Copia de acta de liquidación que se encuentra en firma en región</t>
  </si>
  <si>
    <t>H89-2013</t>
  </si>
  <si>
    <t>El Ministerio TIC y Colciencias no realizaba la medición del impacto generado por sus iniciativas a nivel regional, razón por la cual no era posible cuantificar si las acciones e inversiones realizadas generaban cambios positivos entre la población beneficiaria. 
Por otra parte, en el marco de la Alianza Mintic- Colciencias, es la FIDUCIARIA  como vocera del Patrimonio Autónomo denominado FONDO NACIONAL DE FINANCIAMIENTO PARA LA CIENCIA, LA TECNOLOGÍA Y LA INNOVACIÓN, FONDO FRANCISCO JOSÉ DE CALDAS quien en representación de Colciencias se encarga de la Liquidación de los Convenios Regionales y la supervisión de la Alianza provee a dicha instancia para la etapa de liquidación los informes de supervisión y/o interventoría .
De igual manera, para la iniciativa VDR 2011, no se contaba con una firma interventora, que respaldara a la Alianza, sobre un seguimiento y control de ejecución de cada uno de los proyectos en sitio.</t>
  </si>
  <si>
    <t>Entregar los informes de cierre contable de los contratos.</t>
  </si>
  <si>
    <t xml:space="preserve">Informes de cierre financiero y contable. </t>
  </si>
  <si>
    <t>Actas de liquidación.</t>
  </si>
  <si>
    <t>Estudio de impacto.</t>
  </si>
  <si>
    <t>H96 2013</t>
  </si>
  <si>
    <t>La gestión no ha sido eficaz en términos de la Ley 1341 de 2009 art. 36 y 18 numeral 8 de la misma,  en concordancia del art. 2 numeral 8 del Decreto 091 de 2010.</t>
  </si>
  <si>
    <t>H97 2013</t>
  </si>
  <si>
    <t xml:space="preserve">Ausencia de criterio de clasificación de la cartera entregada en cesión a CISA. </t>
  </si>
  <si>
    <t>Dar aplicación al Plan Nacional de Desarrollo- Ley 1753 del 9 junio de 2015, artículo 163.</t>
  </si>
  <si>
    <t xml:space="preserve">En la venta de cartera a CISA tener en cuenta los factores que establezca el decreto reglamentario del Plan Nacional de Desarrollo respecto a la venta de cartera. </t>
  </si>
  <si>
    <t>H110-2013</t>
  </si>
  <si>
    <t xml:space="preserve">Debilidades en la identificación de los convenios y/o contratos en termino de liquidación que impide alertar a los supervisores acerca de los plazos para liquidar. </t>
  </si>
  <si>
    <t>Implementar la herramienta de control y seguimiento de los contratos clasificados en términos de liquidación.</t>
  </si>
  <si>
    <t>A través de la herramienta, generar base de datos en la plataforma  ACCES que permite una gestión ordenada y adecuada de los registros de las liquidaciones contractuales, entregando dos avances.</t>
  </si>
  <si>
    <t>Pantallazos de Acces</t>
  </si>
  <si>
    <t>H115 2013
H116 2013</t>
  </si>
  <si>
    <t>FORMATO No 1</t>
  </si>
  <si>
    <t xml:space="preserve"> INFORMACIÓN SOBRE LOS PLANES DE MEJORAMIENTO </t>
  </si>
  <si>
    <t xml:space="preserve">Informe presentado a la Contraloría General de la República </t>
  </si>
  <si>
    <t>PLAN DE  MEJORAMIENTO</t>
  </si>
  <si>
    <t>Fecha de Suscripción:  02/08/2017</t>
  </si>
  <si>
    <t xml:space="preserve">Entidad: Fondo de Tecnologías de la Información y las Comunicaciones </t>
  </si>
  <si>
    <r>
      <rPr>
        <b/>
        <sz val="11"/>
        <color theme="1"/>
        <rFont val="Arial"/>
        <family val="2"/>
      </rPr>
      <t>H1A. Beneficiarios del convenio.</t>
    </r>
    <r>
      <rPr>
        <sz val="11"/>
        <color theme="1"/>
        <rFont val="Arial"/>
        <family val="2"/>
      </rPr>
      <t xml:space="preserve">
El Convenio 665 de 2015 es la iniciativa para el logro de la formación de profesionales TI y es coherente con los compromisos del MINTIC para el período 2014-2018, específicamente con el plan de acción de la Dirección de Políticas y Desarrollo de TI en lo relacionado con la meta del PND  de disminuir la brecha. 
No se pudo comprobar en el Convenio 665 de 2015, ni en los estudios previos ni en los estudios del sector, el número exacto (ni aproximado) de ciudadanos a los cuáles se pretendió beneficiar con los recursos invertidos por el FONTIC, solamente se afirma en las “consideraciones que muestran la necesidad para la generación del convenio, por parte del MINTIC” que existe una brecha de 93.431  profesionales de TI que harán falta al 2018 y se decidió disminuirla en el 65% y finalmente, beneficiar la cuarta parte de la meta mencionada.
Se debe capacitar a 15,183  ciudadanos entre 2014 y 2018, pero se observó que, el Convenio entre el FONTIC/MINTIC, ICETEX y MEN no tiene establecida una meta para cumplir anualmente o por cada convocatoria respecto de la cantidad de profesionales, tecnólogos y técnicos se va a beneficiar con cada uno de los programas académicos.
En cumplimiento del convenio, el ICETEX realizó dos convocatorias durante la vigencia 2016, logrando la legalización de 2.608 beneficiarios, de los 5.040 que debía haber logrado en promedio (2.520 por convocatoria) para cumplir la meta establecida. 
No se pudo beneficiar a 878 aspirantes de la segunda convocatoria, debido a que hubo agotamiento de recursos, lo cual no es coherente con la finalidad del Plan Nacional de Desarrollo y de la Estrategia de Talento Humano de capacitar a los jóvenes en carreras TI, los cuales se podían beneficiar con esos recursos que no se ejecutaron. 
Lo anterior está revelando errores en la aceptación de los beneficiarios al no existir una meta para cumplir, porque no se asignaron oportunamente los recursos suficientes para atender totalmente la segunda convocatoria. También se observan debilidades en la planeación para la entrega de los recursos porque al final de la vigencia 2016 quedaron sin comprometer la suma de $36.226,8 millones, a pesar de la experiencia lograda con anteriores convenios con el mismo fin.
</t>
    </r>
  </si>
  <si>
    <r>
      <rPr>
        <b/>
        <sz val="11"/>
        <color theme="1"/>
        <rFont val="Arial"/>
        <family val="2"/>
      </rPr>
      <t xml:space="preserve">H2A. Fecha de pago de los recursos. </t>
    </r>
    <r>
      <rPr>
        <sz val="11"/>
        <color theme="1"/>
        <rFont val="Arial"/>
        <family val="2"/>
      </rPr>
      <t xml:space="preserve">
Se evidenció inobservancia en las fechas de pago de los recursos al ICETEX establecidas en el Convenio para la vigencia 2016, las cuales fueron estipuladas para el 11 de marzo, el 8 de julio y el 9 de septiembre de 2016. Los mismos se giraron al ICETEX el 28 de abril, 30 de agosto y 28 de octubre de 2016.
No se evidenció un acto administrativo en el cual se establecieran los cambios si se debieron ajustar las fechas.
Con estas faltas se limita el logro de los beneficios del proyecto para disminuir la brecha y la gestión para la realización de las convocatorias como también, todo el proceso de adjudicación de los recursos a los beneficiarios.
</t>
    </r>
  </si>
  <si>
    <r>
      <rPr>
        <b/>
        <sz val="11"/>
        <color theme="1"/>
        <rFont val="Arial"/>
        <family val="2"/>
      </rPr>
      <t>H3A. Retención de recursos.</t>
    </r>
    <r>
      <rPr>
        <sz val="11"/>
        <color theme="1"/>
        <rFont val="Arial"/>
        <family val="2"/>
      </rPr>
      <t xml:space="preserve">
El total de recursos entregados al ICETEX como aporte del FONTIC a la Alianza en las vigencias 2015 y 2016 ascendió a la suma de $96.148,7 millones y el total de egresos a $59.921,9 millones, quedando un saldo de $36.226,8 millones sin comprometer. 
Según la Cláusula Novena del Convenio, el contratante estaba facultado para detener los desembolsos de los aportes que no fueron comprometidos, los cuales debieron ser descontados del valor total del convenio y los mismos podían ser reinvertidos por la entidad aportante (MINTIC/FONTIC) de acuerdo con las necesidades propias del servicio, pero no se observaron documentos soporte de evaluaciones semestrales respecto de la utilización de los recursos aportados (compromisos, metas e impactos). 
Aun cuando estaba previsto, no se realizó la retención de desembolsos de los aportes que no se comprometieron, ni se efectuaron los descuentos al valor total del Convenio, incumpliendo lo establecido en la cláusula Novena del Convenio.
</t>
    </r>
  </si>
  <si>
    <r>
      <rPr>
        <b/>
        <sz val="11"/>
        <color theme="1"/>
        <rFont val="Arial"/>
        <family val="2"/>
      </rPr>
      <t xml:space="preserve">H4AD. Supervisión del convenio. </t>
    </r>
    <r>
      <rPr>
        <sz val="11"/>
        <color theme="1"/>
        <rFont val="Arial"/>
        <family val="2"/>
      </rPr>
      <t xml:space="preserve">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r>
  </si>
  <si>
    <r>
      <rPr>
        <b/>
        <sz val="11"/>
        <color theme="1"/>
        <rFont val="Arial"/>
        <family val="2"/>
      </rPr>
      <t xml:space="preserve">H5A. Vigencias Futuras. </t>
    </r>
    <r>
      <rPr>
        <sz val="11"/>
        <color theme="1"/>
        <rFont val="Arial"/>
        <family val="2"/>
      </rPr>
      <t xml:space="preserve">
Para el Proyecto Ampliación del Programa de Telecomunicaciones Sociales se desarrolló el programa de Kioscos Vive Digital – KVD, en tres (3) etapas por un valor de $766.533.6 millones. La ejecución de las diferentes etapas se lleva a cabo a partir de la celebración de nueve (9) contratos (1035, 1036 y 1037 de 2012; 870, 871, 872 y 873 de 2013; 683 y 687 de 2015) para la instalación de 7.899 de KVD comprometiendo vigencias futuras de siete (7) años del 2012 al 2018.
Al respecto, se observó que no se especifica la cuantía a comprometer para cada año en cada uno de los contratos mencionados, sino que se realiza de forma global. Igual situación se presentó en el Contrato 1210/2016 tal como lo muestra el Fondo de Tecnologías de la Información y las Comunicaciones en la respuesta , hace referencia a los cronogramas de desembolsos, utilizaciones y forma de pago, aspectos que no aclaran lo observado.
La situación presentada en los contratos no facilita el análisis efectivo de los mismos y, por ende, un seguimiento oportuno y eficaz para el control de los recursos comprometidos del FONTIC. 
</t>
    </r>
  </si>
  <si>
    <r>
      <rPr>
        <b/>
        <sz val="11"/>
        <color theme="1"/>
        <rFont val="Arial"/>
        <family val="2"/>
      </rPr>
      <t xml:space="preserve">H6A.  Liquidación Contratos de Aporte - Primera Fase KVD. </t>
    </r>
    <r>
      <rPr>
        <sz val="11"/>
        <color theme="1"/>
        <rFont val="Arial"/>
        <family val="2"/>
      </rPr>
      <t xml:space="preserve">
De la contratación celebrada para realizar la primera fase del Programa Kioscos Vive Digital – KVD, se evidenció que los contratos 1036 y 1037 del 2012, no se han liquidado de Común Acuerdo en término tal como se establecen en la cláusula trigésima “Liquidación del Contrato ” los contratos de Aporte tienen fecha de finalización 31/12/2015 y 05/02/2016  respectivamente, por lo tanto, la gestión de FONTIC con relación a la liquidación de los anteriores contratos presentan deficiencias, situación que puede generar incertidumbre respecto de los saldos a favor o en contra del Fondo y de actividades u obligaciones a cargo del contratista. 
La entidad informa que para los contratos de Aporte No. 1036 y 1037 de 2012 quedan tres (3) actividades u obligaciones a cargo del contratista denominadas: La desinstalación y disposición final de equipos; Donaciones a los Entes Territoriales y la Cesión de Derechos de Autor al Fondo, actividades, que en su trámite superó el plazo estipulado para la liquidación contractual es pertinente indicar, que FONTIC está en términos de realizar las liquidaciones de los contratos anteriormente señalados, dentro de los treinta (30) meses siguientes a la finalización del contrato, seguimiento que realiza mensualmente por parte de la Interventoría y la Supervisión del contrato.
</t>
    </r>
  </si>
  <si>
    <r>
      <rPr>
        <b/>
        <sz val="11"/>
        <color theme="1"/>
        <rFont val="Arial"/>
        <family val="2"/>
      </rPr>
      <t xml:space="preserve">H7AD. Ejecución Fase II KVD </t>
    </r>
    <r>
      <rPr>
        <sz val="11"/>
        <color theme="1"/>
        <rFont val="Arial"/>
        <family val="2"/>
      </rPr>
      <t xml:space="preserve">
Para la ejecución de la segunda etapa de Kioscos Vive Digital — KVD, FONTIC celebró cuatro (4) contratos por $551.527 millones para la instalación de 5.524 Kioscos Vive Digital — KVD. Se observa que los contratos 870, 871, 872 y 873, celebrados el 30 de diciembre del 2013, presentan presuntos incumplimientos, tasados por la Interventoría en $9.961,9 millones, de los cuales $3.268,6 millones corresponden a la etapa de instalación y $6.693,3 millones a la de operación que corresponden a posibles incumplimientos de Indicadores de calidad y nivel de servicio. Los valores anteriormente mencionados se distribuyen por contrato así:(..)
Es pertinente indicar que mediante Radicados 625952 del 2/9/2014 y 622911  del 27/03/2015, el interventor informa a la Dirección de Conectividad sobre los posibles incumplimientos de las obligaciones contractuales establecidas en los contratos de aporte 870, 871 y 872 de 2013. Posteriormente, el 02/02/2016 mediante radicado 891047 el interventor informa sobre posibles incumplimientos del contrato 873 de 2013. Se observa que a mayo de 2017, FONTIC no ha iniciado  el proceso sancionatorio demostrando posibles deficiencias en su gestión contractual, lo cual constituye presuntos incumplimientos frente a lo establecido en el Manual de Contratación de MINTIC/FONTIC, conducta que podría estar enmarcada en el numeral 34 del artículo 48 de la Ley 734 de 2000  modificado por el Parágrafo 1 del artículo 84 de la Ley 1474 de 2011; en detrimento del cumplimiento del alcance y obligaciones previstas en los contratos.
</t>
    </r>
  </si>
  <si>
    <r>
      <rPr>
        <b/>
        <sz val="11"/>
        <color theme="1"/>
        <rFont val="Arial"/>
        <family val="2"/>
      </rPr>
      <t xml:space="preserve">H8AD. Gestión de la información de Kioscos Vive Digital Fase II. </t>
    </r>
    <r>
      <rPr>
        <sz val="11"/>
        <color theme="1"/>
        <rFont val="Arial"/>
        <family val="2"/>
      </rPr>
      <t xml:space="preserve">
Conforme a lo establecido en el Anexo Técnico (anexo 2) de la Licitación Pública FTIC-LP-008-2013 , el Contratista deberá suministrar un Sistema de Administración y Control para cada uno de los Kioscos Vive Digital permitiendo tener una administración local y a su vez con reportes centralizados online para cada uno de los Kioscos Vive Digital. El sistema deberá ser instalado y configurado de forma que el Mintic pueda tener acceso online de toda la información generada en los Kioscos Vive Digital. Se debe permitir consultar y almacenar la información histórica que maneje el Kiosco Vive Digital de forma centralizada online y en tiempo real .
De la visita adelantada a la Dirección de Conectividad y la revisión de los documentos solicitados en desarrollo de la misma, se evidencian debilidades en relación con el Sistema y la gestión de la información para las regiones 3 y 6 , en relación con:
• Las actividades contempladas como meta 6  fueron entregadas por el contratista en la fecha prevista, no obstante, la interventoría las aprobó cuatro meses después por cuanto debieron subsanarse las observaciones al entregable . Según el acta remitida por la Dirección de Conectividad, la totalidad de las funcionalidades del Sistema de información fue aprobada por la interventoría el 9/12/2014, aunque no remiten soporte del inicio de la operación, fecha a partir de la cual se contaba el plazo para la entrega del Sistema.
• Desde el acceso al Sistema provisto por el operador a la Dirección de Conectividad, se observa que la información para las regiones 3 y 6 no se encuentra disponible con el detalle y funcionalidad definidos en el anexo técnico. Es así que, para obtener la información asociada a un KVD determinado, se debe acceder a cada módulo de manera independiente y posteriormente consolidar manualmente la información . En el caso de los módulos de Inventarios y Tarificador, el Mintic no tiene acceso.
• En el Reporte de la totalidad de kioscos vive digital fase 2 en operación, provisto por la Dirección de Conectividad, se observan celdas en blanco o con valor No aplica, para Kioscos no catalogados como casos especiales. 
• En el Reporte de traslados y reubicaciones con corte a marzo de 2017, se observan casos de kioscos con visita de campo para aprobación por parte de la Interventoría en estado Pendiente, si bien la fecha límite de entrega del kiosco se encuentra vencida. 
• Para la gestión de PQR  el Centro de Servicio al Ciudadano del Mintic y el Sistema de Gestión de Tickets del contratista interactúan mediante servicios web, no obstante, cada uno de estos sistemas maneja un código diferente para la identificación del ticket. Así mismo, en los reportes de PQR revisados se observa que la columna “Código PQR” presenta el valor cero (0) para un número relevante de tickets , hechos que dificultarían la trazabilidad de la información asociada al requerimiento específico. (...)
• Revisados algunos reportes de PQR, se observa un alto número de tickets en el mes reportado, algunos de ellos en estado Abierto  . Así mismo, un alto número de registros para las fallas “Sin tráfico de internet por 10 días hábiles” y “Sin tráfico de telefonía por 10 días hábiles”.  
Los anteriores aspectos dificultan el monitoreo y seguimiento detallado por parte del FONTIC al cumplimiento de las obligaciones contractuales, ante la no disponibilidad de la información en las condiciones y oportunidad requeridas para el Sistema de Información e impactarían en el cumplimiento de los objetivos del proyecto Kioscos Vive Digital Fase 2, financiado con recursos del FONTIC, configurándose un presunto incumplimiento a los artículos 83 y 84 de Ley 1474 de 2011.
</t>
    </r>
  </si>
  <si>
    <r>
      <rPr>
        <b/>
        <sz val="11"/>
        <rFont val="Arial"/>
        <family val="2"/>
      </rPr>
      <t xml:space="preserve">H8AD. Gestión de la información de Kioscos Vive Digital Fase II. </t>
    </r>
    <r>
      <rPr>
        <sz val="11"/>
        <rFont val="Arial"/>
        <family val="2"/>
      </rPr>
      <t xml:space="preserve">
Conforme a lo establecido en el Anexo Técnico (anexo 2) de la Licitación Pública FTIC-LP-008-2013 , el Contratista deberá suministrar un Sistema de Administración y Control para cada uno de los Kioscos Vive Digital permitiendo tener una administración local y a su vez con reportes centralizados online para cada uno de los Kioscos Vive Digital. El sistema deberá ser instalado y configurado de forma que el Mintic pueda tener acceso online de toda la información generada en los Kioscos Vive Digital. Se debe permitir consultar y almacenar la información histórica que maneje el Kiosco Vive Digital de forma centralizada online y en tiempo real .
De la visita adelantada a la Dirección de Conectividad y la revisión de los documentos solicitados en desarrollo de la misma, se evidencian debilidades en relación con el Sistema y la gestión de la información para las regiones 3 y 6 , en relación con:
• Las actividades contempladas como meta 6  fueron entregadas por el contratista en la fecha prevista, no obstante, la interventoría las aprobó cuatro meses después por cuanto debieron subsanarse las observaciones al entregable . Según el acta remitida por la Dirección de Conectividad, la totalidad de las funcionalidades del Sistema de información fue aprobada por la interventoría el 9/12/2014, aunque no remiten soporte del inicio de la operación, fecha a partir de la cual se contaba el plazo para la entrega del Sistema.
• Desde el acceso al Sistema provisto por el operador a la Dirección de Conectividad, se observa que la información para las regiones 3 y 6 no se encuentra disponible con el detalle y funcionalidad definidos en el anexo técnico. Es así que, para obtener la información asociada a un KVD determinado, se debe acceder a cada módulo de manera independiente y posteriormente consolidar manualmente la información . En el caso de los módulos de Inventarios y Tarificador, el Mintic no tiene acceso.
• En el Reporte de la totalidad de kioscos vive digital fase 2 en operación, provisto por la Dirección de Conectividad, se observan celdas en blanco o con valor No aplica, para Kioscos no catalogados como casos especiales. 
• En el Reporte de traslados y reubicaciones con corte a marzo de 2017, se observan casos de kioscos con visita de campo para aprobación por parte de la Interventoría en estado Pendiente, si bien la fecha límite de entrega del kiosco se encuentra vencida. 
• Para la gestión de PQR  el Centro de Servicio al Ciudadano del Mintic y el Sistema de Gestión de Tickets del contratista interactúan mediante servicios web, no obstante, cada uno de estos sistemas maneja un código diferente para la identificación del ticket. Así mismo, en los reportes de PQR revisados se observa que la columna “Código PQR” presenta el valor cero (0) para un número relevante de tickets , hechos que dificultarían la trazabilidad de la información asociada al requerimiento específico. (...)
• Revisados algunos reportes de PQR, se observa un alto número de tickets en el mes reportado, algunos de ellos en estado Abierto  . Así mismo, un alto número de registros para las fallas “Sin tráfico de internet por 10 días hábiles” y “Sin tráfico de telefonía por 10 días hábiles”.  
Los anteriores aspectos dificultan el monitoreo y seguimiento detallado por parte del FONTIC al cumplimiento de las obligaciones contractuales, ante la no disponibilidad de la información en las condiciones y oportunidad requeridas para el Sistema de Información e impactarían en el cumplimiento de los objetivos del proyecto Kioscos Vive Digital Fase 2, financiado con recursos del FONTIC, configurándose un presunto incumplimiento a los artículos 83 y 84 de Ley 1474 de 2011.
</t>
    </r>
  </si>
  <si>
    <r>
      <rPr>
        <b/>
        <sz val="11"/>
        <rFont val="Arial"/>
        <family val="2"/>
      </rPr>
      <t>H9A. Contrato 667/2015.</t>
    </r>
    <r>
      <rPr>
        <sz val="11"/>
        <rFont val="Arial"/>
        <family val="2"/>
      </rPr>
      <t xml:space="preserve">
Con respecto a la tercera fase, el FONDO TIC bajo la modalidad de contratación directa, celebró el contrato Interadministrativo No.667 el 4 de diciembre de 2015 por $247.304, 5 millones incluida la cuota de gerencia de proyectos que corresponde a $12.731.7 millones. Con el objeto de realizar la gerencia del proyecto, incluida la estrategia de Puntos Vive Digital – PVD, con el fin de garantizar la continuidad de 910, que corresponden a las fases 1 y 2 del Proyecto PVD. 
En el Comité Operativo número 10 de 8/02/2017 , “FONDO TIC reitera desacuerdo con la distribución de metas presentadas por FONADE y solicita un Plan que permita poner al día el cumplimiento de las obligaciones contractuales. Así mismo, FONDO TIC indicó a FONADE la necesidad de contar con una herramienta para capturar la información de uso y apropiación de los PVD teniendo en cuenta el retraso de desarrollo del SAC y manifestó su preocupación en cuanto al inicio y oportunidad de la atención de PQR registradas”.
En el informe de gestión trimestral del cuarto trimestre del 2016  mediante radicado MINTIC No. 802340 del 13 de febrero del 2017 , se comunica sobre el presunto incumplimiento de las obligaciones y metas de apropiación del 2016; por $27.203 millones equivalente al 11% del valor del contrato, la aprobación de este informe es requisito para realizar el pago No. 5 de $27.486 millones correspondiente al cuarto trimestre de 2016 pago que se realizaría previa verificación del cumplimiento de las actividades y obligaciones previstas en el contrato. La situación presentada se dio a conocer por la supervisión a FONADE en las observaciones presentadas al informe de gestión trimestral mediante Registro MINTIC No. 1024491 del 17 de marzo de 2017.
Tales incumplimientos pueden afectar la calidad de prestación del servicio y, por ende, la efectividad del servicio a los beneficiarios y el cumplimiento de metas del FONTIC.
</t>
    </r>
  </si>
  <si>
    <r>
      <rPr>
        <b/>
        <sz val="11"/>
        <color theme="1"/>
        <rFont val="Arial"/>
        <family val="2"/>
      </rPr>
      <t>H10A. Propiedad y Destinación de los Bienes.</t>
    </r>
    <r>
      <rPr>
        <sz val="11"/>
        <color theme="1"/>
        <rFont val="Arial"/>
        <family val="2"/>
      </rPr>
      <t xml:space="preserve"> 
Para la fase 1 del proyecto Puntos Vive Digital, se suscribió el Contrato Interadministrativo 989/2012 para implementar 495 PVD, puntos que cuentan con áreas de acceso a Internet, salas de capacitación, zonas de entretenimiento y otras alternativas de servicios TIC en un mismo lugar. 
De acuerdo a la cláusula décima- propiedad y destinación de los bienes  y registro 1034711 del 19/04/2017 de FONTIC informa sobre la baja del inventario del MINTIC a 477 PVD mediante las resoluciones: 2708 de 2015; 728 de 4 de abril de 2016; 1467 del 7 de junio de 2016; 1626 del 24 de junio de 2016; 2338 del 12 de septiembre de 2016; 2560 del 27 de septiembre de 2016 y 3448 del 22 de diciembre de 2016. 
Es pertinente indicar que a junio de 2017 no se han hecho efectivas la totalidad de las donaciones y FONTIC en su respuesta  informa que para la fase 1, “Se ha logrado la donación del 82% de los Puntos Vive Digital y se encuentra pendiente la firma por parte de las entidades beneficiarias de 41 escrituras de donación para 90 PVD que corresponden al 18% de la totalidad de los Puntos Vive Digital…”.
Tales situaciones indican que FONTIC a pesar de haber realizado avances en el proceso de donación de los PVD, todavía falta el trámite de escrituración con algunos representantes legales de los entes Territoriales demostrando que la gestión no ha sido efectiva en la entrega de los bienes.
Proyecto: Aprovechamiento, Promoción, Acceso, Apropiación de las TIC en las regiones de Colombia.
El Proyecto Promoción Urbana de las TIC a través de Zonas Wi Fi gratis para la Gente a lo largo del territorio nacional, el cual tiene como objetivo masificar y estimular el uso de Internet, ofreciendo conectividad gratuita para los colombianos. 
Para la Primera Etapa el Ministerio TIC, instaló por medio de Operadores Públicos de Telecomunicaciones y financió el 100% de dos zonas Wifi, una en la capital y otra en la segunda ciudad con mayor población - más habitada, garantizando la financiación del servicio hasta agosto de 2018. 
</t>
    </r>
  </si>
  <si>
    <r>
      <rPr>
        <b/>
        <sz val="11"/>
        <color theme="1"/>
        <rFont val="Arial"/>
        <family val="2"/>
      </rPr>
      <t xml:space="preserve">H11A. Proyecto Promoción Urbana de las TIC Zonas a través de WIFI. </t>
    </r>
    <r>
      <rPr>
        <sz val="11"/>
        <color theme="1"/>
        <rFont val="Arial"/>
        <family val="2"/>
      </rPr>
      <t xml:space="preserve">
Para el desarrollo del Proyecto Promoción Urbana de las TIC, a través de Zonas Wi Fi gratis para la Gente, el Ministerio TIC/FONTIC celebró 17 (Ver Tabla) convenios en el 2016, para instalar 1012 Zonas Wifi en el país, con el fin de conectarse a redes en sitios de afluencia de población, cada zona estaría funcionando las 24 horas del día, los 7 días de la semana en los espacios que estarán ubicados en parques, plazas, plazas de mercado, sitios emblemáticos y turísticos de las ciudades, para (...)</t>
    </r>
  </si>
  <si>
    <r>
      <rPr>
        <b/>
        <sz val="11"/>
        <color theme="1"/>
        <rFont val="Arial"/>
        <family val="2"/>
      </rPr>
      <t xml:space="preserve">H11A. Proyecto Promoción Urbana de las TIC Zonas a través de WIFI. </t>
    </r>
    <r>
      <rPr>
        <sz val="11"/>
        <color theme="1"/>
        <rFont val="Arial"/>
        <family val="2"/>
      </rPr>
      <t xml:space="preserve">
Para el desarrollo del Proyecto Promoción Urbana de las TIC, a través de Zonas Wi Fi gratis para la Gente, el Ministerio TIC/FONTIC celebró 17 (Ver Tabla) convenios en el 2016, para instalar  Zonas Wifi en el país, con el fin de conectarse a redes en sitios de afluencia de población, cada zona estaría funcionando las 24 horas del día, los 7 días de la semana en los espacios que estarán ubicados en parques, plazas, plazas de mercado, sitios emblemáticos y turísticos de las ciudades, para (...)</t>
    </r>
  </si>
  <si>
    <r>
      <rPr>
        <b/>
        <sz val="11"/>
        <color theme="1"/>
        <rFont val="Arial"/>
        <family val="2"/>
      </rPr>
      <t xml:space="preserve">H12A. Reporte de Información proyecto “Asistencia capacitación y apoyo para el acceso, uso y beneficio social de tecnologías y servicios de telecomunicaciones”. </t>
    </r>
    <r>
      <rPr>
        <sz val="11"/>
        <color theme="1"/>
        <rFont val="Arial"/>
        <family val="2"/>
      </rPr>
      <t xml:space="preserve">
La gestión institucional del FONTIC está soportada en el Modelo Integrado de Gestión - MIG , el cual fue definido como el instrumento gerencial que promoverá el fortalecimiento de la gestión institucional, a través del cumplimiento de las políticas de desarrollo administrativo y mecanismos de monitoreo y evaluación, que permitan la toma de decisiones oportunas en pro del cumplimiento de los objetivos propuestos.
Conforme a lo anterior, en la resolución de adopción del MIG, se reconoce el componente Información como “un activo institucional, parte fundamental de la gestión del conocimiento del sector TIC, en pro de la transparencia y el acceso a la información pública al que tienen derecho los grupos de interés del Mintic”. Así mismo, se establecen en el artículo 12, los deberes de los colaboradores del Mintic con respecto al MIG, entre los cuales se menciona “a. Dar estricto cumplimiento a las políticas de desarrollo administrativo que estipule el Modelo Integrado de Gestión (MIG) en la entidad”. 
En relación con las iniciativas Uso responsable de las TIC (En Tic Confío) y Teletrabajo, financiadas con el proyecto “Asistencia capacitación y apoyo para el acceso, uso y beneficio social de tecnologías y servicios de telecomunicaciones” , consultada la información disponible a finales de marzo de 2017 , se observan debilidades en la información reportada en el Aplicativo de Seguimiento al Plan de Acción – ASPA, por cuanto se publican los mismos entregables como  soporte del avance de actividades y metas definidas para la vigencia 2016,  para los diferentes hitos de una misma iniciativa.
Así mismo, revisada selectivamente la información reportada en el aplicativo de Seguimiento a Proyectos de Inversión , las actas del Comité Operativo del Convenio 436 de 2016 y la registrada en el ASPA, se observan diferencias en la información para las iniciativas Teletrabajo y En Tic Confío . 
Los anteriores hechos restan claridad a los resultados de la gestión institucional del FONTIC, al no disponer de información consistente que permita la toma de decisiones oportunas en pro del cumplimiento de los objetivos propuestos, como se establece en el Modelo Integrado de Gestión.
</t>
    </r>
  </si>
  <si>
    <r>
      <rPr>
        <b/>
        <sz val="11"/>
        <color theme="1"/>
        <rFont val="Arial"/>
        <family val="2"/>
      </rPr>
      <t>H13A. Tecnologías de comunicación.</t>
    </r>
    <r>
      <rPr>
        <sz val="11"/>
        <color theme="1"/>
        <rFont val="Arial"/>
        <family val="2"/>
      </rPr>
      <t xml:space="preserve">
Mediante el artículo 13 del decreto 2618 de 2012  se asignan las funciones a la Dirección de Apropiación del Mintic, las cuales están expresamente referidas a las Tecnologías de Comunicación y para su cumplimiento se diseñan iniciativas que son financiadas con recursos del FONTIC.
En consulta de la CGR al Fondo sobre el concepto Tecnologías de Comunicación, la entidad responde que en el ámbito del Mintic este término no se encuentra definido por norma alguna y para construir una definición, la Entidad se remite a la Recomendación UIT-T B.13, de la Unión Internacional de Comunicaciones. No obstante, al revisar la citada recomendación se verifica que se encuentra en estado “Suprimida” debido a que “su contenido quedó técnicamente obsoleto” .
Así mismo, el Mintic mediante resolución 202 de 2010, expidió el glosario de definiciones , en el que no se incluye la definición de Tecnologías de Comunicación.
Los anteriores hechos, dificultan precisar si las iniciativas adelantadas por la Dirección de Apropiación en la vigencia auditada, en particular las financiadas con recursos del proyecto “Asistencia capacitación y apoyo para el acceso, uso y beneficio social de tecnologías y servicios de telecomunicaciones”, se encuentran enmarcadas bajo el concepto de Tecnologías de Comunicación y, por lo tanto, corresponden a las funciones asignadas a esta Dependencia.
</t>
    </r>
  </si>
  <si>
    <r>
      <rPr>
        <b/>
        <sz val="11"/>
        <color theme="1"/>
        <rFont val="Arial"/>
        <family val="2"/>
      </rPr>
      <t xml:space="preserve">H14A. Avance proyecto “Asistencia, capacitación y apoyo para el acceso, uso y beneficio social de tecnologías y servicios de telecomunicaciones”. </t>
    </r>
    <r>
      <rPr>
        <sz val="11"/>
        <color theme="1"/>
        <rFont val="Arial"/>
        <family val="2"/>
      </rPr>
      <t xml:space="preserve">
Los proyectos financiados con recursos del FONTIC deben asegurar el logro de los objetivos generales y específicos establecidos.
Consultada la información del proyecto “Asistencia, capacitación y apoyo para el acceso, uso y beneficio social de tecnologías y servicios de telecomunicaciones”, reportada en el aplicativo SPI  para la vigencia auditada, se observa que, en tres de los seis objetivos específicos definidos se estableció como meta 0 y, por lo tanto, se registra un avance del 0% al finalizar el año ; uno de estos objetivos consistía en  garantizar la sostenibilidad adecuada en la asistencia, capacitación y aprovechamiento, para el cual reportan que no se trabajó en el año 2016 por ausencia de recursos. No obstante, se reporta una asignación de $17.661 millones al Proyecto y una ejecución de $17.637.8 millones, lo que indica una utilización del 99,86% de los recursos asignados.
De otra parte, para la actividad “Conferencias que promuevan el uso responsable de TIC” se establece una meta de 900.000 personas participantes, aun cuando en el Convenio celebrado para tal propósito se estableció como obligación del contratista la sensibilización de 1.000.000 personas.
Situaciones que restan claridad a la información reportada como avance del Proyecto y evidencian debilidades en la planeación del mismo, en la vigencia auditada. Así mismo, impactarían en la sostenibilidad del proyecto al no haber sido ejecutada la actividad directamente relacionada con este componente.
</t>
    </r>
  </si>
  <si>
    <r>
      <rPr>
        <b/>
        <sz val="11"/>
        <rFont val="Arial"/>
        <family val="2"/>
      </rPr>
      <t xml:space="preserve">H15AD. Comité operativo - Convenio 436 de 2016. </t>
    </r>
    <r>
      <rPr>
        <sz val="11"/>
        <rFont val="Arial"/>
        <family val="2"/>
      </rPr>
      <t xml:space="preserve">
Mediante la cláusula décima del Convenio 436/2016 , se establece la conformación del Comité del Convenio y las actividades a su cargo para el cumplimiento del objetivo del Convenio.  Posteriormente, en la primera reunión del Comité se aprueba el reglamento del mismo, definiendo reuniones mensualmente para los comités operativos de seguimiento y la realización de un comité operativo conjunto cada dos meses, al cual asistirán los supervisores de ambas iniciativas. 
Revisadas las actas del Comité operativo se evidencia que en desarrollo del Convenio , no se realizaron las reuniones del Comité con la periodicidad inicialmente acordada. Adicionalmente, se encontraron diferencias entre las actas aportadas por FONTIC en medio magnético y físico para una misma fecha de reunión (ej. Acta 2 (folio 6582), acta 4 (folio 6589)). Para la iniciativa Teletrabajo, se aportan sólo cuatro actas de Comité, pero el contenido de algunas de éstas corresponde a reuniones de tráfico.
Se define en el Comité Operativo que la entrega de los informes de gestión debe realizarse mensualmente, no obstante, el informe de actividades para la iniciativa En TIC Confío del mes de diciembre de 2016, lo entrega el contratista el 3/02/2017 con radicado Mintic 800188 .
Como causa de los anteriores hechos, se identifica la falta de aplicación cabal del reglamento aprobado para el Comité Operativo del Convenio, lo que impactaría en el cumplimiento de las labores de orientación, discusión y verificación asignadas al Comité para la adecuada ejecución del Convenio. Con posible incidencia disciplinaria por presunto incumplimiento de la cláusula décima del Convenio 436/2016 y los artículos 83 y 84 de la ley 1474/2011.
</t>
    </r>
  </si>
  <si>
    <r>
      <rPr>
        <b/>
        <sz val="11"/>
        <color theme="1"/>
        <rFont val="Arial"/>
        <family val="2"/>
      </rPr>
      <t xml:space="preserve">H16A. Medición de indicadores e impacto de las iniciativas En TIC Confío y Teletrabajo. </t>
    </r>
    <r>
      <rPr>
        <sz val="11"/>
        <color theme="1"/>
        <rFont val="Arial"/>
        <family val="2"/>
      </rPr>
      <t xml:space="preserve">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r>
  </si>
  <si>
    <r>
      <rPr>
        <b/>
        <sz val="11"/>
        <color theme="1"/>
        <rFont val="Arial"/>
        <family val="2"/>
      </rPr>
      <t xml:space="preserve">H17AD. Gestión y legalización de recursos del Convenio 436 de 2016. </t>
    </r>
    <r>
      <rPr>
        <sz val="11"/>
        <color theme="1"/>
        <rFont val="Arial"/>
        <family val="2"/>
      </rPr>
      <t xml:space="preserve">
Conforme al numeral 15 de la cláusula segunda del convenio, el contratista debe “presentar los informes financieros bimensuales con los soportes respectivos, número de comprobantes por cada uno de los desembolsos realizados por el FONTIC. La relación de los gastos efectuados con los recursos objeto del presente convenio deberá ser incluida en el respectivo informe el cual debe estar firmado por el Revisor Fiscal y el Representante Legal de la Entidad”.
Mediante la cláusula novena del convenio, se establecen las atribuciones que los supervisores tendrán a su cargo para la correcta ejecución técnica, jurídica y financiera del convenio.
De la revisión selectiva de la documentación aportada por el FONTIC a la CGR, en medio magnético y físico se evidencian debilidades en relación con la gestión y (...) 
Los hechos descritos anteriormente en relación con la no oportuna legalización de recursos impactan los estados financieros de la entidad para la vigencia auditada  y restan claridad a la efectividad de las labores adelantadas por el FONTIC en el seguimiento y control de los recursos asignados al convenio. Con posible incidencia disciplinaria por el presunto incumplimiento de los artículos 83 y 84 de la ley 1474 de 2011, el artículo 35 del decreto 2618 de 2012 y el instructivo 002 de 2016 de la Contaduría General de la Nación.</t>
    </r>
  </si>
  <si>
    <r>
      <rPr>
        <b/>
        <sz val="11"/>
        <color theme="1"/>
        <rFont val="Arial"/>
        <family val="2"/>
      </rPr>
      <t xml:space="preserve">H18AD. Gestión Documental. </t>
    </r>
    <r>
      <rPr>
        <sz val="11"/>
        <color theme="1"/>
        <rFont val="Arial"/>
        <family val="2"/>
      </rPr>
      <t xml:space="preserve">
La normatividad expedida en materia de gestión documental debe ser atendida por las entidades sujetas a su aplicación. La adecuada gestión documental debe aplicarse a toda la información institucional sin importar el soporte en que se encuentre.
Se observan debilidades en relación con la gestión documental de los convenios / contratos evaluados, en relación con:
Contrato de Aporte 871 de 2013:
Algunas actas no están firmadas por todos los integrantes, como es el caso del número 4 del 21 de febrero de 2014. (folio 802); No tienen número el acta del folio 5993 del 06 de febrero de 2015; Ultima acta de reunión del 8 de marzo de 2016; en el expediente no están consignados los informes del Supervisor del Contrato; Sin numeración actas (folio 1975); Documentos repetidos; las actas no están ingresadas cronológicamente; actas diferentes con el mismo número y en algunas actas no se realiza el seguimiento de los compromisos 
En el Certificado de cumplimiento del supervisor en el folio 6728 al 6729, se informa que el contratista cumplió parcialmente, sin embargo, el documento se encuentra sin firma y sin fecha.
Convenio 436 de 2016:
Revisadas selectivamente las carpetas físicas del convenio y la información aportada en medio magnético por el FONTIC en desarrollo de la auditoría, se evidencian casos de inadecuada disposición de los documentos por cuanto no corresponden a los originales; se encuentran varias copias de un mismo documento; no están ordenados cronológicamente; no se encuentra el índice por carpeta; varios casos de documentos ilegibles (por ejemplo, los informes mensuales de ejecución del convenio, formato 051, suscrito por los supervisores del Convenio).
De otra parte, la información disponible en el aplicativo Zafiro, repositorio de la información contractual de la Entidad, correspondiente a los contratos revisados , se encuentra incompleta y desactualizada en relación con el estado de los citados convenios / contratos.
Es de resaltar que situaciones similares han sido observadas reiteradamente por la CGR en vigencias anteriores, situación que permite concluir que las acciones de mejora propuestas y adelantadas por el FONTIC, no han sido efectivas frente a este hallazgo.
Causa de lo anterior, es la falta de aplicación estricta de las normas archivísticas y de gestión documental para la disposición y manejo de la información, disponible tanto en soporte físico como digital; lo que impide contar con información completa y confiable para el seguimiento al desarrollo del convenio /contrato, las labores de los órganos de control y la conformación de la memoria institucional del FONTIC. Con posible incidencia disciplinaria por el presunto incumplimiento de la Ley 594 de 2000 y demás normatividad externa e interna  expedida para la gestión de la información institucional.
</t>
    </r>
  </si>
  <si>
    <r>
      <rPr>
        <b/>
        <sz val="11"/>
        <color theme="1"/>
        <rFont val="Arial"/>
        <family val="2"/>
      </rPr>
      <t xml:space="preserve">H19AD. Supervisión e Interventoría Contractual. </t>
    </r>
    <r>
      <rPr>
        <sz val="11"/>
        <color theme="1"/>
        <rFont val="Arial"/>
        <family val="2"/>
      </rPr>
      <t xml:space="preserve">
En el artículo 83 de la Ley 1474 de 2011 “Por la cual se dictan normas orientadas a fortalecer los mecanismos de prevención, investigación y sanción de actos de corrupción y la efectividad del control de la gestión pública”, se establece la supervisión e interventoría contractual.
El Manual de Contratación MINTIC/ FONTIC de julio de 2014, en el Capítulo III Interventoría y Supervisión de los Contratos, establece entre otras las funciones y obligaciones de los supervisores e interventores.
Se observa que a algunos supervisores se les asigna un gran número de contratos, situación que puede afectar tanto el cumplimiento de sus deberes , como el desarrollo contractual en términos de calidad y oportunidad.
Situación que puede afectar la adecuada supervisión e interventoría del cumplimiento del objeto y obligaciones establecidas en los contratos.
Lo cual se constituye en un presunto incumplimiento del Manual de Contratación de MINTIC/ FONTIC; conducta que podría estar enmarcada en el numeral 34 del artículo 48 de la Ley 734 de 2000, modificado por el Parágrafo 1 del artículo 84 de la Ley 1474 de 2011. 
</t>
    </r>
  </si>
  <si>
    <r>
      <rPr>
        <b/>
        <sz val="11"/>
        <color theme="1"/>
        <rFont val="Arial"/>
        <family val="2"/>
      </rPr>
      <t xml:space="preserve">H20AD. Trámite procesos sancionatorios. </t>
    </r>
    <r>
      <rPr>
        <sz val="11"/>
        <color theme="1"/>
        <rFont val="Arial"/>
        <family val="2"/>
      </rPr>
      <t xml:space="preserve">
En el numeral 6 del artículo 8 del Decreto 2618 del 17 de diciembre de 2012 “Por medio de la cual se modifica la estructura del Ministerio de Tecnologías de la Información y las Comunicaciones y se dictan otras disposiciones”; se establece como una de las funciones de la Oficina Asesora Jurídica: “Adelantar las actuaciones necesarias para la imposición de sanciones, declaratorias de caducidad e incumplimientos a los contratos, en los casos que no son de competencia de la Dirección de Vigilancia y Control.” Así mismo, el artículo 86 de la Ley 1474 de 2011 señala: “Las entidades sometidas al Estatuto General de Contratación de la Administración Pública podrán declarar el incumplimiento, cuantificando los perjuicios del mismo, imponer las multas y sanciones pactadas en el contrato, y hacer efectiva la cláusula penal. Para tal efecto observarán el siguiente procedimiento.”
El supervisor del contrato 871 de 2013 , mediante memorando del 3 de noviembre de 2015, con Registro No. 863738 del 4 de noviembre de 2011, presentó informe de presunto incumplimiento del contrato, para inicio de procedimiento de imposición de multas, sanciones y declaratorias de incumplimiento, solicitado por la interventoría mediante radicado No. 693227 del 11 de septiembre de 2015 .
Con memorando con radicado 891042 del 2 de febrero de 2016, el supervisor traslada el informe de incumplimiento presentado por la interventoría a la oficina Asesora Jurídica.
Con memorando del 24 de mayo de 2016 con Registro No. 925901 del 24 de mayo de 2016, la Oficina Asesora Jurídica solicitó al supervisor aclaraciones relacionadas con: fecha en que interventoría presentó informe de los incumplimientos, período de los incumplimientos, configuración de incumplimiento y la sanción, entre otros; reiterado con memorando del 12 de octubre de 2016 Registro No. 969745 del 13 de octubre de 2016. Información que fue remitida por el supervisor con memorandos del 29 de agosto con Registro No. 954618 del 31 de agosto de 2016 y 19 de octubre Registro No. 971485 del 20 de octubre de 2016.(..)
</t>
    </r>
  </si>
  <si>
    <r>
      <rPr>
        <b/>
        <sz val="11"/>
        <color theme="1"/>
        <rFont val="Arial"/>
        <family val="2"/>
      </rPr>
      <t>H21A. Información procesos judiciales</t>
    </r>
    <r>
      <rPr>
        <sz val="11"/>
        <color theme="1"/>
        <rFont val="Arial"/>
        <family val="2"/>
      </rPr>
      <t xml:space="preserve">.
La responsabilidad de vigilar el registro oportuno y la constante actualización de la información que debe reposar en Sistema de Información LITIGOB hoy Ekogui, se encuentra en el artículo 3 de la Ley 1795 de 2007 “por medio del cual se reglamenta parcialmente el artículo 15 de la Ley 790 de 2002, el artículo 13 de la Ley 1105 de 2006 y se adopta el Sistema Único de Información para la gestión jurídica del Estado . 
Por su parte, el numeral 1 del artículo sexto y el artículo Décimo Noveno de la Resolución 7350 de 2013 “Por la cual se modifica la Resolución Orgánica No 6289 del 8 de marzo del 2011 "Establece el Sistema de Rendición Electrónica de la Cuenta e Informes - SIRECI, que deben utilizar los sujetos de control fiscal para la presentación de la Rendición de Cuenta e Informes a la Contraloría General de la República", establecen la rendición y revisión de la cuenta anual consolidada. 
Al respecto el artículo 2.2.3.4.1.3. de la ley 1069 de 2015, establece "Cualquier información que las entidades reporten sobre su actividad litigiosa a las demás instituciones que tienen obligación o competencia para recaudar información sobre la materia, o a los ciudadanos en general, deberá coincidir con la información contenida en el Sistema Único de Gestión e Información de la Actividad Litigiosa del Estado – Ekogui". 
En la información de procesos judiciales reportada por FONTIC en el formulario F9 de la Cuenta Fiscal 2016, aparecen registrados 109 procesos judiciales en contra de los cuales 83 están en estado activo.
Con oficio 1018818 del 28 de febrero de 2017, el Jefe Oficina de Control Interno, reportó que en el Sistema Único de Gestión e información Litigiosa del Estado Ekogui, con corte a diciembre 31 de 2016, se registra un total de 20 procesos judiciales activos.
De otra parte, FONTIC con oficio 1011541 del 7 de febrero de 2017, suscrito por el Secretario General, reportó 15 procesos judiciales en contra.
Acorde con lo anterior, se presenta una diferencia entre la información de procesos judiciales reportada por FONTIC en el Formato F.9 - SIRECI y la reportada en el Sistema Único de Gestión e información Litigiosa del Estado Ekogui.
Lo expuesto, evidencia debilidades en el manejo, reporte y consistencia de la información judicial por parte del FONTIC, afectando su nivel de confiabilidad, seguridad y solidez.
</t>
    </r>
  </si>
  <si>
    <r>
      <rPr>
        <b/>
        <sz val="11"/>
        <color theme="1"/>
        <rFont val="Arial"/>
        <family val="2"/>
      </rPr>
      <t>H22AD. Funciones del apoderado.</t>
    </r>
    <r>
      <rPr>
        <sz val="11"/>
        <color theme="1"/>
        <rFont val="Arial"/>
        <family val="2"/>
      </rPr>
      <t xml:space="preserve"> 
En el Decreto 1069 de 2015 “Por medio del cual se expide el Decreto Único Reglamentario del Sector Justicia y del Derecho", en el artículo 2.2.3.4.1.10 se establecen las funciones del apoderado frente al Ekogui. Al respecto, se evidenció lo siguiente:
a) Registro y actualización de solicitudes de conciliación extrajudicial. El Jefe de Control Interno de la Entidad, informa que no se registró en el Ekogui ninguna solicitud de Conciliación Extrajudicial, en los procesos judiciales y los trámites arbitrales a cargo de FONTIC.
b) Fichas Técnicas para estudio del Comité de Conciliación
Se evidenció que algunas fichas técnicas  realizadas por los apoderados de la entidad, no cumplen con la rigurosidad requerida desde el punto de vista técnico y jurídico; acorde con lo señalado en el numeral 3 Artículo 2.2.3.4.1.10  del Decreto 1069 de 2015 que establece entre las funciones del apoderado: “Diligenciar y actualizar las fichas que serán presentadas para estudio en los comités de conciliación, de conformidad con los instructivos que la Agencia Nacional de Defensa Jurídica del Estado expida para tal fin”. 
De conformidad con lo anterior, se evidencia que los apoderados designados por FONTIC no están dando cabal cumplimiento a sus funciones, por lo cual, presuntamente se incumple lo establecido el artículo 2.2.3.4.1.10 del Decreto 1069 de 2015, el Instructivo del Sistema Único de Gestión e Información Litigiosa del Estado EKOGUI – Perfil Apoderado de marzo de 2015 y el artículo 34 del Decreto Ley 734 de 2002 Código Disciplinario Único.
Situaciones que evidencian debilidades en el cumplimiento de las funciones por parte de los apoderados del FONTIC, lo que puede afectar las funciones y decisiones por parte del Comité de Conciliación y la defensa de los intereses del Fondo. 
</t>
    </r>
  </si>
  <si>
    <r>
      <rPr>
        <b/>
        <sz val="11"/>
        <color theme="1"/>
        <rFont val="Arial"/>
        <family val="2"/>
      </rPr>
      <t xml:space="preserve">H23AD. Conciliación extrajudicial. </t>
    </r>
    <r>
      <rPr>
        <sz val="11"/>
        <color theme="1"/>
        <rFont val="Arial"/>
        <family val="2"/>
      </rPr>
      <t xml:space="preserve">
La Ley 640 del 5 de enero 2001, por la cual se modifican normas relativas a la conciliación y se dictan otras disposiciones, estableció en sus artículos 35 y 36: la conciliación extrajudicial como requisito de procedibilidad para acudir ante las jurisdicciones civiles, contenciosas administrativas, laborales y de familia, y rechazó de plano de la demanda por la ausencia de este requisito de procedibilidad.
El 24 de julio de 2008, el FONDO instauró acción de Reparación Directa proceso No. 25000232600020090089201, solicitando declarar que la prestación del servicio de mensajería especializada a nivel nacional, se realizó sin licencia entre el 16 de marzo y octubre 8 de 2005 y que por ello le deben cancelarle $2.572.0 millones distribuido así: $1.333.5 millones por concepto de capital y $1.238.4 millones por intereses; por haber hecho uso de un servicio cuya titularidad es ejercida por MINTIC. 
El 31 de julio de 2014, el Tribunal Administrativo de Cundinamarca Sección Tercera -  Subsección C de Descongestión, dictó sentencia de primera instancia en contra de FONTIC, por no agotar el requisito de conciliación prejudicial previo a la demanda y concluye que el asunto materia de estudio era susceptible de ser sometido a trámite de conciliación prejudicial, por lo que el accionante debió agotar ese requisito previo y advierte que no hay constancia alguna que acredite que así lo hizo, declarando probada la excepción de inepta demanda por no agotamiento del requisito de procedibilidad. A la fecha el proceso, se encuentra al despacho para fallo de segunda instancia. 
Es decir, el FONTIC, presentó la demanda el 28 de julio de 2008 y no dio aplicación a la Ley 640 de 2001, la cual estaba rigiendo desde el 24 de enero de 2002.
Con lo cual, se evidencia debilidades en la defensa de los intereses del FONDO, relacionados con el no agotamiento del requisito procedibilidad referido a la conciliación extrajudicial; incumpliéndose presuntamente con lo señalado en la norma citada y pone en riesgo la defensa de los intereses de la Entidad.
</t>
    </r>
  </si>
  <si>
    <r>
      <rPr>
        <b/>
        <sz val="11"/>
        <color theme="1"/>
        <rFont val="Arial"/>
        <family val="2"/>
      </rPr>
      <t xml:space="preserve">H24AD. Obligaciones en identificación y/o valoración de cobro coactivo. </t>
    </r>
    <r>
      <rPr>
        <sz val="11"/>
        <color theme="1"/>
        <rFont val="Arial"/>
        <family val="2"/>
      </rPr>
      <t xml:space="preserve">
FONTIC actualmente cuenta con 1.701 obligaciones por valor de $9.968.5 millones, a las que no se les ha iniciado el cobro coactivo y se encuentran en proceso de identificación o valorización; las cuales representan el 16.4% del valor total de las obligaciones de cobro coactivo con corte a 31 de diciembre de 2016, valor que asciende a $60.668.4 millones; observándose lo siguiente:       
Del total de las anteriores obligaciones, se tiene que 1.063 por valor de $7.412.6 millones, están en proceso de identificación y recolección documental para valoración y venta a CISA; de las cuales 754 por valor de $3.736.3 millones, presentan edades superiores a 5 años y 109 por $665.9 millones, con edades entre 3 a 5 años. 
De igual manera, reportan 639 obligaciones con saldo de $2.555.8 millones, que están en trámite de valoración para venta a CISA; de las cuales 308 por valor de $729.4 millones muestran edades mayores a 5 años y 17 por $83. 2, cuyas edades oscilan entre 3 y 5 años.
Al respecto, el artículo 123 de la Ley 1753 de 2015 “Por la cual se expide el Plan Nacional de Desarrollo 2014-2018 “Todos por un nuevo país”, que modificó el artículo 238 de la Ley 1450 de 2011, establece “La cartera de naturaleza coactiva y la que no esté vencida, podrá ser entregada en administración a CISA”. 
Lo anteriormente expuesto pudo haberse suscitado por falencias de orden administrativo y conlleva un presunto incumplimiento de lo previsto en el artículo 34 de la Ley 734 de 2002 y Título IV de la Ley 1437 de 2011.
Situación que denota debilidades en el trámite del proceso ejecutivo de cobro coactivo, con el riesgo que se pueda extinguir la competencia de FONTIC para exigir el pago de la obligación y opere la Prescripción de la Acción de Cobro.</t>
    </r>
  </si>
  <si>
    <r>
      <rPr>
        <b/>
        <sz val="11"/>
        <color theme="1"/>
        <rFont val="Arial"/>
        <family val="2"/>
      </rPr>
      <t>H25AD. Proceso ejecutivo por jurisdicción coactiva No. 184-2004.</t>
    </r>
    <r>
      <rPr>
        <sz val="11"/>
        <color theme="1"/>
        <rFont val="Arial"/>
        <family val="2"/>
      </rPr>
      <t xml:space="preserve"> 
FONTIC acordó por vía de la conciliación extrajudicial realizada el 15 de agosto de 2012, revocar los actos que resolvieron las excepciones en forma negativa del proceso ejecutivo por jurisdicción coactivo No. 184-2004, con el argumento que sobre las obligaciones objeto de cobro operó el fenómeno de la prescripción y no era efectivo el mandamiento de pago librado por la sanción impuesta desde el año 2002, por valor de $309 millones más $42.2 millones por IPC liquidado.
El Comité de Conciliaciones el 15 de agosto de 2012, acogió la recomendación presentada por la oficina Asesora Juridicial y avaló la conciliación presentada por la sociedad sancionada.  
El Tribunal Administrativo de Cundinamarca Sección Cuarta Subsección A, el 24 de enero de 2013, decidió improbar el acuerdo conciliatorio suscrito el 15 de agosto de 2012, teniendo en cuenta que la obligación era exigible desde el 4 de mayo de 2010, fecha de ejecutoria de la sentencia; es decir, los 5 años vencían el 4 de mayo de 2015; así mismo, este Tribunal consideró lesivo para el interés público dejar de recaudar la sanción impuesta por FONTIC. 
Teniendo en cuenta lo anterior, FONTIC con Auto 001778 del 4 de abril de 2013, declaró la nulidad relativa de las actuaciones administrativas adelantadas y dejó incólume el auto de medidas cautelares.  
Lo anterior, denota falta claridad en la aplicación normativa respecto al término de prescripción de las obligaciones en los procesos de cobro coactivo, teniendo en cuenta que se aplicó la norma general de prescripción del Código Civil y no lo establecido en la Ley 1437 de 2011 por la cual se expide el Código de Procedimiento Administrativo y de lo Contencioso Administrativo, relacionado con la pérdida de fuerza ejecutoria de los actos administrativos.
Situación que genera riesgos en el trámite del proceso ejecutivo de cobro coactivo y puede generar que FONTIC no pueda recaudar los recursos que se le adeudan.</t>
    </r>
  </si>
  <si>
    <r>
      <rPr>
        <b/>
        <sz val="11"/>
        <color theme="1"/>
        <rFont val="Arial"/>
        <family val="2"/>
      </rPr>
      <t xml:space="preserve">H26AD. Procesos ejecutivos de cobro coactivo. </t>
    </r>
    <r>
      <rPr>
        <sz val="11"/>
        <color theme="1"/>
        <rFont val="Arial"/>
        <family val="2"/>
      </rPr>
      <t xml:space="preserve">
FONTIC adelanta entre otros, 30 procesos ejecutivos de cobro coactivo por valor de $4.367.2 millones, por concepto de Incumplimiento del pago de obligaciones del permiso otorgado, las cuales fueron impuestas a un solo Concesionario desde 2010, sin que a la fecha FONTIC haya recaudado el valor arriba citado.
Mediante oficio con Registro No. 760068 del 29 de septiembre de 2014, la Coordinadora del Grupo Facturación y Cartera, solicita a la Oficina Asesora Jurídica, informar si se ha hecho parte en el proceso de liquidación de la empresa, teniendo en cuenta que se tienen obligaciones pendientes.
Con memorando Registro No. 762487 del 7 de octubre de 2014, la Jefe Oficina Jurídica informa a Facturación y Cartera que el concesionario está en liquidación voluntaria y que procederá a oficiar al liquidador para conocer el estado de las acreencias.
Al respecto, no se evidencian las gestiones que soporten las medidas tomadas por parte del FONTIC, en relación con el proceso de liquidación; teniendo en cuenta el valor de los recursos adeudados por incumplimiento del pago de obligaciones del permiso otorgado.
La anterior situación denota debilidad en el procedimiento de cobro coactivo establecido en la Ley 1437 de 2011, por la cual se expide el Código de Procedimiento Administrativo y de lo Contencioso Administrativo, con el riesgo que no se recuperen los recursos adeudados a FONTIC.
</t>
    </r>
  </si>
  <si>
    <r>
      <rPr>
        <b/>
        <sz val="11"/>
        <color theme="1"/>
        <rFont val="Arial"/>
        <family val="2"/>
      </rPr>
      <t xml:space="preserve">H27AD. Proceso ejecutivo 188 – 2010. </t>
    </r>
    <r>
      <rPr>
        <sz val="11"/>
        <color theme="1"/>
        <rFont val="Arial"/>
        <family val="2"/>
      </rPr>
      <t xml:space="preserve">
Con Resolución No. 001057 del 6 de octubre de 2011, la Entidad libró mandamiento de pago del proceso ejecutivo de cobro coactivo No. 188-2010 por $693.8 millones, notificado por correo certificado Radicado No. 491546 del 19 de octubre de 2011 y notificación personal del 25 de octubre de 2011.
El 22 de junio de 2010, la Coordinadora Grupo Cobro Coactivo, solicitó información sobre certificados de tradición y libertad, vehículos y cuentas bancarias a nombre del concesionario, información reiterada el 6 de octubre de 2011.
Mediante oficio Radicado No. 446295 del 7 de diciembre de 2011, el RUNT reporta a la Coordinadora del Grupo Cobro Coactivo, información sobre cinco vehículos a nombre del Concesionario sancionado. 
Al respecto, no se evidenció la gestión por parte de FONTIC, para decretar la medida cautelar del embargo y secuestre de los vehículos automotores reportados; tal como lo prevé el artículo 837 y 839 del Estatuto Tributario Nacional; teniendo en cuenta que la liquidación se realizó 9 meses después de resuelto el recurso de reposición.
Lo que denota debilidad en la gestión de cobro coactivo adelantada por FONTIC y afecta el trámite del proceso de cobro.
</t>
    </r>
  </si>
  <si>
    <r>
      <rPr>
        <b/>
        <sz val="11"/>
        <color theme="1"/>
        <rFont val="Arial"/>
        <family val="2"/>
      </rPr>
      <t xml:space="preserve">H28AD. Contrato liquidado con saldo por legalizar. </t>
    </r>
    <r>
      <rPr>
        <sz val="11"/>
        <color theme="1"/>
        <rFont val="Arial"/>
        <family val="2"/>
      </rPr>
      <t xml:space="preserve">
El contrato 189-2008 cuenta con Acta Definitiva de Liquidación, sin embargo, a diciembre 31 de 2016 se reporta un saldo $79.7 millones de recursos entregados en administración sin legalizar, situación que genera sobreestimación de la cuenta 142402 en el valor ya establecido. 
Esta situación podría constituirse en presunta falta disciplinaria teniendo en cuenta lo señalado en el Instructivo Legalización de Recursos Entregados en Administración y el artículo 84 de la Ley 1474 de 2011
</t>
    </r>
  </si>
  <si>
    <r>
      <rPr>
        <b/>
        <sz val="11"/>
        <color theme="1"/>
        <rFont val="Arial"/>
        <family val="2"/>
      </rPr>
      <t xml:space="preserve">H29AD. Contrato terminado con saldo por legalizar. </t>
    </r>
    <r>
      <rPr>
        <sz val="11"/>
        <color theme="1"/>
        <rFont val="Arial"/>
        <family val="2"/>
      </rPr>
      <t xml:space="preserve">
Debido al posible incumplimiento de los procedimientos establecidos para el registro contable de las legalizaciones en el FONTIC, se evidenciaron saldos por legalizar de los convenios N° 084 de 2007 y 551 de 2009 terminados y en proceso de liquidación por valor de $1.194 millones, lo cual genera una sobreestimación sobre el saldo total de la cuenta 142402 Recursos entregados en administración.
Esta situación podría constituirse en presunta falta disciplinaria teniendo en cuenta lo señalado en el Instructivo Legalización de Recursos Entregados en Administración y el artículo 84 de la Ley 1474 de 2011.
Esta situación podría constituirse en presunta falta disciplinaria teniendo en cuenta lo señalado en el Instructivo Legalización de Recursos Entregados en Administración y el artículo 84 de la Ley 1474 de 2011
</t>
    </r>
  </si>
  <si>
    <r>
      <rPr>
        <b/>
        <sz val="11"/>
        <color theme="1"/>
        <rFont val="Arial"/>
        <family val="2"/>
      </rPr>
      <t xml:space="preserve">H30AD. Diferencias en saldos por legalizar. </t>
    </r>
    <r>
      <rPr>
        <sz val="11"/>
        <color theme="1"/>
        <rFont val="Arial"/>
        <family val="2"/>
      </rPr>
      <t xml:space="preserve">
A 31 de diciembre de 2016 la cuenta 142402 refleja un saldo por legalizar de $3.184 millones de los convenios relacionados en la tabla. Los contratistas reportan en sus estados contables, por los mismos convenios unos saldos a favor del FONTIC distintos, tal como se muestra en la siguiente tabla. Debido a la falta de conciliación se podría estar subestimando la cuenta en un monto de $136,5 millones y sobreestimando en $2.707 millones.
Esta situación podría constituirse en presunta falta disciplinaria teniendo en cuenta lo señalado por la Contaduría General de la Nación en el Instructivo 002 de 2016.</t>
    </r>
  </si>
  <si>
    <r>
      <rPr>
        <b/>
        <sz val="11"/>
        <color theme="1"/>
        <rFont val="Arial"/>
        <family val="2"/>
      </rPr>
      <t>H31AD. Excedentes financieros sin registrar.</t>
    </r>
    <r>
      <rPr>
        <sz val="11"/>
        <color theme="1"/>
        <rFont val="Arial"/>
        <family val="2"/>
      </rPr>
      <t xml:space="preserve">
El artículo 124 de la Ley 1737 de 2014 establece que los mayores valores recaudados por concepto de ingresos de la contribución de que tratan los artículos 24 de la Ley 1314 de 2009 y 12 de la Ley 1507 de 2012 deberán transferirse al Fondo de Tecnologías de la Información y las Comunicaciones; 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
Esta situación podría constituirse en presunta falta disciplinaria teniendo en cuenta lo señalado en el Régimen de Contabilidad Pública y el artículo 124 de la Ley 1737 de 2014, el artículo 24 de la Ley 1314 de 2009 y 12 de la Ley 1507 de 2012.
</t>
    </r>
  </si>
  <si>
    <r>
      <rPr>
        <b/>
        <sz val="11"/>
        <color theme="1"/>
        <rFont val="Arial"/>
        <family val="2"/>
      </rPr>
      <t xml:space="preserve">H32AD. Contratos terminados con saldos por legalizar. </t>
    </r>
    <r>
      <rPr>
        <sz val="11"/>
        <color theme="1"/>
        <rFont val="Arial"/>
        <family val="2"/>
      </rPr>
      <t xml:space="preserve">
El registro de la legalización de recursos entregados a través de fiducia se realiza durante la ejecución del contrato/convenio con la presentación de los informes de las fiduciarias, en consecuencia, cuando se terminan los contratos o los convenios, los recursos entregados deben estar legalizados. Debido al posible incumplimiento de los procedimientos establecidos para el registro contable de las legalizaciones en el FONTIC, se evidenciaron saldos por legalizar de los convenios N° 1036 de 2012, 1037 de 2012 y 1046 de 2012 terminados y en proceso de liquidación por valor de $ 516 millones, lo cual genera una sobreestimación sobre el saldo total de la cuenta 192603 Fiducia Mercantil.
Esta situación podría constituirse en presunta falta disciplinaria teniendo en cuenta lo señalado en el Instructivo Legalización de Recursos Entregados en Administración y el artículo 84 de la Ley 1474 de 2011
</t>
    </r>
  </si>
  <si>
    <r>
      <rPr>
        <b/>
        <sz val="11"/>
        <color theme="1"/>
        <rFont val="Arial"/>
        <family val="2"/>
      </rPr>
      <t>H33AD. Operaciones recíprocas reportadas por el FONTIC.</t>
    </r>
    <r>
      <rPr>
        <sz val="11"/>
        <color theme="1"/>
        <rFont val="Arial"/>
        <family val="2"/>
      </rPr>
      <t xml:space="preserve"> 
La Contaduría General de la Nación ha establecido que todas las entidades contables públicas deben efectuar permanentemente procesos de conciliación de los saldos de operaciones recíprocas entre sí, tanto en los cortes trimestrales intermedios, como en el corte de final de año. 
De acuerdo con lo reportado por la administración del FONTIC, a 31 de diciembre de 2016, se evidenció que la entidad incluyó en el formato CGN2005_002_OPERACIONES_RECIPROCAS,  saldos sin conciliar  de las cuentas contables reciprocas que tiene con otras entidades públicas. Teniendo en cuenta que los saldos relacionados en la siguiente tabla son significativos (33% de los activos, 24% de los ingresos y 38 % de los gastos) y no han sido conciliados, afectan la razonabilidad de las cuentas comprometidas. 
Esta situación genera sobreestimaciones en los saldos de las cuentas comprometidas en estas operaciones y posibilita inconsistencias en los Estados Financieros Consolidados del Sector Público y podría constituirse en presunta falta disciplinaria teniendo en cuenta lo señalado por la Contaduría General de la Nación en el Instructivo 002 de 2016 y el Régimen de Contabilidad Pública adoptado mediante la Resolución 354 de 2007.</t>
    </r>
  </si>
  <si>
    <r>
      <rPr>
        <b/>
        <sz val="11"/>
        <color theme="1"/>
        <rFont val="Arial"/>
        <family val="2"/>
      </rPr>
      <t>H34AD. Operaciones recíprocas reportadas por otras entidades del estado.</t>
    </r>
    <r>
      <rPr>
        <sz val="11"/>
        <color theme="1"/>
        <rFont val="Arial"/>
        <family val="2"/>
      </rPr>
      <t xml:space="preserve">
El FONTIC también aparece relacionado como entidad reciproca de los entes del estado con los cuales realiza transacciones, hechos y operaciones económicas, constituyéndose en una entidad destino. Del análisis de las operaciones recíprocas de 70 entidades, se evidenció que cuenta con saldos distintos a los reportados por el FONTIC en el formulario CGN2005_002, lo que evidencia que no han sido conciliados. Los saldos de las cuentas se reflejan en la siguiente tabla:
Esta situación genera subestimaciones en los saldos de las cuentas comprometidas en estas operaciones y posibilita inconsistencias en los Estados Financieros Consolidados del Sector Público e incumple lo establecido en el Régimen de Contabilidad Pública adoptado mediante la Resolución 354 de 2007. </t>
    </r>
  </si>
  <si>
    <r>
      <rPr>
        <b/>
        <sz val="11"/>
        <color theme="1"/>
        <rFont val="Arial"/>
        <family val="2"/>
      </rPr>
      <t>H35AD. Notas a los Estados Financieros.</t>
    </r>
    <r>
      <rPr>
        <sz val="11"/>
        <color theme="1"/>
        <rFont val="Arial"/>
        <family val="2"/>
      </rPr>
      <t xml:space="preserve">
Las Notas de los Estados Contables presentan deficiencias en la revelación, debido a que las mismas no permiten conocer situaciones significativas de los hechos financieros, económicos y sociales, que afectan los estados contables, entre las cuales se describen las siguientes:
• Las notas enviadas a la Comisión de la CGR son diferentes a las reportadas en el Chip, ya que estas últimas no cuentan con los anexos.
• En la nota 1.6 Propiedad, planta y equipo, en el cuadro sin número que busca dar cuenta de los bienes muebles e inmuebles adquiridos por el FONTIC durante la vigencia 2016 relaciona la orden de compra o contrato y el valor, sin embargo no es posible identificar los bienes ya que no se encuentran relacionados.
• En la nota 1.6 Propiedad, planta y equipo, en el aparte dedicado a los bienes dados de baja no se logra identificar la cantidad ni el tipo de bienes. Se informa que se anexa en medio magnético la relación de los bienes, sin embargo, no se reporta ni en un anexo ni en medio magnético.
• En relación con las notas referidas a las cuentas 163501 Maquinaria y equipo; 163503 Muebles, enseres y equipo de oficina y 163507 Redes, líneas y cables, explica la disminución de las cuentas por la baja y donación de “unos” puntos vive digital, sin especificar los puntos de donde proceden los bienes. 
• La nota de la cuenta 163590 Otros bienes muebles en bodega, da cuenta de los bienes que fueron legalizados en 2016 por los convenios descritos en el cuadro, sin embargo, no se sabe a qué subcuenta de la Propiedad, planta y equipo afecta y por consiguiente el tipo de bien. En la misma nota se mencionan los bienes que se dieron de baja por haber sido transferidos a RTVC, pero no se anexa el tipo de bien objeto de baja.
• En la nota 1.4.20.12 Anticipo para adquisición de bienes y servicios se hace referencia a acciones adelantadas en la vigencia 2017, cuando la fecha de corte de la información corresponde a diciembre 31 de 2016.
Esta situación no permite tener la claridad suficiente para el adecuado análisis de la información contenida en los Estados Financieros, tal como lo establece el Régimen de Contabilidad Pública.
</t>
    </r>
  </si>
  <si>
    <r>
      <rPr>
        <b/>
        <sz val="11"/>
        <color theme="1"/>
        <rFont val="Arial"/>
        <family val="2"/>
      </rPr>
      <t xml:space="preserve">H36AD. Reporte al SIRECI. </t>
    </r>
    <r>
      <rPr>
        <sz val="11"/>
        <color theme="1"/>
        <rFont val="Arial"/>
        <family val="2"/>
      </rPr>
      <t xml:space="preserve">
Las notas a los estados contables básicos son parte integral de éstos y forman con ellos un todo indisoluble, sin embargo, el reporte realizado por el FONTIC al SIRECI del Informe Anual Consolidado no contiene las Notas a Explicativas a los estados contables, por lo tanto, la información reportada es incompleta.  
La Contaduría General de la Nación en el Instructivo 002 de 2016 establece que el representante legal y el contador deben certificar la información financiera, económica y social de la entidad, que se presenta a la Contaduría General de la Nación, a las autoridades de control y a los demás usuarios. Sin embargo, en el Reporte al SIRECI no reposa dicha certificación, ni fue remitida a la Comisión de la Contraloría General de la República.
Esta situación podría constituirse en presunta falta disciplinaria teniendo en cuenta lo señalado por la Contaduría General de la Nación en el Instructivo 002 de 2016 y el Decreto 7350 de 2013.
</t>
    </r>
  </si>
  <si>
    <r>
      <rPr>
        <b/>
        <sz val="11"/>
        <color theme="1"/>
        <rFont val="Arial"/>
        <family val="2"/>
      </rPr>
      <t xml:space="preserve">H37A. Pérdidas de apropiación. </t>
    </r>
    <r>
      <rPr>
        <sz val="11"/>
        <color theme="1"/>
        <rFont val="Arial"/>
        <family val="2"/>
      </rPr>
      <t xml:space="preserve">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t>
    </r>
  </si>
  <si>
    <r>
      <rPr>
        <b/>
        <sz val="11"/>
        <color theme="1"/>
        <rFont val="Arial"/>
        <family val="2"/>
      </rPr>
      <t xml:space="preserve">H38AD. Vigencias Expiradas. </t>
    </r>
    <r>
      <rPr>
        <sz val="11"/>
        <color theme="1"/>
        <rFont val="Arial"/>
        <family val="2"/>
      </rPr>
      <t xml:space="preserve">
Se observaron pagos en la vigencia 2016 entregados a cuatro de los operadores por $2.220.8 millones por el déficit entre la contraprestación periódica y los subsidios otorgados por los PRST, teniendo en cuenta que la contraprestación no era suficiente para cubrir los gastos de los subsidios. Dichos pagos se quedaron retrasados porque los informes técnicos debieron ser analizados y aprobados por el MINTIC para lo cual se tomó dos años y el cruce debió hacerse anualmente, acorde a lo establecido en el Artículo 69 de la Ley 1341 de 2009. 
En cumplimiento a lo dispuesto en el Artículo 8º de la Resolución 926 de 2014 del MINTIC, los operadores presentaron entre enero y marzo de 2015 las cuentas de cobro correspondientes al déficit que se les generó al subsidiar, durante la vigencia 2014, a los beneficiarios de VISP de que trata la Resolución 1363 de 2012. Se realizaron pagos parciales a los PRST por las Cuentas de Cobro presentadas en las vigencias 2013, 2014 y 2015.
El pago final se realizó a través de la figura de las Vigencias Expiradas  en diciembre de 2016 con las Resoluciones FONTIC No. 3393 del 20/12/2016; 3394 del 20/12/2016; 3444 del 22/12/2016 y 3482 del 23/12/2016, en las cuales se estableció el resultado de la evaluación respecto a la aplicación de subsidios por parte del proveedor, se reconoce un déficit, se reconoce un gasto y se ordena el pago; los pagos estuvieron sustentados en el certificado de disponibilidad presupuestal No. 142916 del 24 de octubre de 2016. 
Lo anterior afectó los resultados de la gestión del año 2016, por no haber sido ser liquidados y pagados en la vigencia 2015, de conformidad con artículo 69 de la Ley 1341 de 2009 y el numeral 1 del artículo 58 de la ley 1450 de 2011 “(…) el déficit que se llegare a generar en el periodo de transición con ocasión de lo establecido en el inciso anterior, que no sea posible cubrir con el valor de la contraprestación de que trata el artículo 36 de la ley 1341 de 2009, será cubierto anualmente por el fondo de tecnologías de la información y las comunicaciones de acuerdo con los informes presentados en los formatos definidos para tal fin.(…)”; norma última que tuvo vigencia desde el 16 de junio de 2011 hasta el 8 de junio de 2015. (Resaltado nuestro).
</t>
    </r>
  </si>
  <si>
    <r>
      <rPr>
        <b/>
        <sz val="11"/>
        <rFont val="Arial"/>
        <family val="2"/>
      </rPr>
      <t>H3AD. Deficiencias en la gestión de cartera.</t>
    </r>
    <r>
      <rPr>
        <sz val="11"/>
        <rFont val="Arial"/>
        <family val="2"/>
      </rPr>
      <t xml:space="preserve">
La entidad cedió a CISAl°  la administración y cobro de cartera mediante el contrato 771 de 2012 y sucesivamente fueron suscritos otros tres contratos con la misma entidad (CM-005-2013; CM-006-2014; Convenio Interadministrativo 399 de 2015) 
para la recuperación de cartera en mora y de naturaleza Coactiva de Fontic. Este último contrato se suscribió el 25/03/2015 por $630 millones y tiene fecha de terminación 31/12/2015. 
Con base en lo afirmado en el Informe Final de Ejecución del Contrato No. 399 de 2015 se tiene que: "i) En octubre de 2015 se inició la gestión de revisión de los procesos cuyas obligaciones se registran con vencimiento mayor de cinco años para identificar aquellos procesos a los que pueda proceder la prescripción de las obligaciones. (...); ii) Durante la ejecución del contrato, hubo limitado préstamo de expedientes, por lo cual no se pudo realizar la gestión de cobro en todos los procesos, situación que fue informada a la Coordinación de Cobro Coactivo del MINTIC". 
No obstante haberse adelantado gestiones para el cobro de la cartera por parte de la Entidad, se observaron deficiencias en la gestión del cobro de la misma, porque al 31 de diciembre de 2015 no registra el inicio de los procesos coactivos correspondientes para cartera mayor a cinco (5) años por valor de $4.575 millones por lo cual se mantiene el riesgo de que la misma prescriba, incumpliendo el mandato del Artículo 1° de la Ley 1066 de 2006 "realizar su gestión de manera ágil, eficaz, eficiente y oportuna.</t>
    </r>
  </si>
  <si>
    <r>
      <rPr>
        <b/>
        <sz val="11"/>
        <rFont val="Arial"/>
        <family val="2"/>
      </rPr>
      <t>H4A. Información Saldos por Girar - Recursos Entregados a Terceros.</t>
    </r>
    <r>
      <rPr>
        <sz val="11"/>
        <rFont val="Arial"/>
        <family val="2"/>
      </rPr>
      <t xml:space="preserve">
En su respuesta la Entidad responde "es pertinente mencionar que la información financiera registrada en los informes mensuales de ejecución de los Contratos interadministrativos Nos. 504 de 2011, 989 de 2012 y 879 de 2013, con corte al 31 de diciembre de 2015, corresponde a los valores programados a pagar por actividades ejecutadas en el 2015. 
Una vez se recibe la confirmación de la ejecución del pago por parte de Tesorería del Ministerio TIC y el informe de ejecución financiera bimestral de FONADE, se procede a la conciliación entre FONADE y el FONTIC cuyo resultado se plasma en el "Formato de legalización de recursos" que es reportado al Grupo de Contabilidad en el formato establecido por el MIG, en el cual se detallan los valores efectivamente girados por el FONTIC y los valores pendientes por ejecutar por parte de FONADE. 
De acuerdo con lo anterior, si bien es cierto lo expuesto por parte de la Entidad, es claro que persisten las diferencias en lo reportado en los informes de supervisión, que son los documentos fuente para el análisis y seguimiento de los proyectos. </t>
    </r>
  </si>
  <si>
    <r>
      <rPr>
        <b/>
        <sz val="11"/>
        <rFont val="Arial"/>
        <family val="2"/>
      </rPr>
      <t>H7A. Seguimiento a la ejecución de convenios y contratos</t>
    </r>
    <r>
      <rPr>
        <sz val="11"/>
        <rFont val="Arial"/>
        <family val="2"/>
      </rPr>
      <t xml:space="preserve">. 
El procedimiento GCC-TIC-PR-013 para el seguimiento a la ejecución de convenios y contratos (proceso de compras y contratación), que tiene como objetivo revisar la adecuada ejecución de contratos y/o convenios financiados con recursos de FONTIC desde la etapa precontractual hasta la liquidación de los mismos, establece en varias de las actividades que lo conforman la existencia del informe mensual de ejecución de convenios (actividades 12 Y 14), en el que se manifiesta 
además de manera taxativa en el numeral 13 que "El diligenciamiento del formato es mensual y de carácter obligatorio por parte de los Supervisores" (subrayado fuera de texto), frente a lo anterior se evidencia a manera de ejemplo que: 
Los formatos mensuales en el análisis de los contratos 504 de 2011; 989 de 2012 y 879 de 2013 evidenciaron deficiencias en la información reportada. 
De otra parte, la minuta del contrato de prestación de servicios 091 de 2015, no contempla como una obligación a cargo del contratista, la presentación de informes mensuales, los que a 28/04/2016, no reposan en el archivo correspondiente en el 
aplicativo ZAFIRO, en el que sí reposa oficio de designación del supervisor de 30 de enero de 2015, sin radicado en ALFANET, y en la que se manifiesta que la supervisión y /o control de la ejecución contractual "implica el cumplimiento de las obligaciones contenidas en la cláusula de supervisión del Contrato, así como las dispuestas en las regulaciones internas y las normas vigentes sobre la materia" 
Lo anterior permite evidenciar debilidades en la consistencia de la información así como establecer que se está inobservando oportunamente la obligación de los supervisores de llevar a las carpetas los informes de documentos generados en la ejecución de los contratos y/o convenios. 
La Entidad en respuesta a la observación se refiere a las diferentes instancias de seguimiento y control, señalando que éste no recae únicamente sobre el formato FM-001, lo que no es materia de controversia. De otra parte confirma para el caso 
del contrato 091 de 2015, que existe la obligación del contratista de presentar informes; sin embargo, se establece que la alusión que al respecto hay en el contrato, no se refiera de manera concreta a aquellos que tienen como característica la periodicidad contenida en el procedimiento GCC-TIC-PR-013, 
conviene resaltar que si bien se señala el trámite surtido para que los informes de supervisión se suban al aplicativo ALFANET, no se hace referencia a la ausencia de los relacionados con la ejecución del citado contrato 91 en el aplicativo ZAFIRO al momento de la correspondiente valoración por el equipo auditor, como tampoco a la falta de radicado del documento de designación de la supervisión. </t>
    </r>
  </si>
  <si>
    <r>
      <rPr>
        <b/>
        <sz val="11"/>
        <rFont val="Arial"/>
        <family val="2"/>
      </rPr>
      <t xml:space="preserve">H8A. Expedientes físicos gestión jurídica. </t>
    </r>
    <r>
      <rPr>
        <sz val="11"/>
        <rFont val="Arial"/>
        <family val="2"/>
      </rPr>
      <t xml:space="preserve">
Se encuentran establecidas reglas y principios generales que regulan la función archivística del Estado2° además que es necesario tener en cuenta que los documentos soportan la toma de decisiones y los archivos constituyen una herramienta para la gestión administrativa, económica, política y cultural del 
Estado, en sí son el testimonio de los hechos y de las obras. 
Realizada la verificación en el Grupo de Gestión de la Información de la Subdirección Administrativa de Gestión Humana-de MINTIC, sobre la existencia en el expediente físico, de documentos que soporten las actuaciones y gestiones realizadas por MINTIC - FONTIC en cabeza de sus apoderados, con base en los soportes relacionados en la base de datos, correspondiente a cada uno de los procesos seleccionados para análisis; se estableció que hay deficiencias en el archivo de los documentos físicos, no todos los documentos relacionados en los expedientes reposan en la carpeta correspondiente y otros no han sido ordenados cronológicamente, en algunos se repiten copias en varias oportunidades; el número de documentos relacionados en los rótulos de radicado no se encuentran en todos los casos adjuntos al documento mismo, la información del desarrollo de los procesos está incompleta; al momento de su análisis sólo un expediente físico correspondiente a un Proceso Judicial contaba con hoja de control (parágrafo del 
artículo 12 del acuerdo 002 de 2014 del AGN), adicionalmente se evidenciaron deficiencias en el inventario documental, a punto que se halla un expediente con auto admisorio de demanda y sus anexos radicado el 24-06-2015 que de acuerdo 
con la base de datos debiera encontrarse en el archivo, no obstante al no encontrarlo, se manifestó que a pesar de estar creado, no habían sido entregados al Grupo de Gestión de la Información, los documentos físicos correspondientes. 
Lo descrito implica de una parte, afectación dentro de la cadena de valor del Macroproceso de Gestión de Recursos - proceso Gestión Documental respecto de los ítems: Recepción, direccionamiento, organización y trámite, y distribución de 
documentos físicos y electrónicos de y a los grupos de interés; particularmente en cuanto a los efectos particulares allí establecidos (resultados e impactos), y de otra parte, el trabajo desarrollado en cuanto al componente complementario de 
Información 23 a que se refiere la Dimensión Arquitectura Institucional del M1G: 
Lo anterior permite establecer inobservancia de la normatividad vigente respecto 
del manejo de los expedientes al interior de las dependencias y grupos encargados de gestionar los mismos durante su etapa de trámite, lo que además de evidenciar debilidades en la implementación de la cultura del autocontrol al interior de grupos específicos, tiene incidencia negativa en cuanto al fortalecimiento de mecanismos de control interno en MINTIC — FONTIC, con presunta incidencia disciplinaria de acuerdo con lo establecido en el numeral 5 del artículo 34 de la Ley 734 de 2002, y por incumplimiento de la Ley 594 de 2000 artículo 26, respecto del inventario documental, artículo 12 del acuerdo 002 de 2014 del AGN, y demás normas sobre archivo. </t>
    </r>
  </si>
  <si>
    <r>
      <rPr>
        <b/>
        <sz val="11"/>
        <rFont val="Arial"/>
        <family val="2"/>
      </rPr>
      <t xml:space="preserve">H8A. Expedientes físicos gestión jurídica. </t>
    </r>
    <r>
      <rPr>
        <sz val="11"/>
        <rFont val="Arial"/>
        <family val="2"/>
      </rPr>
      <t xml:space="preserve">
Se encuentran establecidas reglas y principios generales que regulan la función archivística del Estado2° además que es necesario tener en cuenta que los documentos soportan la toma de decisiones y los archivos constituyen una herramienta para la gestión administrativa, económica, política y cultural del 
Estado, en sí son el testimonio de los hechos y de las obras. 
Realizada la verificación en el Grupo de Gestión de la Información de la Subdirección Administrativa de Gestión Humana-de MINTIC, sobre la existencia en el expediente físico, de documentos que soporten las actuaciones y gestiones realizadas por MINTIC - FONTIC en cabeza de sus apoderados, con base en los soportes relacionados en la base de datos, correspondiente a cada uno de los procesos seleccionados para análisis21; se estableció que hay deficiencias en el archivo de los documentos físicos, no todos los documentos relacionados en los expedientes reposan en la carpeta correspondiente y otros no han sido ordenados cronológicamente, en algunos se repiten copias en varias oportunidades; el número de documentos relacionados en los rótulos de radicado no se encuentran en todos los casos adjuntos al documento mismo, la información del desarrollo de los procesos está incompleta; al momento de su análisis sólo un expediente físico correspondiente a un Proceso Judicial contaba con hoja de control (parágrafo del 
artículo 12 del acuerdo 002 de 2014 del AGN), adicionalmente se evidenciaron deficiencias en el inventario documental22, a punto que se halla un expediente con auto admisorio de demanda y sus anexos radicado el 24-06-2015 que de acuerdo 
con la base de datos debiera encontrarse en el archivo, no obstante al no encontrarlo, se manifestó que a pesar de estar creado, no habían sido entregados al Grupo de Gestión de la Información, los documentos físicos correspondientes. 
Lo descrito implica de una parte, afectación dentro de la cadena de valor del Macroproceso de Gestión de Recursos - proceso Gestión Documental respecto de los ítems: Recepción, direccionamiento, organización y trámite, y distribución de 
documentos físicos y electrónicos de y a los grupos de interés; particularmente en cuanto a los efectos particulares allí establecidos (resultados e impactos), y de otra parte, el trabajo desarrollado en cuanto al componente complementario de 
Información 23 a que se refiere la Dimensión Arquitectura Institucional del M1G: 
Lo anterior permite establecer inobservancia de la normatividad vigente respecto 
del manejo de los expedientes al interior de las dependencias y grupos encargados de gestionar los mismos durante su etapa de trámite, lo que además de evidenciar debilidades en la implementación de la cultura del autocontrol al interior de grupos específicos, tiene incidencia negativa en cuanto al fortalecimiento de mecanismos de control interno en MINTIC — FONTIC, con presunta incidencia disciplinaria de acuerdo con lo establecido en el numeral 5 del artículo 34 de la Ley 734 de 2002, y por incumplimiento de la Ley 594 de 2000 artículo 26, respecto del inventario documental, artículo 12 del acuerdo 002 de 2014 del AGN, y demás normas sobre archivo. </t>
    </r>
  </si>
  <si>
    <r>
      <rPr>
        <b/>
        <sz val="11"/>
        <rFont val="Arial"/>
        <family val="2"/>
      </rPr>
      <t xml:space="preserve">H9A. Fichas mensuales de seguimiento a gestión de apoderados </t>
    </r>
    <r>
      <rPr>
        <sz val="11"/>
        <rFont val="Arial"/>
        <family val="2"/>
      </rPr>
      <t xml:space="preserve">
Es de anotar que de acuerdo con el Modelo Integrado de Gestión —MIG, frente a los riesgos del proceso de gestión jurídica, se previó "Falta de defensa técnica en sede de un proceso judicial y/o extrajudicial" ante el que se consideró como Control en cuanto a Medida de Mitigación "C1. Seguimiento y control oportuno a los procesos judiciales que adelantan los apoderados de la Entidad." y como Acción la "Actualización de la ficha de seguimiento de los procesos judiciales asignados a 
cada abogado, la cual incluye la entrega PDF del reporte al LITIGOB / E-KOGUI " no obstante, se evidenció que las fichas mensuales de seguimiento no reposan en todos los expedientes analizados, situación posiblemente generada por falta de internalización del concepto de autocontrol, lo que impacta negativamente la operancia del análisis y evaluación de los controles previsto frente a este proceso en el MIG. 
Las actividades 5 y 8 del Procedimiento de Representación Judicial o Extrajudicial con código GJU-TIC-PR-001 en el MIG, se refieren a consolidar la información física del proceso judicial o extrajudicial24 y a la presentación de "informes 
mensuales de las actuaciones judiciales o extrajudiciales adelantadas en sede de la defensa de los derechos e intereses del Ministerio/Fondo TIC" con el fin de consolidar e incorporar la información física del proceso en la carpeta con destino al archivo de la Entidad. Sin embargo se estableció que en los expedientes analizados no se cumple tal directriz</t>
    </r>
  </si>
  <si>
    <r>
      <rPr>
        <b/>
        <sz val="11"/>
        <rFont val="Arial"/>
        <family val="2"/>
      </rPr>
      <t xml:space="preserve">H10AD.Políticas de prevención del daño antijurídico. </t>
    </r>
    <r>
      <rPr>
        <sz val="11"/>
        <rFont val="Arial"/>
        <family val="2"/>
      </rPr>
      <t xml:space="preserve">
En MINTIC, el diseño, formulación y ejecución de políticas de prevención del daño antijurídico. como funciones del Comité de Conciliación y Defensa Judicial, con el propósito de orientar la defensa de los intereses de la entidad, de acuerdo con el 
Modelo Integrado de Gestión (MIG), conllevó que se adoptara con Resolución 3422 de 2014 el Manual para la Formulación e Implementación de Políticas de Prevención del Daño Antijurídico del Ministerio y Fondo de las Tecnologías de la Información y las Comunicaciones, que no se ciñó a lo previsto en el Manual para 
la Elaboración de Políticas de Prevención del Daño Antijurídico emanado en junio de 2014 de la Agencia Nacional de Defensa Judicial del Estado — ANDJE, documento que prevé a folio 20:"El desarrollo de la política de prevención puede llevarse a cabo siguiendo cualquiera de las metodologías existentes para la 
definición de una política pública. Sin embargo, esta siempre debe consistir en un plan de acción para solucionar un problema que incluya medidas que mitiguen o resuelvan la causa primaria del mismo. Así mismo, incluye el presupuesto estimado que costará la solución, el cronograma para el desarrollo de esta, los resultados esperados y los indicadores para su medición." (Subrayados fuera de texto) (...)
</t>
    </r>
  </si>
  <si>
    <r>
      <rPr>
        <b/>
        <sz val="11"/>
        <rFont val="Arial"/>
        <family val="2"/>
      </rPr>
      <t xml:space="preserve">H12A. Programación Presupuestal. </t>
    </r>
    <r>
      <rPr>
        <sz val="11"/>
        <rFont val="Arial"/>
        <family val="2"/>
      </rPr>
      <t xml:space="preserve">
Entre los meses de febrero a diciembre se emitieron quince (15) documentos de "Traslado entre actividades del proyecto según modificación ficha EBI" por un valor de $50.295 millones, que representan un 8% del total del presupuesto de inversión ejecutado (descontados los recursos comprometidos como vigencias futuras en el año 2013 y 2014). 
Las anteriores modificaciones, evidencian que aún continúan las deficiencias en la adecuada planeación y programación del presupuesto que afectan su oportuna ejecución. 
Del análisis a la ejecución de los rubros modificados, se observó que se adiciona el rubro de sanciones por $30 millones, el cual tiene ejecución 0%; igual situación sucede con las partidas de rubros adicionadas para luego hacer parte de una reducción. Lo anterior evidencia que no son suficientes los soportes resentados en las solicitudes presupuestales, existe deficienciencias de control en las justificaciones: así como de una inadecuada planeación.</t>
    </r>
  </si>
  <si>
    <r>
      <rPr>
        <b/>
        <sz val="11"/>
        <rFont val="Arial"/>
        <family val="2"/>
      </rPr>
      <t xml:space="preserve">H13A. Compromisos presupuestales no ejecutados a pesar de haberse desembolsado los recursos. </t>
    </r>
    <r>
      <rPr>
        <sz val="11"/>
        <rFont val="Arial"/>
        <family val="2"/>
      </rPr>
      <t xml:space="preserve">
Desde el 2011 el FONTIC efectuó desembolsos con cargo a compromisos que no se ejecutaron durante cada vigencia por $879.065 millones de $1.306.011 millones girados, los cuales en su mayoría permanecen en fiduciarias bajo diferentes modalidades por más de dos años sin que al cierre del ejercicio se desarrollara la apropiación, monto que equivale al 67% del total. 
Lo anterior, debido a que la Entidad presentó una ineficiente planeación presupuestal y contractual, que la llevó a asumir compromisos cuyo esquema de pagos, no está sujeto a la legalización de los recursos previamente entregados. 
Esta práctica cambio la finalidad del gasto público, por cuanto los recursos se desembolsaron pero no se atendieron las necesidades de la población objetivo, de manera consecuente con el volumen de recursos desembolsados; y por el contrario, se trasladaron partidas que continúan año a año en entidades 
financieras, desvirtuándose de esta forma la función social del presupuesto </t>
    </r>
  </si>
  <si>
    <r>
      <rPr>
        <b/>
        <sz val="11"/>
        <rFont val="Arial"/>
        <family val="2"/>
      </rPr>
      <t xml:space="preserve">H14A. Pérdidas de Apropiación. </t>
    </r>
    <r>
      <rPr>
        <sz val="11"/>
        <rFont val="Arial"/>
        <family val="2"/>
      </rPr>
      <t xml:space="preserve">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r>
  </si>
  <si>
    <r>
      <rPr>
        <b/>
        <sz val="11"/>
        <rFont val="Arial"/>
        <family val="2"/>
      </rPr>
      <t xml:space="preserve">H15A. Obligaciones Extemporáneas. 
</t>
    </r>
    <r>
      <rPr>
        <sz val="11"/>
        <rFont val="Arial"/>
        <family val="2"/>
      </rPr>
      <t xml:space="preserve">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r>
  </si>
  <si>
    <r>
      <rPr>
        <b/>
        <sz val="11"/>
        <rFont val="Arial"/>
        <family val="2"/>
      </rPr>
      <t xml:space="preserve">H16A. Programación y Utilización de Vigencias Futuras. </t>
    </r>
    <r>
      <rPr>
        <sz val="11"/>
        <rFont val="Arial"/>
        <family val="2"/>
      </rPr>
      <t xml:space="preserve">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r>
  </si>
  <si>
    <r>
      <rPr>
        <b/>
        <sz val="11"/>
        <rFont val="Arial"/>
        <family val="2"/>
      </rPr>
      <t xml:space="preserve">H19A. Ajustes a Ejercicios Anteriores </t>
    </r>
    <r>
      <rPr>
        <sz val="11"/>
        <rFont val="Arial"/>
        <family val="2"/>
      </rPr>
      <t xml:space="preserve">
Los ingresos del periodo de $1.475.865 millones se sobreestimaron en $453.653 millones por el indebido ajuste derivado del concepto emitido por la Contaduría General de la Nación No.20152000045401 del 11/12/2015, por el cual se reversaron las partidas cargadas al gasto en la vigencia 2014 de los contratos de aporte suscritos por FONTIC que corresponden a recursos que al cierre de la vigencia 2015 permanecen en la Fiduciaria sin que se haya ejecutado el objeto para el cual se giró el recurso, lo que sobreestima los gastos Ajustes de ejercicios 
Anteriores en el mismo valor. Lo anterior, dado que se debitó la cuenta de ingresos por ajuste a gastos de vigencias anteriores, contraviniendo el tratamiento contable establecido por el Régimen de Contabilidad Pública y la debida aplicación 
de principios de asociación y revelación de la información contable pública, lo que afectó la presentación razonable del total de ingresos y gasto del periodo, más aún cuando el ajuste participa con el 32% del total de ingresos del periodo. </t>
    </r>
  </si>
  <si>
    <r>
      <rPr>
        <b/>
        <sz val="11"/>
        <rFont val="Arial"/>
        <family val="2"/>
      </rPr>
      <t xml:space="preserve">H20AD. Saldos Pendientes por Depurar. </t>
    </r>
    <r>
      <rPr>
        <sz val="11"/>
        <rFont val="Arial"/>
        <family val="2"/>
      </rPr>
      <t xml:space="preserve">
Permanecen saldos en la contabilidad del FONTIC que datan desde el año 1998, sin depurar por $10.855 millones, los cuales no han sido objeto oportuno de depuración y ajuste respectivo previo al cierre del proceso contable por las áreas de la entidad competentes para la depuración de las cifras respectivas, incumpliendo la entidad lo establecido en numeral 1 del artículo 34 del Código único disciplinario, situación que genera una presunta incidencia disciplinaria, igualmente se incumple el numeral 3.1 de la Resolución 358 de 2008,expedida por 
la Contaduría General de la Nación, relacionado con la depuración contable permanente y sostenibilidad de las cifras que se muestran en los estados contables, situación que afecta la razonabilidad de las siguientes cuentas ( ver Tabla). (...)</t>
    </r>
  </si>
  <si>
    <r>
      <rPr>
        <b/>
        <sz val="11"/>
        <rFont val="Arial"/>
        <family val="2"/>
      </rPr>
      <t xml:space="preserve">H21A. Control Interno Financiero </t>
    </r>
    <r>
      <rPr>
        <sz val="11"/>
        <rFont val="Arial"/>
        <family val="2"/>
      </rPr>
      <t xml:space="preserve">
-Saldos por conciliar-operaciones recíprocas. 
Según documento 005, expedido por la Contaduría General de la Nación FONTIC, presenta partidas conciliatorias de operaciones recíprocas con corte a 31 de diciembre de 2015, por $614.653 millones después de realizado el proceso de consolidación con otras entidades públicas. No obstante, la entidad tramitó circularizaciones, correos electrónicos, comunicación vía telefónica y reuniones con algunas entidades, para conciliar las diferencias presentadas en los saldos; 
después del análisis realizado, se estableció que estas partidas no han sido objeto de depuración y ajuste correspondiente previo al cierre del proceso contable. 
Según este reporte, el origen de las diferencias obedecen a inconsistencias en los reportes y registros contables, situación que incide negativamente en la razonabilidad de los Estados Contables, por la incertidumbre asociada con las cuentas que generan partidas conciliatorias. 
El registro en la cuenta 246002-Créditos Judiciales-Sentencias, por concepto de prestar el servicio de vigilancia y seguimiento a nivel nacional de los procesos judiciales a Litigar Punto Com S.A, se observa que el valor causado no representa "obligaciones por concepto de fallos en contra de la entidad contable pública, 
debidamente ejecutoriados ",tal como lo estipula la descripción de la cuenta establecida en el PGCP, situación que origina una indebida imputación contable y distorsiona la presentación de los pasivos de la entidad. </t>
    </r>
  </si>
  <si>
    <r>
      <rPr>
        <b/>
        <sz val="11"/>
        <rFont val="Arial"/>
        <family val="2"/>
      </rPr>
      <t xml:space="preserve">H1ADF.Pago de mayores valores por concepto de impuesto predial, correspondiente a las vigencias 2012, 2013 y 2014, Predio Manga del Alto - Medellín. </t>
    </r>
    <r>
      <rPr>
        <sz val="11"/>
        <rFont val="Arial"/>
        <family val="2"/>
      </rPr>
      <t xml:space="preserve">
En el año 2006 el Instituto Nacional de Radio y Televisión - INRAVISION transfirió al Ministerio de Tecnologías de la Información y las Comunicaciones - MINTIC; el inmueble denominado Manga del Alto ubicado en la ciudad de Medellín", el cual fue entregado en comodato a Radio Televisión Nacional de Colombia — RTVC en este mismo año. Dicho inmueble fue devuelto al MINTIC en junio de 2011 por no encontrarse afecto al servicio de radio y televisión, habiendo RTVC pagado hasta 
la primera cuota trimestral del impuesto predial de la vigencia 2011. 
Una vez revisada la ejecución presupuestal de la vigencia 2014, se evidenció que FONTIC realizó pagó a favor de la Alcaldía de Medellín  por concepto de impuesto predial del citado Inmueble; correspondiente a las vigencias 2011, 2012, 2013 y 2014 por valor de $48,80 millones, dentro de los cuales se Incluyó liquidación de intereses equivalentes a $10,13 millones, generados por pago extemporáneo, valor que constituye un presunto detrimento patrimonial. 
Lo anterior se presenta, debido a que la Entidad no ha definido los lineamientos necesarios para garantizar el adecuado control en la administración de sus bienes inmuebles, en lo referente a su identificación, destinación, actualización y cumplimiento de las obligaciones tributarias asociadas a los mismos; así mismo, no es posible verificar el cumplimiento de las funciones asignadas a los cargos responsables de administrar y controlar los bienes inmuebles de propiedad de la Entidad.</t>
    </r>
  </si>
  <si>
    <r>
      <rPr>
        <b/>
        <sz val="11"/>
        <rFont val="Arial"/>
        <family val="2"/>
      </rPr>
      <t xml:space="preserve">H2AD. Indagación Preliminar - Destinación actual del Predio Manga del Alto (Medellín). 
</t>
    </r>
    <r>
      <rPr>
        <sz val="11"/>
        <rFont val="Arial"/>
        <family val="2"/>
      </rPr>
      <t xml:space="preserve">Visible en la anotación 4 del Certificado de Tradición y Libertad del Folio de Matricula No. 001-535297, correspondiente al "Predio Manga del Alto" ubicado en la ciudad de Medellín, se observa la transferencia de dominio de este inmueble al MINTIC, con fecha de 31 de octubre de 2006; fecha a partir de la cual se supone propietario y titular del derecho real de dominio; siendo importante aclarar en este punto, que durante los años 2006 a 2011, este inmueble estuvo en comodato a favor de RTVC. 
Para el año 2011, este bien fue reintegrado al MINTIC por cuanto RTVC consideró que no estaba afecto a su servicio y por tal razón era objeto de cumplimiento de lo establecido en la Ley 1420 de 2010; para lo cual el MINTIC expidió las Resoluciones 1329 y 3009 de 2011, tendientes a la transferencia al Colector de Activos Públicos del Estado, sin que se llegara a cumplir este objetivo por cuanto se identificó que el predio se encontraba siendo objeto de posesión por un particular. 
De acuerdo con la revisión documental realizada en desarrollo de la auditoría, se 
estableció que se trata de un bien inmueble ubicado en la Calle 19 A 27 — 250 con un avalúo total de $1.330,62 millones, estrato 6, con área de lote de 10.190 mt2 y construcción de 1.136,4 mt2, en el cual funciona actualmente una institución educativa privada, al parecer en calidad de arrendataria, cuyos Cánones son pagados a un particular, sin relación alguna con el MINTIC y/o FONTIC. 
Es importante aclarar que a la fecha, la Entidad se encuentra tramitando ante las 
instancias administrativas de Medellín, los procesos que le permitan determinar 
las características y linderos exactos del predio, con el fin de iniciar las acciones 
legales o judiciales tendientes a su recuperación. Lo anterior, teniendo en cuenta que en proceso de referencia 05001-3103-001-2000-00018-01, la Corte Suprema de Justicia profirió sentencia de fecha 16 de diciembre de 2011 en relación con la titularidad del predio, en la cual no casó la sentencia proferida por el Tribunal Superior del Distrito Judicial de Medellín en la que concluyó: "ausente la prueba del derecho real de dominio de la demandante sobre la hacienda reivindicada, tampoco pudo constatarse su identidad al no concernir a la expresada en la escritura pública 1265, no obstante el acuerdo de las partes al respecto, motivo suficiente para negar las pretensiones de ambas demandas. "  
Esta situación se presenta debido a que la Entidad no ha definido los Lineamientos necesarios para garantizar el adecuado control en la administración de sus bienes inmuebles, tanto en su identificación como destinación y actualización; así mismo, no es posible verificar el cumplimiento de las funciones asignadas a los cargos responsables de administrar y controlar los bienes Inmuebles de propiedad de la Entidad. 
Las debilidades en el control del inventario de bienes inmuebles de propiedad de la Entidad, conlleva a que terceros obtengan provecho económico de un bien público del que el Estado no es partícipe; de otra parte, que el inmueble no se estime a actividades afectas al servicio de telecomunicaciones, o en su defecto se 
dé cumplimiento al artículo 26 de la Ley 1420 de 2010; para que el mismo, si bien 
no es útil a otra Entidad, sea convertido en activo líquido e incorporado al 
presupuesto de la Nación, en los términos de la precitada Ley. </t>
    </r>
  </si>
  <si>
    <r>
      <rPr>
        <b/>
        <sz val="11"/>
        <rFont val="Arial"/>
        <family val="2"/>
      </rPr>
      <t xml:space="preserve">H4A. Indicadores - Proyecto Expansión de la Red Nacional de Fibra Óptica - PFO y Proyecto Vive Digital Regional 
- VDR </t>
    </r>
    <r>
      <rPr>
        <sz val="11"/>
        <rFont val="Arial"/>
        <family val="2"/>
      </rPr>
      <t xml:space="preserve">
Revisados y analizados los indicadores de estos proyectos, se determinó que los existentes, en su mayoría se utilizan para evaluar cumplimiento de actividades, algunos no cuentan con la relevancia evidente de lo que deben evaluar, no están claramente definidos y no son fácilmente medibles, lo que dificulta su interpretación. Además, se definieron indicadores de diferente tipo y atributo, sin embargo se evalúan los mismos objetivos; igualmente no es evidente que haya un indicador que permita establecer si la totalidad del proyecto se cumplió, por lo menos con algunos de los objetivos básicos como son: entidades beneficiadas y los municipios que entraron en operación para el caso del PF0 y más aún, no se 
dispone de indicadores que permitan evaluar la efectividad, el impacto, ayuda y cobertura a los beneficiarios directos o indirectos de estos proyectos. Estas 
circunstancias contravienen las metodologías generales establecidas para el diseño, formulación e interpretación de indicadores, particularmente la norma 
NTCGP 1000:2009, que establece que, deben permitir el seguimiento y control de cumplimiento de actividades, metas y objetivos de los diferentes proyectos. </t>
    </r>
  </si>
  <si>
    <r>
      <rPr>
        <b/>
        <sz val="11"/>
        <rFont val="Arial"/>
        <family val="2"/>
      </rPr>
      <t xml:space="preserve">H14AD. Indagación Preliminar - Recursos Públicos entregados a terceros sin verse representados en contraprestaciones o beneficios para FONTIC. </t>
    </r>
    <r>
      <rPr>
        <sz val="11"/>
        <rFont val="Arial"/>
        <family val="2"/>
      </rPr>
      <t xml:space="preserve">
De acuerdo con el informe de rendición trimestral de cuentas remitido por la Fiduciaria correspondiente al Contrato de Fiducia No. 3890 — Patrimonio Autónoma, suscrito en desarrollo del Contrato de Aporte No. 505 de 2011; se observó que durante los meses de octubre y noviembre de 2014 se restituyeron recursos al contratista por valor de $9.352,4 millones; por los cuales el FONTIC, al parecer, no recibió contraprestaciones o beneficios que reflejaran la inversión real de dichos recursos públicos, situación que será objeto de indagación preliminar por este Ente de Control. 
La citada restitución, se originó con base en instrucciones que el Contratista en su calidad de Fideicomitente comunicó a la Fiduciaria; fundamentado en la certificación de terminación a Satisfacción emitida por el Director de Conectividad del MINTIC, en calidad de supervisor del Contrato, según comunicación CIP5- DIRCON-BTLATAM-204-14 del 21 de octubre de 2014100, atendiendo a lo establecido en el numeral 10.1 de la cláusula décima del contrato de fiducia. 
Así las cosas, y aunque el contrato de aporte se pactó bajo el esquema de 
asignación modal, los recursos de fomento debían ser destinados de manera exclusiva a la ejecución de las obligaciones de "Instalación y Puesta en Servicio". Teniendo en cuenta, que estos dineros no pierden su naturaleza de públicos, los saldos que se originaron una vez se terminó el contrato de aporte, 
producto de los recursos Desembolsados a la Fiduciaria y cuya utilización no -Lie autorizada, así como de aquellos con utilización autorizada pero que no fueron empleados en pagos, debieron ser restituidos a la Nación. 
De otra parte, la situación pudo Originarse por la inobservancia de lo establecido en el artículo 3 del Decreto 4836 de 2011105, al momento de la elaboración del contrato de aporte. </t>
    </r>
  </si>
  <si>
    <r>
      <rPr>
        <b/>
        <sz val="11"/>
        <rFont val="Arial"/>
        <family val="2"/>
      </rPr>
      <t xml:space="preserve">H14AD. Indagación Preliminar - Recursos Públicos entregados a 
terceros sin verse representados en contraprestaciones o beneficios para FONTIC. </t>
    </r>
    <r>
      <rPr>
        <sz val="11"/>
        <rFont val="Arial"/>
        <family val="2"/>
      </rPr>
      <t xml:space="preserve">
De acuerdo con el informe de rendición trimestral de cuentas remitido por la 
Fiduciaria correspondiente al Contrato de Fiducia No. 3890 — Patrimonio 
Autónoma, suscrito en desarrollo del Contrato de Aporte No. 505 de 2011; se observó que durante los meses de octubre y noviembre de 2014 se restituyeron recursos al contratista por valor de $9.352,4 millones; por los cuales el FONTIC, al parecer, no recibió contraprestaciones o beneficios que reflejaran la inversión real de dichos recursos públicos, situación que será objeto de indagación preliminar por este Ente de Control. 
La citada restitución, se originó con base en instrucciones que el Contratista en su 
calidad de Fideicomitente comunicó a la Fiduciaria; fundamentado en la certificación de terminación a Satisfacción emitida por el Director de Conectividad del MINTIC, en calidad de supervisor del Contrato, según comunicación CIP5- DIRCON-BTLATAM-204-14 del 21 de octubre de 2014100, atendiendo a lo establecido en el numeral 10.1 de la cláusula décima del contrato de fiducia. 
Así las cosas, y aunque el contrato de aporte se pactó bajo el esquema de 
asignación modal, los recursos de fomento debían ser destinados de manera exclusiva a la ejecución de las obligaciones de "Instalación y Puesta en 
Servicio". Teniendo en cuenta, que estos dineros no pierden su naturaleza de públicos, los saldos que se originaron una vez se terminó el contrato de aporte, 
producto de los recursos Desembolsados a la Fiduciaria y cuya utilización no -Lie autorizada, así como de aquellos con utilización autorizada pero que no fueron empleados en pagos, debieron ser restituidos a la Nación. 
De otra parte, la situación pudo Originarse por la inobservancia de lo establecido en el artículo 3 del Decreto 4836 de 2011105, al momento de la elaboración del contrato de aporte. </t>
    </r>
  </si>
  <si>
    <r>
      <rPr>
        <b/>
        <sz val="11"/>
        <rFont val="Arial"/>
        <family val="2"/>
      </rPr>
      <t xml:space="preserve">H18AD. Respaldo Presupuestal del Contrato 396 de 2011. 
</t>
    </r>
    <r>
      <rPr>
        <sz val="11"/>
        <rFont val="Arial"/>
        <family val="2"/>
      </rPr>
      <t xml:space="preserve">Verificada el Acta del Comité de Conciliación 142 del 21 de octubre de 2014, se observó que fue abordado el tema relacionado con el contrato 396 de 2011, con el fin de tomar decisión y dar respuesta a la Procuraduría 56 Judicial II para Asuntos Administrativos de Bogotá D.C. 
Posteriormente, mediante providencia del 11 de marzo de 2015, el Juez 34 
Administrativo Oral de Bogotá D.C, Sección Tercera, aprobó la conciliación 
extrajudicial realizada el 24 de octubre de 2014, en la cual las partes acordaron 
conciliar la suma de $277.420.114.00, correspondiente al valor total pendiente por pagar  contratista con ocasión del contrato No. 396 de 2011, sin que ello 
contemple ni intereses e indexación alguna a cargo de la Entidad, ni ningún otro tipo de emolumento económico. 
Una vez aprobada la conciliación, el FONTIC procedió a la expedición de la 
Resolución 413 del 19 de marzo de 2015, "por la cual se reconoce un gasto", y a continuación a efectuar el pago correspondiente; lo que llama la atención del Ente de Control es que tal situación llegó a resolverse en la instancia del Comité de Conciliación, por cuanto el contrato para la vigencia 2012  no contó con amparo presupuestal que permitiera realizar el pago oportunamente. 
La situación expuesta obedece a la inobservancia de las disposiciones 
presupuestales vigentes, especialmente las que tratan del recibo de bienes o 
servicios en vigencias siguientes a aquella en la que se suscribió el compromiso. Así mismo, a debilidades en la supervisión contractual, ya que esta es la instancia  que debe efectuar el trámite que garantice la disponibilidad de recursos futuros. De otra parte, se observa falta de articulación entre el supervisor y el área financiera, quien debe impartir asesoría sobre la posible pérdida de apropiación al final de la vigencia. 
Los hechos descritos ocasionan que FONTIC deba disponer de su presupuesto en la vigencia en que incurrió en el pago de compromisos adquiridos en años 
anteriores; así mismo, la Entidad corre el riesgo (de ocurrir hechos similares a 
este) de tener que pagar posibles intereses, indexaciones u otros emolumentos, que podrían constituir futuros detrimentos patrimoniales. Así mismo, con este tipo de situaciones, el Fondo incurriría en un uso ineficiente de los recursos públicos, en la medida en que se adopte la práctica de esperar a la instancia de conciliación para dar solución a estas situaciones. </t>
    </r>
  </si>
  <si>
    <r>
      <rPr>
        <b/>
        <sz val="11"/>
        <rFont val="Arial"/>
        <family val="2"/>
      </rPr>
      <t>H38AD. Documentación del desarrollo del Convenio 210060-458/2010.</t>
    </r>
    <r>
      <rPr>
        <sz val="11"/>
        <rFont val="Arial"/>
        <family val="2"/>
      </rPr>
      <t xml:space="preserve">
La Ley General de Archivo  establece disposiciones y responsabilidades en 
cuanto a la gestión documental, el archivo y la conservación de documentos de las Entidades del Estado. La Ley 1150 de 2007 y el Decreto Ley 019 de 2012 
establecen disposiciones frente a la publicación de la actividad contractual en el SECOP. Así mismo, los estándares y metodologías internacionalmente aceptados para la gestión de proyectos reconocen la importancia de la adecuada gestión documental en la ejecución de un proyecto. 
De la revisión de las carpetas del convenio 210060-458/2010, se observan deficiencias en el archivo de los documentos por cuanto no han sido ordenados cronológicamente, reposan algunas copias repetidas sin que correspondan a diferentes trámites, la foliación es inadecuada o en algunos folios inexistente, la información del desarrollo del convenio está incompleta y los CD anexos a los oficios no se encuentran debidamente asociados al documento. 
Para los documentos del desarrollo del Convenio disponibles en formato 
magnético, se evidencia que la información no se encuentra centralizada en un repositorio único sino dispersa en diferentes aplicativos del Ministerio, en particular, Alfanet, Zafiro y Seven. 
De la búsqueda en Internet de sitios relacionados con la Intranet Gubernamental se evidencia la falta de depuración e inactivación de sitios web creados en años anteriores, los cuales proveen información desactualizada creando confusión a los ciudadanos. 
De otra parte, en el Sistema Electrónico de Contratación Pública- SECOP no habían sido publicados los otrosíes, adiciones y prórrogas suscritos en el transcurso de los cuatro años de ejecución del Convenio161, si bien se ha 
establecido para el caso de los convenios Interadministrativos, que la entidad responsable del registro de la información en este sistema es la entidad que solicita el bien o servicio .a otra entidad estatal, en este caso el FONTIC.
Las anteriores situaciones evidencian debilidades en la gestión de la información asociada al desarrollo del Convenio 210060-458/2010 por parte de FONTIC e impactan negativamente en la conformación de la memoria institucional, el seguimiento a la ejecución de convenios y las labores de los Órganos de Control. Adicionalmente, aumentan la probabilidad de ocurrencia .de los riesgos "Pérdida de la información registrada de los proyectos en los Sistemas de Información" y 
"La información requerida para el seguimiento a la implementación GEL no esté disponible" identificados en el mapa de riesgos del MINTIC. Con presunta 
incidencia disciplinaria por incumplimiento de ley 594 de 2000, la Ley 1150 de 2007 y el Decreto Ley 019 de 2012. </t>
    </r>
  </si>
  <si>
    <r>
      <rPr>
        <b/>
        <sz val="11"/>
        <rFont val="Arial"/>
        <family val="2"/>
      </rPr>
      <t xml:space="preserve">H43A. Convenios 099/228-2011 y 199/772-2012 
</t>
    </r>
    <r>
      <rPr>
        <sz val="11"/>
        <rFont val="Arial"/>
        <family val="2"/>
      </rPr>
      <t xml:space="preserve">Para el desarrollo de los Convenios 099/228-2011 y 199/772-2012, se estableció en el anexo técnico Vive Digital Regional 2012, en el inciso 6.4.3, Tiempo de ejecución, "Los proyectos deberán formularse para ser ejecutados en un plazo máximo de 12 meses donde se establezcan claramente las metas, presupuesto avances e impacto", esto se reitera en el inciso 9.3.4. Hoja 4: Desarrollo del Proyecto, donde indica: "La duración máxima del proyecto será de 12 meses. Así mismo, como una de las condiciones para aprobación de los proyectos, es que se demuestre su auto sostenibilidad después de terminar los aportes dados por FONTIC. 
La CGR determinó que no obstante lo consignado interiormente se presentan casos de proyectos aprobados con tiempos mayores a un año, solicitudes de prórroga de convenios que superan la fecha de vencimiento del convenio marco, lo que obligó a ampliar este último y otras situaciones que han incidido en su desarrollo, las cuales son consignadas en las Actas de Comité Técnico Unificado, como se enuncian a continuación:(...)
4. En el Acta de Reunión Comité técnico Unificado convenios 099-228/11, 199-772/12 y 315/567/13 del 25 de noviembre de 2014 se encuentra: 
En esta acta se evidencia las solicitudes de prórroga y aprobación, por lo menos del 5 convenios, todos por fuera de los tiempos en que está previsto la terminación del convenio marco, es decir posterior a diciembre de 2104. 
Las anteriores situaciones denotan debilidades de planeación, ejecución y supervisión de los convenios e incumplimiento de los objetivos propuestos; además inciden en la eficiente utilización de los recursos y satisfacción de necesidades, por cuanto ha implicado mantener y adicionar recursos a proyectos 
que se presume ya deberían operar de forma autónoma. Además, se desvirtúa los objetivos de propender por favorecer la productividad, la competitividad, el emprendimiento y el mejoramiento de las condiciones de vida de los ciudadanos, 
por cuanto se enfoca en proyectos que ya están estructurados y si bien eso puede generar continuidad, también limita el cubrimiento a nuevos beneficiarios y amplía la brecha social que inicialmente se pretendía disminuir. </t>
    </r>
  </si>
  <si>
    <r>
      <rPr>
        <b/>
        <sz val="11"/>
        <rFont val="Arial"/>
        <family val="2"/>
      </rPr>
      <t xml:space="preserve">H45A. Estado de los Convenios interadministrativos. </t>
    </r>
    <r>
      <rPr>
        <sz val="11"/>
        <rFont val="Arial"/>
        <family val="2"/>
      </rPr>
      <t xml:space="preserve">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r>
  </si>
  <si>
    <r>
      <rPr>
        <b/>
        <sz val="11"/>
        <rFont val="Arial"/>
        <family val="2"/>
      </rPr>
      <t xml:space="preserve">H47A. Supervisión Convenio 435 de 2014 </t>
    </r>
    <r>
      <rPr>
        <sz val="11"/>
        <rFont val="Arial"/>
        <family val="2"/>
      </rPr>
      <t xml:space="preserve">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r>
  </si>
  <si>
    <r>
      <rPr>
        <b/>
        <sz val="11"/>
        <rFont val="Arial"/>
        <family val="2"/>
      </rPr>
      <t>H61A. Bienes no reconocidos como Propiedad, Planta y Equipo, derivados de la infraestructura de red instalada por operadores.</t>
    </r>
    <r>
      <rPr>
        <sz val="11"/>
        <rFont val="Arial"/>
        <family val="2"/>
      </rPr>
      <t xml:space="preserve"> 
A 31 de diciembre de 2014 se encuentran sin reconocer como propiedad, planta y equipo; bienes por $214.203,10 millones aproximadamente, correspondientes a la infraestructura de red instalada por operadores de telefonía móvil celular como 
pago del espectro asignado.
Lo anterior, debido a que no se ha tenido en cuenta el estudio de la valoración de instalación de infraestructura de algunas carreteras de Colombia; realizado por la Unión Temporal CTDI-PRECOOM, según el cual, dicha infraestructura representa 
activos de propiedad del FONTIC. El reconocimiento de estos activos, debe realizarse independientemente del momento en que los mismos sean revertidos a la Entidad, ya sea en especie o su equivalente en efectivo. 
Esta situación afectó la razonabilidad de las cifras presentadas en los estados contables de la vigencia auditada, toda vez que se subestimó la propiedad, planta y equipo en dicha cuantía.</t>
    </r>
  </si>
  <si>
    <r>
      <rPr>
        <b/>
        <sz val="11"/>
        <rFont val="Arial"/>
        <family val="2"/>
      </rPr>
      <t xml:space="preserve">H75AD.Control Interno Contable. </t>
    </r>
    <r>
      <rPr>
        <sz val="11"/>
        <rFont val="Arial"/>
        <family val="2"/>
      </rPr>
      <t xml:space="preserve">
Las situaciones evidenciadas por el Ente de Control Fiscal en las observaciones precedentes, están relacionadas principalmente con: 1) deficiencias en el análisis, control, conciliación y depuración de saldos; 2) Falta de oportunidad y calidad en 
el flujo de información y documentación que debe alimentar el proceso contable; 3) falencias en la administración de riesgos de índole contable; 4) inadecuado reconocimiento de los hechos, operaciones y transacciones; y 5) la inobservancia de las características cualitativas de la información reportada en los Estados Contables, relativas a la Confiabilidad, Relevancia y Cornprensibilidad. 
Así las cosas, se observa que la Entidad no aplicó integralmente, durante la vigencia 2014, lo establecido en el Régimen de Contabilidad Pública, contraviniendo lo dispuesto en la Ley 734 del 2002, Numeral 52 del Artículo 48. </t>
    </r>
  </si>
  <si>
    <r>
      <rPr>
        <b/>
        <sz val="11"/>
        <rFont val="Arial"/>
        <family val="2"/>
      </rPr>
      <t>H6A. Contratos  Nos.518, 519 y 520 de 2011</t>
    </r>
    <r>
      <rPr>
        <sz val="11"/>
        <rFont val="Arial"/>
        <family val="2"/>
      </rPr>
      <t xml:space="preserve">
Del seguimiento realizado por la interventoría Consorcio ACl-ASITEC durante la vigencia 2013, se evidenció un presunto incumplimiento para los meses de enero y marzo  de  2013  de  los  contratos  No.519 y  520  de  2011  relacionado con  la satisfacción de los valores admisibles del indicador de calidad mesa de ayuda y soporte por cuanto no superó los valores establecidos para este indicador como porcentaje de llamadas abandonadas y tiempo medio de respuesta,   situaciones que se encuentran en proceso de investigación por parte de la oficina Jurídica del Ministerio de Comunicaciones.
Adicionalmente, se presentan las siguientes deficiencias reportadas en los informes de interventoría de los meses de enero y diciembre de 2013 para cada contrato.
Contrato 518/2011
De las visitas y encuestas practicadas por el operador, se evidenció deficiencias en la prestación del servicio tales como: falta de divulgación a los usuarios relacionada con los mecanismos para reportar sus fallas y deficiencias en la conexión a internet.
Contrato  520/2011
igual situación se observó para el operador Colombia Telecomunicaciones S.A. E.S.P., se tomó como ejemplo los meses de enero y diciembre de 2013.
Las   anteriores    situaciones,    afectan    la   calidad    del   servicio    prestado    a   los beneficiarios   de esta iniciativa  y la  efectividad  del objeto del  programa.</t>
    </r>
  </si>
  <si>
    <r>
      <rPr>
        <b/>
        <sz val="11"/>
        <rFont val="Arial"/>
        <family val="2"/>
      </rPr>
      <t>H6A. Contratos  Nos.518, 519 y 520 de 2011.</t>
    </r>
    <r>
      <rPr>
        <sz val="11"/>
        <rFont val="Arial"/>
        <family val="2"/>
      </rPr>
      <t xml:space="preserve">
Del seguimiento realizado por la interventoría Consorcio ACl-ASITEC durante la vigencia 2013, se evidenció un presunto incumplimiento para los meses de enero y marzo  de  2013  de  los  contratos  No.519 y  520  de  2011  relacionado con  la satisfacción de los valores admisibles del indicador de calidad mesa de ayuda y soporte por cuanto no superó los valores establecidos para este indicador como porcentaje de llamadas abandonadas y tiempo medio de respuesta,   situaciones que se encuentran en proceso de investigación por parte de la oficina Jurídica del Ministerio de Comunicaciones.
Adicionalmente, se presentan las siguientes deficiencias reportadas en los informes de interventoría de los meses de enero y diciembre de 2013 para cada contrato.
</t>
    </r>
    <r>
      <rPr>
        <b/>
        <u/>
        <sz val="11"/>
        <rFont val="Arial"/>
        <family val="2"/>
      </rPr>
      <t>Contrato 518/2011</t>
    </r>
    <r>
      <rPr>
        <sz val="11"/>
        <rFont val="Arial"/>
        <family val="2"/>
      </rPr>
      <t xml:space="preserve">
De las visitas y encuestas practicadas por el operador, se evidenció deficiencias en la prestación del servicio tales como: falta de divulgación a los usuarios relacionada con los mecanismos para reportar sus fallas y deficiencias en la conexión a internet.
</t>
    </r>
    <r>
      <rPr>
        <b/>
        <u/>
        <sz val="11"/>
        <rFont val="Arial"/>
        <family val="2"/>
      </rPr>
      <t>Contrato  520/2011</t>
    </r>
    <r>
      <rPr>
        <sz val="11"/>
        <rFont val="Arial"/>
        <family val="2"/>
      </rPr>
      <t xml:space="preserve">
igual situación se observó para el operador Colombia Telecomunicaciones S.A. E.S.P., se tomó como ejemplo los meses de enero y diciembre de 2013.
Las   anteriores    situaciones,    afectan    la   calidad    del   servicio    prestado    a   los beneficiarios   de esta iniciativa  y la  efectividad  del objeto del  programa.</t>
    </r>
  </si>
  <si>
    <r>
      <rPr>
        <b/>
        <sz val="11"/>
        <rFont val="Arial"/>
        <family val="2"/>
      </rPr>
      <t>H9AD. Ejecución convenio de cooperación 567/2013</t>
    </r>
    <r>
      <rPr>
        <sz val="11"/>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r>
      <rPr>
        <b/>
        <sz val="11"/>
        <rFont val="Arial"/>
        <family val="2"/>
      </rPr>
      <t>H10A. Antecedentes Vive Digital Regional</t>
    </r>
    <r>
      <rPr>
        <sz val="11"/>
        <rFont val="Arial"/>
        <family val="2"/>
      </rPr>
      <t xml:space="preserve">
El  convenio   de  cooperación   especial   567/2013 cuyo objeto  es  aunar  esfuerzos técnicos,  administrativos y financieros  para impulsar el  plan Estratégico  Vive  Digital 2010-2014  dentro  de la iniciativa del País  Vive Regional, mediante  el fomento  de la innovación, la ciencia y la tecnología  en las regiones de Colombia;   firmado  el  10  de Julio  de 2013, se  ve abocado  al  riesgo  de  no concluir   su  ejecución   en  el  plaza establecido, pues  el  32% de las  convenios  regionales  que se desprenden  del convenio en mención iniciaron actividades en 2014  con un término de duración de 1 año a partir de la  firma del  acta de inicio; situación  que evidencia debilidades  de planeación, y  análisis de los antecedentes del desarrollo de los   convenios 228/2011 y 772 de 2012  suscritos en el marco de la misma  iniciativa;  en los cuales han sido recurrentes las Demoras tanto en ejecución  como en liquidación.  Esta situación dilata  la satisfacción de necesidades asociadas a la reducción de la brecha digital en las regiones y promueve  la perdida de reconocimiento y confianza  en la iniciativa  Vive Digital  regional  por parte de la población.
</t>
    </r>
    <r>
      <rPr>
        <b/>
        <sz val="11"/>
        <rFont val="Arial"/>
        <family val="2"/>
      </rPr>
      <t xml:space="preserve">H11AD. Seguimiento y Supervisión  Convenios Vive Digital </t>
    </r>
    <r>
      <rPr>
        <sz val="11"/>
        <rFont val="Arial"/>
        <family val="2"/>
      </rPr>
      <t xml:space="preserve">Regional Los  convenios  especiales  de  cooperación suscritos  en la alianza Fontic Colciencias - Fiduboqota, celebrados en el  marco de la iniciativa Vive Digital Regional, establecen dentro de las obligaciones conjuntas de supervisión, realizar seguimiento   y evaluación a la debida ejecución técnica y financiera de los Proyectos con cargo a los recursos del  convenio;  esta labor se materializa en la constitución de un comité ejecutivo el cual se reúne periódicamente; sin embargo se evidencian deficiencias   en el seguimiento a los convenios regionales por la falta de cumplimiento al manual de seguimiento Vive Digital Regional   establecido por la  entidad, como también a que las temáticas  tratadas en la reuniones de seguimiento se enfocan en su mayoría a la presentación y aprobación de solicitudes de prorrogas y modificaciones, dejando de lado el análisis minucioso y realmente importante que se requiere en los temas específicos de la situación que se presenta en cada región donde se desarrollan las iniciativas. Lo anterior demuestra que las debilidades  de  seguimiento y  análisis de  los avances  en  la ejecución genera limitaciones para determinar si se está cumpliendo con los objetos de los convenios, si los recursos se están administrando adecuadamente, si la capacidad de trabajo es suficiente y el nivel de cumplimiento de los cronogramas establecidos.
</t>
    </r>
  </si>
  <si>
    <r>
      <rPr>
        <b/>
        <sz val="11"/>
        <rFont val="Arial"/>
        <family val="2"/>
      </rPr>
      <t>H13. Recursos por Terceros- Convenio No.084/2007  y Convenio No.519/2008</t>
    </r>
    <r>
      <rPr>
        <sz val="11"/>
        <rFont val="Arial"/>
        <family val="2"/>
      </rPr>
      <t xml:space="preserve">
Del  convenio  de cooperación   No.  84/2007  suscrito  entre el  Fondo TIC y el  ICETEX para   la  constitución     y  administración     del   programa   "Ml   PC"   destinado    a  la financiación  de computadores  a los estudiantes  de pregrado  con crédito  ICETEX en la adquisición  de portátiles y/o computadores  de escritorio,  se evidenció  deficiencias en la disposición  de recursos,  por cuanto  a 31 de diciembre  de 2013  solo  se ha ejecutado el  5,2%,  es  decir  $52,5   millones   de  los  $1002,7    millones   asignados, quedando  el 94%, es decir $950 millones  de los recursos  pendientes  de ejecutar.   
igualmente,   en el convenio  de cooperación   No. 519/2008  suscrito  entre  el Fonda TIC  y el ICETEX  para  la constitución  de un fondo  en administración   denominado Fondo MINISTERIO  DE COMUNICACIONES    -COLFUTURO   ICETEX,  con el fin de ofrecer financiamiento  a ingenieros  y otros profesionales  colombianos  en programas de doctorado  en Universidades  de excelencia  en el exterior  en el campo de las Tic, se evidenció  que han transcurrido  cinco años desde  la suscripción  del convenio  y 31 de diciembre  de 2013, se ha ejecutado  el 74%, es decir $1.095,5   millones  de lo $1.474    millones  asignados,   quedando   el  26%,  es  decir  $374,2   millones  de  los recursos  pendientes  de ejecutar'.
Las anteriores  situaciones,   muestran  la falta de seguimiento  y control  en la gestión de  los  recursos   administrados    por  terceros   para  el  logro  de  la  finalidad    del convenio,   en  la  medida  en  que  no  se  está  beneficiando   a  los  estudiantes   de pregrado  con nivel 1y 2 Sisben,  además la última orden de pago es del 14/05/2012.
</t>
    </r>
  </si>
  <si>
    <r>
      <rPr>
        <b/>
        <sz val="11"/>
        <rFont val="Arial"/>
        <family val="2"/>
      </rPr>
      <t>H18AD. Contratos sin liquidar</t>
    </r>
    <r>
      <rPr>
        <sz val="11"/>
        <rFont val="Arial"/>
        <family val="2"/>
      </rPr>
      <t xml:space="preserve">
El área de  Contratación no está siendo efectiva en  el proceso de  liquidación contractual, esto sustentado en que la CGR determinó que hay contratos desde el año  2003  a  la fecha,  sin  su  correspondiente liquidación,  específicamente  se encuentran 65 contratos ya vencidos y 116 con fecha límite de liquidar en el año 2014, lo cual pone de manifiesto la falta de un adecuado control, que genere Alertas respecto del cumplimiento de los términos para la realización de liquidaciones.
Lo anterior, genera consecuencias de índole legal, económico y administrativo, por cuanto, se está violando una norma, que pretende realizar el último balance o corte definitivo de cuentas, cuyo propósito principal es determinar "quien le debe a quien y cuanto", por lo tanto el no realizar esta gestión puede conllevar a una deuda o aun detrimento patrimonial.
</t>
    </r>
    <r>
      <rPr>
        <b/>
        <sz val="11"/>
        <rFont val="Arial"/>
        <family val="2"/>
      </rPr>
      <t>H98-2013H19ADV2012.  LIQUIDACIÓN DE CONTRATOS.</t>
    </r>
    <r>
      <rPr>
        <sz val="11"/>
        <rFont val="Arial"/>
        <family val="2"/>
      </rPr>
      <t xml:space="preserve">
La gestión adelantada por el Fondo Tic referente a la liquidación de algunos contratos presenta deficiencias por cuanto, desde la vigencia 2003  existen contratos, contratos interadministrativos, convenios Interadministrativos y Convenios de Cooperación que a la fecha se encuentran con términos o plazos vencidos para liquidar estos, situación que genera incertidumbre respecto de los posibles saldos que puedan existir a favor o en contra de la entidad, lo cual podría dar lugar una eventual falta disciplinaria por infracción de la Ley 1150 de 2007 artículo 11  y para los anteriores a esa fecha la jurisprudencia del consejo de estado concepto No.1230 de 1999 Consejo de Estado Sala Consulta Servicio Civil Consejero Ponente Augusto Trejos Jaramillo.
</t>
    </r>
    <r>
      <rPr>
        <b/>
        <sz val="11"/>
        <rFont val="Arial"/>
        <family val="2"/>
      </rPr>
      <t>H113-2013 Liquidación de contratos</t>
    </r>
    <r>
      <rPr>
        <sz val="11"/>
        <rFont val="Arial"/>
        <family val="2"/>
      </rPr>
      <t xml:space="preserve">
(H16/2010). Los contratos o convenios suscritos por la entidad, una vez ejecutados, deben ser liquidados dentro del plazo establecido para ello; sin embargo, de acuerdo con información de la entidad, el Fondo de TIC tiene aún pendientes por liquidar 42 contratos de 2008 y 70 de 2009, cuya ejecución en algunos casos se extendió al 2010, lo anterior debido a debilidades de control interno del área correspondiente que impide la verificación y legalización presupuestal.</t>
    </r>
  </si>
  <si>
    <r>
      <rPr>
        <b/>
        <sz val="11"/>
        <rFont val="Arial"/>
        <family val="2"/>
      </rPr>
      <t>H30AD.Debilidades en la  aplicación  de normas de Archivística</t>
    </r>
    <r>
      <rPr>
        <sz val="11"/>
        <rFont val="Arial"/>
        <family val="2"/>
      </rPr>
      <t xml:space="preserve">
En  la  totalidad de  los expedientes de cobro coactivo revisados, se  evidenció inconsistencias en  la organización de  la información, duplicidad de documentos, tachaduras  y enmendaduras;   debido  a que  la entidad  no da estricto  cumplimiento a la obligación de velar por la  integridad, autenticidad,  veracidad  y fidelidad de la información que reposa en los documentos de archivo  (Ley 594 de 2000) por lo cual se podrían generar riesgos de deterioro,  sustracción,   perdida, nulidad  procesal y/o falsedad.
</t>
    </r>
  </si>
  <si>
    <r>
      <rPr>
        <b/>
        <sz val="11"/>
        <rFont val="Arial"/>
        <family val="2"/>
      </rPr>
      <t>H51AD. Obligaciones reconocidas sin haber recibido la totalidad de bienes y/o servicios contratados.</t>
    </r>
    <r>
      <rPr>
        <sz val="11"/>
        <rFont val="Arial"/>
        <family val="2"/>
      </rPr>
      <t xml:space="preserve">
A diciembre 31 de 2013 se causó cuenta por pagar a favor de la Universidad EAFIT por $407.89 millones correspondiente al último pago del contrato 786 de 2013, sin que FONTIC hubiese recibido el total de entregables establecidos en la minuta contractual. Lo anterior debido a que el contratista no suministró las "Actas de encuestas realizadas con la firma de los participantes" y en cambio presentó como entregable 28 "actas de asistencia" suscrita por el personal de la citada universidad, documentos que no dan cuenta de la participación de los asistentes ni de la tabulación, análisis y resultados de las encuestas que debió aplicar el contratista.
 De otra parte, se evidenciaron debilidades de supervisión al dejar constancia del cumplimiento de las condiciones para gestionar el pago sin haberse recibido la totalidad de productos servicios contratados, así como el incumplimiento de las obligaciones del supervisor relacionadas con el objeto contractual establecidas en el numeral 9.3.1 del manual de Contratación y se desatendió lo dispuesto por la Contraloría General de la República en circular 015 de 2013.   Lo anterior pone de manifiesto que FONTIC  reconoció obligaciones por pagar sin haber recibido los bienes y servicios determinados en el contrato sobreestimando así sus pasivos en $407.89 millones, situación que ocasiona una posible incidencia disciplinaria de acuerdo al numeral 1 del articulo 34 de la Ley 734 de 2002 y la resolución 354 de 2007 que adoptó el Régimen de Contabilidad Pública.    </t>
    </r>
  </si>
  <si>
    <r>
      <rPr>
        <b/>
        <sz val="11"/>
        <rFont val="Arial"/>
        <family val="2"/>
      </rPr>
      <t xml:space="preserve">H1AFDV2011.
</t>
    </r>
    <r>
      <rPr>
        <sz val="11"/>
        <rFont val="Arial"/>
        <family val="2"/>
      </rPr>
      <t xml:space="preserve">Contrato Interadministrativo 206/11 suscrito con la Corporación para el Desarrollo Apropiación y Aprovechamiento de las Tecnologías de la Información y las Comunicaciones-CORPOTIC, para realizar la gerencia  integral de la iniciativa APPS.CO del Ministerio/Fondo de las Tecnologías de la Información y las Comunicaciones, con plazo de ejecución hasta el 31 de diciembre de 2011, por $1.500 millones.
Se pudo evidenciar que el Fondo de las Tecnologías  de la Información y las Comunicaciones- Fon tic- giró a la Corporación para el Desarrollo Apropiación y Aprovechamiento de las Tecnologías de la Información y las Comunicaciones-CORPOTIC- la totalidad de los recursos, esto es, $1.500 millones y debido a que a 31 de diciembre de 2011 el objeto contractual no se había ejecutado, Corpotic reintegro al Fondo de las Tecnología de la Información y las Comunicaciones-  FONTIC $1.253 millones, valor que corresponde al capital entregado menos la suma de $240.4 millones.
El descuento en mención se originó en que Corpotic cobró por gerencia del Contrato 206 de 2011 la suma $101.2 millones, por concepto de contratos de prestación de servicios y estudios $58 millones y equipo de apoyo en la parte jurídica $81.2 millones, aun cuando el objeto contractual no se cumplió.
Para la Contraloría General de la Republica, la gestión contractual desplegada en este caso es antieconómica, debido a que careció de una adecuada planeación para la eficacia en el desarrollo contractual y en consecuencia se configura una posible falta disciplinaria y un presunto detrimento patrimonial por la suma de  $240.4 millones
</t>
    </r>
  </si>
  <si>
    <r>
      <rPr>
        <b/>
        <sz val="11"/>
        <rFont val="Arial"/>
        <family val="2"/>
      </rPr>
      <t xml:space="preserve">H2AV2011. </t>
    </r>
    <r>
      <rPr>
        <sz val="11"/>
        <rFont val="Arial"/>
        <family val="2"/>
      </rPr>
      <t xml:space="preserve">
Convenio Especial de Cooperación 498/10 suscrito con Colciencias para fomentar y financiar programas, proyectos y actividades de ciencia, tecnología e innovación en las MIPYMES del sector TIC, además  de invertir en fondos de capital de riesgo u otros instrumentos de apoyo financiero y no financiero, con un plazo de ejecución de 48 meses, por $30.180.millones, de los cuales Colciencias aportara en especies $180 millones y FONTIC $30.000 millones.
Se pudo evidenciar que la Entidad giro el valor total del convenio y no obstante haber trascurrido más de un año después de la  entrega de los recursos, a la fecha de junio de 2012, no se ha iniciado la ejecución del objeto contratado. 
Adicionalmente, no se evidenció que se hayan adelantado actuaciones tendientes  a que se inicie la ejecución del mencionado convenio; situación  que denota debilidades de planeación, de control y seguimiento por parte del FONTIC.
</t>
    </r>
  </si>
  <si>
    <r>
      <rPr>
        <b/>
        <sz val="11"/>
        <rFont val="Arial"/>
        <family val="2"/>
      </rPr>
      <t>H28AFDV2011. Proceso de Liquidación.</t>
    </r>
    <r>
      <rPr>
        <sz val="11"/>
        <rFont val="Arial"/>
        <family val="2"/>
      </rPr>
      <t xml:space="preserve">
El Proceso No.810 de 2006 adelantado contra la Aerolínea Centrales de Colombia Aces por $170 millones, no obstante el mandamiento de pago ser de abril 8 de 2008, dentro del proceso ejecutivo no se evidenció cruce de información con la Superintendencia de Sociedades para determinar el estado de la sociedad deudora, solo hasta agosto de 2010 verificaron con la Oficina Jurídica del Mintic y ésta corroboró que la empresa ACES es una sociedad cancelada por cuenta final de liquidación desde el 17 de diciembre de 2009 y la entidad no se hizo parte dentro del proceso liquidatario oficio No.404917 del 26/08/2010.
Con respecto de los operadores Cable Unión de Occidente y Wireless Colombia S.A a los cuales se les autorizo para usar el espectro en Banda 3,5 GHZ, se desconoce si en el proceso liquidatario o reorganización empresarial le admitieron al Fondo sus acreencias.</t>
    </r>
  </si>
  <si>
    <r>
      <rPr>
        <b/>
        <sz val="11"/>
        <rFont val="Arial"/>
        <family val="2"/>
      </rPr>
      <t>H29AFDV2011. Acciones de Cobro Prescritas.</t>
    </r>
    <r>
      <rPr>
        <sz val="11"/>
        <rFont val="Arial"/>
        <family val="2"/>
      </rPr>
      <t xml:space="preserve">
Se evidenciaron 48 obligaciones con perdida de fuerza ejecutoria por $138,8 millones, situación que constituye un posible detrimento patrimonial, el siguiente cuadro muestra las obligaciones devueltas por la oficina de Cobro Coactivo a las áreas de origen.</t>
    </r>
  </si>
  <si>
    <r>
      <rPr>
        <b/>
        <sz val="11"/>
        <rFont val="Arial"/>
        <family val="2"/>
      </rPr>
      <t xml:space="preserve">H30ADV2011. Control de Legalidad </t>
    </r>
    <r>
      <rPr>
        <sz val="11"/>
        <rFont val="Arial"/>
        <family val="2"/>
      </rPr>
      <t xml:space="preserve">
Los Convenios 62/2002 Empresas Públicas de Medellín, 53/2002 ITEC Telecom y 358/2008 Universidad de Pamplona, a la fecha no han sido liquidados y en los convenios 297/2008 - Observatorio del Caribe Colombiano, Convenio No.189/2008 Universidad del Norte, Convenio No. 284/2008 Universidad Tecnológica de Bolívar y Convenio No.403/2008 Comunicando Sentidos, no han sido  legalizados los saldos, situación que muestra falta de seguimiento y control a la gestión contractual con posibles consecuencias disciplinarias</t>
    </r>
  </si>
  <si>
    <r>
      <rPr>
        <b/>
        <sz val="11"/>
        <rFont val="Arial"/>
        <family val="2"/>
      </rPr>
      <t>H13AV2012. Proyecto Aprovechamiento de las Tecnologías de la Información en Colombia</t>
    </r>
    <r>
      <rPr>
        <sz val="11"/>
        <rFont val="Arial"/>
        <family val="2"/>
      </rPr>
      <t xml:space="preserve">
Falta de  control y seguimiento por parte de Colciencias y Fondo TIC, en la medida que se han presentado denuncias de parte de la Cámara de Comercio de Montería por posibles sobrecostos en la compra de equipos y kits digitales realizada por el Proveedor Corsa, situación que se encuentra en un tribunal de arbitramento, lo cual ha impedido realizar la debida liquidación de este convenio</t>
    </r>
  </si>
  <si>
    <r>
      <rPr>
        <b/>
        <sz val="11"/>
        <rFont val="Arial"/>
        <family val="2"/>
      </rPr>
      <t>H5ADV2012.CONVENIOS REGIONALES</t>
    </r>
    <r>
      <rPr>
        <sz val="11"/>
        <rFont val="Arial"/>
        <family val="2"/>
      </rPr>
      <t xml:space="preserve">
Se evidencio que a los 15 convenios terminados se les venció el término establecido en los mismo para su liquidación, situación que muestra falta de celeridad para efectuar los cortes de cuentas.  Igualmente, la entidad respecto de este proyecto, no ha realizado estudios que le permitan medir el impacto logrado con el mismo..</t>
    </r>
  </si>
  <si>
    <r>
      <rPr>
        <b/>
        <sz val="11"/>
        <rFont val="Arial"/>
        <family val="2"/>
      </rPr>
      <t xml:space="preserve">H17ADV2012. COBRO COACTIVO </t>
    </r>
    <r>
      <rPr>
        <sz val="11"/>
        <rFont val="Arial"/>
        <family val="2"/>
      </rPr>
      <t xml:space="preserve">
Del proceso de depuración de las obligaciones para cumplir con la cesión a CISA se evidenció  que existen 345 obligaciones con antigüedad mayor a 5 años, por $951.9 millones, de lo cual se podría decir que la gestión no ha sido eficaz en términos de la Ley 1341 de 2009 art. 36 y 18 numeral 8 de la misma,  en concordancia del art. 2 numeral 8 del Decreto 091 de 2010.</t>
    </r>
  </si>
  <si>
    <r>
      <rPr>
        <b/>
        <sz val="11"/>
        <rFont val="Arial"/>
        <family val="2"/>
      </rPr>
      <t>H18A. COBRO COACTIVO.</t>
    </r>
    <r>
      <rPr>
        <sz val="11"/>
        <rFont val="Arial"/>
        <family val="2"/>
      </rPr>
      <t xml:space="preserve">
En el proceso de incorporación de cartera al acta No. 1, cesión de obligaciones a CISA, no se evidenció un análisis referente a si los deudores allí establecidos son proveedores de redes y servicios actuales, su comportamiento en cuanto al cumplimiento de obligaciones anteriores y su capacidad de pago, para establecer el grado de cobrabilidad de dichas obligaciones, con lo cual se podría estar cediendo algunas obligaciones de posible recaudo.</t>
    </r>
  </si>
  <si>
    <r>
      <rPr>
        <b/>
        <sz val="11"/>
        <rFont val="Arial"/>
        <family val="2"/>
      </rPr>
      <t>H39AV2012. CONTRATACIÓN</t>
    </r>
    <r>
      <rPr>
        <sz val="11"/>
        <rFont val="Arial"/>
        <family val="2"/>
      </rPr>
      <t xml:space="preserve">
Se evidencio que los controles implementados para la liquidación de los contratos presentan deficiencias en la medida que el archivo en donde se lleva la información es una hoja de Excel que no permite generar alertas para control de los vencimientos de términos de liquidación de los contratos. Igualmente no existe adecuado seguimiento a la labor de los supervisores, lo cual genera riesgo de que algunos contratos no se liquiden en términos. 
Por otra parte, no se evidenció en el Modelo de Gestión de Calidad el proceso de formalización, ejecución y revisión del plan de compras, generando falta de control y que se diluyan responsabilidades.
</t>
    </r>
  </si>
  <si>
    <r>
      <rPr>
        <b/>
        <sz val="11"/>
        <rFont val="Arial"/>
        <family val="2"/>
      </rPr>
      <t>H17AD-2012.Cobro Coactivo.</t>
    </r>
    <r>
      <rPr>
        <sz val="11"/>
        <rFont val="Arial"/>
        <family val="2"/>
      </rPr>
      <t xml:space="preserve">
Del proceso de depuración de las obligaciones para dar cumplimiento a estos contratos se evidenció que existen 345 obligaciones con antigüedad mayor a cinco (5) anos  por $951,9 millones, de lo cual se podría decir que la gestión no ha sido eficaz en términos de la Ley 1341 de 2009 artículo 36  y el artículo 18 numeral 8  de la misma, en concordancia del articulo 2 numeral 8  del Decreto 091 de 2010, el cual podría dar lugar a una falta disciplinaria</t>
    </r>
  </si>
  <si>
    <t xml:space="preserve">Entregables revisados y actualizados en la carpeta original si da lugar. </t>
  </si>
  <si>
    <t xml:space="preserve">Dificultad en identificar si las acciones enmarcadas por la DATC se encuentran o no respaldadas en el Término Tecnologías de Comunicación.
No existe definición del termino Tecnologías de Comunicación </t>
  </si>
  <si>
    <t xml:space="preserve">Oficina Asesora Jurídica </t>
  </si>
  <si>
    <t xml:space="preserve">Actas firmadas y cumplimiento de los compromisos adquiridos. </t>
  </si>
  <si>
    <t>Modificar el Instructivo Legalización de Recursos Entregados en Administración</t>
  </si>
  <si>
    <t>Incluir como requisito para la conciliación anual, las Certificaciones de los Contratistas y/o Fiduciarias, acerca de los saldos pendientes de legalizar por los Recursos Entregados en Administración.</t>
  </si>
  <si>
    <t>Con el propósito de terminar de ejecutar los recursos disponibles en el convenio 498 /2010 se viene desarrollando un proyecto que consiste en la implementación de una nueva plataforma para los emprendedores de la iniciativa Apps.co (DATALAB). 
Para la cual se entregará una Bitacora donde se evidencie la trazabilidad del proceso de formulación y desarrrollo del proyecto, así como el proceso de evaluación de oferentes.</t>
  </si>
  <si>
    <t>Instructivo, publicado en el MIG, dentro del Proceso Gestión Financiera.</t>
  </si>
  <si>
    <t>Dirección de Desarrollo de la industria de TI
(Dirección de Políticas y Desarrollo TI)</t>
  </si>
  <si>
    <t>Informe a la Oficina Jurídica del estado de avance de la liquidación del contrato 1036 de 2012</t>
  </si>
  <si>
    <t>Fecha terminación Metas</t>
  </si>
  <si>
    <t>Entregar el soporte de las respectivas actas de cierre para los convenios 62 del 2002; 403 del 2008;  El convenio 358 de 2008 y el 297 del 2008 ya se encuentran legalizado y liquidado, se entregan sus respectivas actas. el convenio 053 de 2002 y 189 de 2008 cuentan con resolución de saneamiento contable 6. Acta de liquidación del convenio  284 de 2008.</t>
  </si>
  <si>
    <t>Realizar la legalización de los recursos del convenio 436 de 2016 con el apoyo del equipo destinado por la Dirección a dicho fin</t>
  </si>
  <si>
    <t>No oportuna legalización de recursos impactan los estados financieros de la entidad. (Legalización de los recursos del 436 )</t>
  </si>
  <si>
    <t xml:space="preserve">Entregar el acta de legalización y  el contrato de cesión de derechos </t>
  </si>
  <si>
    <t xml:space="preserve">Legalizar los recursos del convenio 436 de 2016 </t>
  </si>
  <si>
    <t>Documentos que contenga el acta de legalización</t>
  </si>
  <si>
    <t>Documentos que contenga el acta de legalización y cesión de derechos.</t>
  </si>
  <si>
    <t>certificación</t>
  </si>
  <si>
    <t xml:space="preserve">Legalizar y liquidar el convenio 189 de 2008
</t>
  </si>
  <si>
    <r>
      <rPr>
        <b/>
        <sz val="11"/>
        <rFont val="Arial"/>
        <family val="2"/>
      </rPr>
      <t xml:space="preserve">H75AD.Control Interno Contable. </t>
    </r>
    <r>
      <rPr>
        <sz val="11"/>
        <rFont val="Arial"/>
        <family val="2"/>
      </rPr>
      <t xml:space="preserve">
Las situaciones evidenciadas por el Ente de Control Fiscal en las observaciones precedentes, están relacionadas principalmente con: 1) deficiencias en el análisis, control, conciliación y depuración de saldos; 2) Falta de oportunidad y calidad en el flujo de información y documentación que debe alimentar el proceso contable; 3) falencias en la administración de riesgos de índole contable; 4) inadecuado reconocimiento de los hechos, operaciones y transacciones; y 5) la inobservancia de las características cualitativas de la información reportada en los Estados Contables, relativas a la Confiabilidad, Relevancia y Cornprensibilidad. 
Así las cosas, se observa que la Entidad no aplicó integralmente, durante la vigencia 2014, lo establecido en el Régimen de Contabilidad Pública, contraviniendo lo dispuesto en la Ley 734 del 2002, Numeral 52 del Artículo 48. </t>
    </r>
  </si>
  <si>
    <r>
      <rPr>
        <b/>
        <sz val="11"/>
        <rFont val="Arial"/>
        <family val="2"/>
      </rPr>
      <t xml:space="preserve">H26A. Procesos de Cobro Coactivo Nos. 187 y 708 adelantados en contra de un operador de servicio postal. </t>
    </r>
    <r>
      <rPr>
        <sz val="11"/>
        <rFont val="Arial"/>
        <family val="2"/>
      </rPr>
      <t xml:space="preserve">
Verificados los expedientes administrativos de cobro coactivo Nos. 187 de 2008 y 708 de 2006, adelantados en contra de un operador de servicio postal de mensajería especializada, se encontró que dentro de los mismos, se libraron mandamientos de pago que en su momento incluyeron obligaciones del operador por valor de $967 millones. 
Mediante Auto 069 del 12 de febrero de 2009, la Entidad ordenó la suspensión de los procesos, fundamentada en que el ejecutado había iniciado proceso de liquidación voluntaria en el año 2004 ante la Superintendencia de Sociedades. No obstante, el FONTIC no ha tenido en cuenta, que la liquidación de la sociedad 
nunca se llevó a cabo, razón por la cual debió seguir adelante con la ejecución de los procesos. 
Esta situación es el reflejo de la falta de control y verificación en el seguimiento al 
agotamiento de cada una de las etapas de los procesos de cobro coactivo 
adelantados por la Entidad. Como consecuencia de lo anterior, la Entidad puede verse en riesgo de no recuperar el valor perseguido en los procesos. </t>
    </r>
  </si>
  <si>
    <r>
      <rPr>
        <b/>
        <sz val="11"/>
        <rFont val="Arial"/>
        <family val="2"/>
      </rPr>
      <t xml:space="preserve">H41A. Proyecto Nacional de Fibra Óptica - Contrato 437 de 2011 Prestación del servicio. </t>
    </r>
    <r>
      <rPr>
        <sz val="11"/>
        <rFont val="Arial"/>
        <family val="2"/>
      </rPr>
      <t xml:space="preserve">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r>
  </si>
  <si>
    <r>
      <rPr>
        <b/>
        <sz val="11"/>
        <rFont val="Arial"/>
        <family val="2"/>
      </rPr>
      <t xml:space="preserve">H46A. Seguimiento gestión convenio 435 de 2014 </t>
    </r>
    <r>
      <rPr>
        <sz val="11"/>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t>
    </r>
    <r>
      <rPr>
        <u/>
        <sz val="11"/>
        <rFont val="Arial"/>
        <family val="2"/>
      </rPr>
      <t>s</t>
    </r>
    <r>
      <rPr>
        <sz val="11"/>
        <rFont val="Arial"/>
        <family val="2"/>
      </rPr>
      <t xml:space="preserve">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t>
    </r>
  </si>
  <si>
    <r>
      <rPr>
        <b/>
        <sz val="11"/>
        <rFont val="Arial"/>
        <family val="2"/>
      </rPr>
      <t xml:space="preserve">H51A. Multas. </t>
    </r>
    <r>
      <rPr>
        <sz val="11"/>
        <rFont val="Arial"/>
        <family val="2"/>
      </rPr>
      <t xml:space="preserve">
Analizados los actos administrativos de imposición de multas que fueron ejecutoriados en la vigencia 2013, se evidenció que a 31 de diciembre de 2014 se encuentran pendientes por causar resoluciones por $3.844.7 millones, igualmente continúan sin causar multas impuestas en vigencias anteriores por $1.447.2 millones, debido a que continúan presentándose falencias que afectan la oportunidad con la que deben comunicarse los actos administrativos a la Coordinación de Facturación y Cartera, lo que no permitió el registro contable de la totalidad de las operaciones realizadas por la Dirección de Vigilancia y Control y por ende subestimó los ingresos y los resultados de las vigencias indicadas. </t>
    </r>
  </si>
  <si>
    <t>H18AD-2013
H98-2013
H113-2013</t>
  </si>
  <si>
    <r>
      <rPr>
        <b/>
        <sz val="11"/>
        <rFont val="Arial"/>
        <family val="2"/>
      </rPr>
      <t xml:space="preserve">H28AD. Oportunidad y celeridad en el agotamiento de las etapas procesales en cobro coactivo. </t>
    </r>
    <r>
      <rPr>
        <sz val="11"/>
        <rFont val="Arial"/>
        <family val="2"/>
      </rPr>
      <t xml:space="preserve">
De acuerdo con la muestra analizada en desarrollo del proceso auditor, se verificó que la oportunidad y celeridad en la gestión y agotamiento de cada una de las etapas en los procesos de cobro coactivo, es inadecuada encontrándose las siguientes situaciones: (i) pueden transcurrir incluso años entre la ocurrencia de uno y otro trámite; (ii) la Entidad no presenta avances más allá de la etapa de perfeccionamiento del embargo14°; (iii) en algunos casos, la Entidad no se hace parte de los procesos liquidatarios oportunamente, perdiendo la posibilidad de ser reconocido como acreedor y por consiguiente de recaudar los valores 
perseguidos. Algunos ejemplos de las situaciones descritas se observan en la 
siguiente tabla: 
La situación descrita sucede, por cuanto no existen criterios ni información veraz, 
completa y confiable en el área responsable, que permitan definir prioridades en los trámites procesales que deben adelantar en cada uno de los procesos. 
Lo anterior, trae como consecuencia el incumplimiento de lo establecido en el 
Decreto 624 de 1989, Título VIII y en la Ley 1066 de 2006 Artículo 5 y siguientes; 
la posibilidad de llegar a vulnerarse el debido proceso de los operadores ejecutados, en virtud de la falta de oportunidad en el trámite procesal; y genera riesgos de prescripción de las obligaciones. Además, esta situación se refleja en el recaudo que es mínimo en el año y que oscila entre un 6% a 12% de recuperación de la cartera en instancia coactiva. 
De otra parte, la Entidad al no tener identificados los procesos, fechas claves y etapas no ha podido dar aplicación a figuras permitidas por el Estatuto Tributario Nacional"' que le permitan ir depurando su cartera de cobro coactivo, tendiente igualmente a establecer veracidad en las obligaciones y valores que son de posible recaudo. </t>
    </r>
  </si>
  <si>
    <t xml:space="preserve">Validar que la información reportada por la dependencias cumpla con los requerimientos que exige el sistema SIRECI de la Contraloría General de la República; posteriormente, los formatos se remitirán a las áreas responsables  para su revisión, aprobación   y trasmisión final en el sistema. </t>
  </si>
  <si>
    <t xml:space="preserve">Reportar en el Informe de la Cuenta Anual Consolidada  que se realiza en el sistema SIRECI de la Contraloría General de la República, la certificación de la Información Financiera con sus respectivas notas contables </t>
  </si>
  <si>
    <t>Realizar seguimiento a los mecanismos y herramientas  para los procesos de verificación y reconocimiento de los subsidios.</t>
  </si>
  <si>
    <t xml:space="preserve">Solicitar a la Subdirección Financiera que, para el reporte del formulario electrónico “F:38 ESTADOS FINANCIEROS” del Informe o Cuenta Anual Consolidado, remita los Estados Financieros con sus respectivas notas aclaratorias y la certificación de la información financiera de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</si>
</sst>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dd/mm/yyyy;@"/>
  </numFmts>
  <fonts count="11"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b/>
      <sz val="11"/>
      <color theme="1"/>
      <name val="Arial"/>
      <family val="2"/>
    </font>
    <font>
      <b/>
      <sz val="11"/>
      <color theme="0"/>
      <name val="Arial"/>
      <family val="2"/>
    </font>
    <font>
      <sz val="11"/>
      <name val="Arial"/>
      <family val="2"/>
    </font>
    <font>
      <sz val="11"/>
      <color indexed="8"/>
      <name val="Calibri"/>
      <family val="2"/>
      <scheme val="minor"/>
    </font>
    <font>
      <sz val="10"/>
      <name val="Arial"/>
      <family val="2"/>
    </font>
    <font>
      <u/>
      <sz val="11"/>
      <name val="Arial"/>
      <family val="2"/>
    </font>
    <font>
      <b/>
      <u/>
      <sz val="11"/>
      <name val="Arial"/>
      <family val="2"/>
    </font>
  </fonts>
  <fills count="3">
    <fill>
      <patternFill patternType="none"/>
    </fill>
    <fill>
      <patternFill patternType="gray125"/>
    </fill>
    <fill>
      <patternFill patternType="solid">
        <fgColor theme="8" tint="-0.49998474074526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xf numFmtId="9" fontId="1" fillId="0" borderId="0" applyFont="0" applyFill="0" applyBorder="0" applyAlignment="0" applyProtection="0"/>
    <xf numFmtId="0" fontId="7" fillId="0" borderId="0"/>
    <xf numFmtId="0" fontId="8" fillId="0" borderId="0"/>
    <xf numFmtId="0" fontId="1" fillId="0" borderId="0"/>
    <xf numFmtId="9" fontId="7" fillId="0" borderId="0" applyFont="0" applyFill="0" applyBorder="0" applyAlignment="0" applyProtection="0"/>
  </cellStyleXfs>
  <cellXfs count="57">
    <xf numFmtId="0" fontId="0" fillId="0" borderId="0" xfId="0"/>
    <xf numFmtId="0" fontId="2" fillId="0" borderId="0" xfId="0" applyFont="1" applyAlignment="1">
      <alignment horizontal="justify" vertical="top" wrapText="1"/>
    </xf>
    <xf numFmtId="0" fontId="3" fillId="0" borderId="0" xfId="0" applyFont="1" applyFill="1" applyBorder="1" applyAlignment="1">
      <alignment horizontal="left" vertical="center"/>
    </xf>
    <xf numFmtId="0" fontId="4" fillId="0" borderId="0" xfId="0" applyFont="1" applyFill="1" applyAlignment="1">
      <alignment horizontal="left" vertical="center"/>
    </xf>
    <xf numFmtId="14" fontId="4" fillId="0"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6" fillId="0" borderId="1" xfId="0" applyFont="1" applyFill="1" applyBorder="1" applyAlignment="1">
      <alignment horizontal="justify" vertical="top" wrapText="1"/>
    </xf>
    <xf numFmtId="0" fontId="2" fillId="0" borderId="1" xfId="0" applyFont="1" applyFill="1" applyBorder="1" applyAlignment="1">
      <alignment vertical="top" wrapText="1"/>
    </xf>
    <xf numFmtId="0" fontId="6" fillId="0" borderId="1" xfId="2" applyFont="1" applyFill="1" applyBorder="1" applyAlignment="1" applyProtection="1">
      <alignment horizontal="justify" vertical="top" wrapText="1"/>
      <protection locked="0"/>
    </xf>
    <xf numFmtId="0" fontId="6" fillId="0" borderId="1" xfId="2" applyFont="1" applyFill="1" applyBorder="1" applyAlignment="1">
      <alignment horizontal="justify" vertical="top" wrapText="1"/>
    </xf>
    <xf numFmtId="0" fontId="6" fillId="0" borderId="1" xfId="0" applyFont="1" applyFill="1" applyBorder="1" applyAlignment="1" applyProtection="1">
      <alignment horizontal="justify" vertical="top" wrapText="1"/>
      <protection locked="0"/>
    </xf>
    <xf numFmtId="0" fontId="6" fillId="0" borderId="1" xfId="3" applyFont="1" applyFill="1" applyBorder="1" applyAlignment="1" applyProtection="1">
      <alignment horizontal="justify" vertical="top" wrapText="1"/>
      <protection locked="0"/>
    </xf>
    <xf numFmtId="0" fontId="6" fillId="0" borderId="1" xfId="4" applyFont="1" applyFill="1" applyBorder="1" applyAlignment="1" applyProtection="1">
      <alignment horizontal="justify" vertical="top" wrapText="1"/>
      <protection locked="0"/>
    </xf>
    <xf numFmtId="0" fontId="6" fillId="0" borderId="1" xfId="3" applyFont="1" applyFill="1" applyBorder="1" applyAlignment="1">
      <alignment horizontal="justify" vertical="top" wrapText="1"/>
    </xf>
    <xf numFmtId="0" fontId="2" fillId="0" borderId="1" xfId="0" applyFont="1" applyBorder="1" applyAlignment="1">
      <alignment horizontal="justify" vertical="top" wrapText="1"/>
    </xf>
    <xf numFmtId="0" fontId="3" fillId="0" borderId="1" xfId="3" applyFont="1" applyFill="1" applyBorder="1" applyAlignment="1" applyProtection="1">
      <alignment horizontal="center" vertical="center" wrapText="1"/>
      <protection locked="0"/>
    </xf>
    <xf numFmtId="1" fontId="6" fillId="0" borderId="1" xfId="3"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9" fontId="2" fillId="0" borderId="1" xfId="3"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9" fontId="5" fillId="2" borderId="1" xfId="1" applyFont="1" applyFill="1" applyBorder="1" applyAlignment="1">
      <alignment horizontal="center" vertical="center" wrapText="1"/>
    </xf>
    <xf numFmtId="0" fontId="6" fillId="0" borderId="1" xfId="2" applyFont="1" applyFill="1" applyBorder="1" applyAlignment="1">
      <alignment horizontal="center" vertical="top" wrapText="1"/>
    </xf>
    <xf numFmtId="0" fontId="6" fillId="0" borderId="1" xfId="3" applyFont="1" applyFill="1" applyBorder="1" applyAlignment="1" applyProtection="1">
      <alignment horizontal="center" vertical="center" wrapText="1"/>
      <protection locked="0"/>
    </xf>
    <xf numFmtId="9" fontId="6" fillId="0" borderId="1" xfId="3" applyNumberFormat="1" applyFont="1" applyFill="1" applyBorder="1" applyAlignment="1" applyProtection="1">
      <alignment horizontal="center" vertical="center" wrapText="1"/>
      <protection locked="0"/>
    </xf>
    <xf numFmtId="165" fontId="6" fillId="0" borderId="1" xfId="3"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9" fontId="3" fillId="0" borderId="0" xfId="1"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xf numFmtId="0" fontId="3" fillId="0" borderId="2" xfId="0" applyFont="1" applyFill="1" applyBorder="1" applyAlignment="1"/>
    <xf numFmtId="9" fontId="3" fillId="0" borderId="1" xfId="5" applyFont="1" applyFill="1" applyBorder="1" applyAlignment="1">
      <alignment horizontal="center"/>
    </xf>
    <xf numFmtId="9" fontId="3" fillId="0" borderId="1" xfId="0" applyNumberFormat="1" applyFont="1" applyFill="1" applyBorder="1" applyAlignment="1">
      <alignment horizontal="center"/>
    </xf>
    <xf numFmtId="0" fontId="6" fillId="0" borderId="1" xfId="0" applyFont="1" applyBorder="1" applyAlignment="1">
      <alignment horizontal="justify" vertical="top" wrapText="1"/>
    </xf>
    <xf numFmtId="0" fontId="3" fillId="0" borderId="4" xfId="3" applyFont="1" applyFill="1" applyBorder="1" applyAlignment="1">
      <alignment horizontal="center" vertical="center" wrapText="1"/>
    </xf>
    <xf numFmtId="1" fontId="2" fillId="0" borderId="0" xfId="0" applyNumberFormat="1" applyFont="1" applyAlignment="1">
      <alignment horizontal="justify" vertical="top" wrapText="1"/>
    </xf>
    <xf numFmtId="164" fontId="6" fillId="0" borderId="1" xfId="3"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14" fontId="6" fillId="0" borderId="1" xfId="3" applyNumberFormat="1" applyFont="1" applyFill="1" applyBorder="1" applyAlignment="1" applyProtection="1">
      <alignment horizontal="center" vertical="center" wrapText="1"/>
      <protection locked="0"/>
    </xf>
    <xf numFmtId="14" fontId="6" fillId="0" borderId="1" xfId="2" applyNumberFormat="1" applyFont="1" applyFill="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left" vertical="top"/>
    </xf>
  </cellXfs>
  <cellStyles count="6">
    <cellStyle name="Normal" xfId="0" builtinId="0"/>
    <cellStyle name="Normal 2" xfId="3"/>
    <cellStyle name="Normal 3" xfId="2"/>
    <cellStyle name="Normal 4" xfId="4"/>
    <cellStyle name="Porcentaje" xfId="1" builtinId="5"/>
    <cellStyle name="Porcentaj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tabSelected="1" zoomScale="55" zoomScaleNormal="55" workbookViewId="0">
      <pane xSplit="2" ySplit="9" topLeftCell="C10" activePane="bottomRight" state="frozen"/>
      <selection pane="topRight" activeCell="C1" sqref="C1"/>
      <selection pane="bottomLeft" activeCell="A10" sqref="A10"/>
      <selection pane="bottomRight" activeCell="C9" sqref="C9"/>
    </sheetView>
  </sheetViews>
  <sheetFormatPr baseColWidth="10" defaultColWidth="10.81640625" defaultRowHeight="14" x14ac:dyDescent="0.35"/>
  <cols>
    <col min="1" max="1" width="4.54296875" style="1" customWidth="1"/>
    <col min="2" max="2" width="10.81640625" style="1"/>
    <col min="3" max="3" width="57.54296875" style="1" customWidth="1"/>
    <col min="4" max="4" width="46.54296875" style="1" customWidth="1"/>
    <col min="5" max="5" width="31.54296875" style="1" customWidth="1"/>
    <col min="6" max="6" width="38.81640625" style="1" customWidth="1"/>
    <col min="7" max="7" width="29.54296875" style="1" customWidth="1"/>
    <col min="8" max="8" width="10.81640625" style="1"/>
    <col min="9" max="9" width="19.453125" style="1" customWidth="1"/>
    <col min="10" max="10" width="21.1796875" style="1" customWidth="1"/>
    <col min="11" max="16" width="10.81640625" style="1"/>
    <col min="17" max="17" width="30.81640625" style="1" customWidth="1"/>
    <col min="18" max="16384" width="10.81640625" style="1"/>
  </cols>
  <sheetData>
    <row r="1" spans="1:18" x14ac:dyDescent="0.35">
      <c r="A1" s="55" t="s">
        <v>535</v>
      </c>
      <c r="B1" s="55"/>
      <c r="C1" s="55"/>
      <c r="D1" s="55"/>
      <c r="E1" s="55"/>
      <c r="F1" s="55"/>
      <c r="G1" s="55"/>
      <c r="H1" s="55"/>
      <c r="I1" s="55"/>
      <c r="J1" s="55"/>
      <c r="K1" s="55"/>
      <c r="L1" s="55"/>
      <c r="M1" s="55"/>
      <c r="N1" s="55"/>
      <c r="O1" s="55"/>
      <c r="P1" s="55"/>
      <c r="Q1" s="55"/>
    </row>
    <row r="2" spans="1:18" x14ac:dyDescent="0.35">
      <c r="A2" s="55" t="s">
        <v>536</v>
      </c>
      <c r="B2" s="55"/>
      <c r="C2" s="55"/>
      <c r="D2" s="55"/>
      <c r="E2" s="55"/>
      <c r="F2" s="55"/>
      <c r="G2" s="55"/>
      <c r="H2" s="55"/>
      <c r="I2" s="55"/>
      <c r="J2" s="55"/>
      <c r="K2" s="55"/>
      <c r="L2" s="55"/>
      <c r="M2" s="55"/>
      <c r="N2" s="55"/>
      <c r="O2" s="55"/>
      <c r="P2" s="55"/>
      <c r="Q2" s="55"/>
    </row>
    <row r="3" spans="1:18" x14ac:dyDescent="0.35">
      <c r="A3" s="55" t="s">
        <v>537</v>
      </c>
      <c r="B3" s="55"/>
      <c r="C3" s="55"/>
      <c r="D3" s="55"/>
      <c r="E3" s="55"/>
      <c r="F3" s="55"/>
      <c r="G3" s="55"/>
      <c r="H3" s="55"/>
      <c r="I3" s="55"/>
      <c r="J3" s="55"/>
      <c r="K3" s="55"/>
      <c r="L3" s="55"/>
      <c r="M3" s="55"/>
      <c r="N3" s="55"/>
      <c r="O3" s="55"/>
      <c r="P3" s="55"/>
      <c r="Q3" s="55"/>
    </row>
    <row r="4" spans="1:18" x14ac:dyDescent="0.35">
      <c r="A4" s="55" t="s">
        <v>538</v>
      </c>
      <c r="B4" s="55"/>
      <c r="C4" s="55"/>
      <c r="D4" s="55"/>
      <c r="E4" s="55"/>
      <c r="F4" s="55"/>
      <c r="G4" s="55"/>
      <c r="H4" s="55"/>
      <c r="I4" s="55"/>
      <c r="J4" s="55"/>
      <c r="K4" s="55"/>
      <c r="L4" s="55"/>
      <c r="M4" s="55"/>
      <c r="N4" s="55"/>
      <c r="O4" s="55"/>
      <c r="P4" s="55"/>
      <c r="Q4" s="55"/>
    </row>
    <row r="5" spans="1:18" x14ac:dyDescent="0.35">
      <c r="B5" s="56" t="s">
        <v>540</v>
      </c>
      <c r="C5" s="56"/>
      <c r="D5" s="56"/>
      <c r="E5" s="56"/>
      <c r="F5" s="56"/>
      <c r="G5" s="56"/>
      <c r="H5" s="56"/>
      <c r="I5" s="56"/>
      <c r="J5" s="56"/>
      <c r="K5" s="56"/>
      <c r="L5" s="56"/>
      <c r="M5" s="56"/>
      <c r="N5" s="56"/>
      <c r="O5" s="56"/>
      <c r="P5" s="56"/>
      <c r="Q5" s="56"/>
    </row>
    <row r="6" spans="1:18" ht="14.5" customHeight="1" x14ac:dyDescent="0.35">
      <c r="B6" s="2" t="s">
        <v>539</v>
      </c>
    </row>
    <row r="7" spans="1:18" x14ac:dyDescent="0.35">
      <c r="B7" s="3" t="s">
        <v>0</v>
      </c>
      <c r="D7" s="4">
        <v>43281</v>
      </c>
    </row>
    <row r="8" spans="1:18" ht="14.5" thickBot="1" x14ac:dyDescent="0.4"/>
    <row r="9" spans="1:18" ht="84.5" thickBot="1" x14ac:dyDescent="0.4">
      <c r="B9" s="5" t="s">
        <v>1</v>
      </c>
      <c r="C9" s="5" t="s">
        <v>2</v>
      </c>
      <c r="D9" s="5" t="s">
        <v>3</v>
      </c>
      <c r="E9" s="5" t="s">
        <v>4</v>
      </c>
      <c r="F9" s="5" t="s">
        <v>5</v>
      </c>
      <c r="G9" s="5" t="s">
        <v>6</v>
      </c>
      <c r="H9" s="5" t="s">
        <v>7</v>
      </c>
      <c r="I9" s="5" t="s">
        <v>8</v>
      </c>
      <c r="J9" s="5" t="s">
        <v>636</v>
      </c>
      <c r="K9" s="5" t="s">
        <v>9</v>
      </c>
      <c r="L9" s="5" t="s">
        <v>10</v>
      </c>
      <c r="M9" s="5" t="s">
        <v>11</v>
      </c>
      <c r="N9" s="5" t="s">
        <v>12</v>
      </c>
      <c r="O9" s="5" t="s">
        <v>13</v>
      </c>
      <c r="P9" s="5" t="s">
        <v>14</v>
      </c>
      <c r="Q9" s="5" t="s">
        <v>15</v>
      </c>
    </row>
    <row r="10" spans="1:18" ht="112.5" customHeight="1" thickBot="1" x14ac:dyDescent="0.4">
      <c r="A10" s="1">
        <v>1</v>
      </c>
      <c r="B10" s="16" t="s">
        <v>55</v>
      </c>
      <c r="C10" s="6" t="s">
        <v>541</v>
      </c>
      <c r="D10" s="15" t="s">
        <v>56</v>
      </c>
      <c r="E10" s="15" t="s">
        <v>57</v>
      </c>
      <c r="F10" s="15" t="s">
        <v>58</v>
      </c>
      <c r="G10" s="15" t="s">
        <v>59</v>
      </c>
      <c r="H10" s="32">
        <v>1</v>
      </c>
      <c r="I10" s="33">
        <v>42949</v>
      </c>
      <c r="J10" s="45">
        <v>43039</v>
      </c>
      <c r="K10" s="17">
        <f t="shared" ref="K10:K41" si="0">+(J10-I10)/7</f>
        <v>12.857142857142858</v>
      </c>
      <c r="L10" s="18">
        <v>1</v>
      </c>
      <c r="M10" s="19">
        <f t="shared" ref="M10:M41" si="1">+L10/H10</f>
        <v>1</v>
      </c>
      <c r="N10" s="17">
        <f t="shared" ref="N10:N41" si="2">+K10*M10</f>
        <v>12.857142857142858</v>
      </c>
      <c r="O10" s="17">
        <f t="shared" ref="O10:O41" si="3">+IF(J10&lt;=$D$11,N10,0)</f>
        <v>12.857142857142858</v>
      </c>
      <c r="P10" s="17">
        <f>+IF($D$7&gt;=J10,K10,0)</f>
        <v>12.857142857142858</v>
      </c>
      <c r="Q10" s="20" t="s">
        <v>634</v>
      </c>
      <c r="R10" s="44"/>
    </row>
    <row r="11" spans="1:18" ht="119.5" customHeight="1" thickBot="1" x14ac:dyDescent="0.4">
      <c r="A11" s="1">
        <v>2</v>
      </c>
      <c r="B11" s="16" t="s">
        <v>55</v>
      </c>
      <c r="C11" s="6" t="s">
        <v>541</v>
      </c>
      <c r="D11" s="15" t="s">
        <v>56</v>
      </c>
      <c r="E11" s="15" t="s">
        <v>57</v>
      </c>
      <c r="F11" s="15" t="s">
        <v>60</v>
      </c>
      <c r="G11" s="15" t="s">
        <v>61</v>
      </c>
      <c r="H11" s="32">
        <v>1</v>
      </c>
      <c r="I11" s="33">
        <v>42949</v>
      </c>
      <c r="J11" s="45">
        <v>43008</v>
      </c>
      <c r="K11" s="17">
        <f t="shared" si="0"/>
        <v>8.4285714285714288</v>
      </c>
      <c r="L11" s="18">
        <v>1</v>
      </c>
      <c r="M11" s="19">
        <f t="shared" si="1"/>
        <v>1</v>
      </c>
      <c r="N11" s="17">
        <f t="shared" si="2"/>
        <v>8.4285714285714288</v>
      </c>
      <c r="O11" s="17">
        <f t="shared" si="3"/>
        <v>8.4285714285714288</v>
      </c>
      <c r="P11" s="17">
        <f t="shared" ref="P11:P74" si="4">+IF($D$7&gt;=J11,K11,0)</f>
        <v>8.4285714285714288</v>
      </c>
      <c r="Q11" s="20" t="s">
        <v>634</v>
      </c>
      <c r="R11" s="44"/>
    </row>
    <row r="12" spans="1:18" ht="87.65" customHeight="1" thickBot="1" x14ac:dyDescent="0.4">
      <c r="A12" s="1">
        <v>3</v>
      </c>
      <c r="B12" s="16" t="s">
        <v>55</v>
      </c>
      <c r="C12" s="6" t="s">
        <v>541</v>
      </c>
      <c r="D12" s="15" t="s">
        <v>56</v>
      </c>
      <c r="E12" s="15" t="s">
        <v>57</v>
      </c>
      <c r="F12" s="15" t="s">
        <v>62</v>
      </c>
      <c r="G12" s="15" t="s">
        <v>59</v>
      </c>
      <c r="H12" s="32">
        <v>1</v>
      </c>
      <c r="I12" s="33">
        <v>42949</v>
      </c>
      <c r="J12" s="45">
        <v>43008</v>
      </c>
      <c r="K12" s="17">
        <f t="shared" si="0"/>
        <v>8.4285714285714288</v>
      </c>
      <c r="L12" s="18">
        <v>1</v>
      </c>
      <c r="M12" s="19">
        <f t="shared" si="1"/>
        <v>1</v>
      </c>
      <c r="N12" s="17">
        <f t="shared" si="2"/>
        <v>8.4285714285714288</v>
      </c>
      <c r="O12" s="17">
        <f t="shared" si="3"/>
        <v>8.4285714285714288</v>
      </c>
      <c r="P12" s="17">
        <f t="shared" si="4"/>
        <v>8.4285714285714288</v>
      </c>
      <c r="Q12" s="20" t="s">
        <v>634</v>
      </c>
      <c r="R12" s="44"/>
    </row>
    <row r="13" spans="1:18" ht="87.65" customHeight="1" thickBot="1" x14ac:dyDescent="0.4">
      <c r="A13" s="1">
        <v>4</v>
      </c>
      <c r="B13" s="16" t="s">
        <v>63</v>
      </c>
      <c r="C13" s="6" t="s">
        <v>542</v>
      </c>
      <c r="D13" s="15" t="s">
        <v>64</v>
      </c>
      <c r="E13" s="15" t="s">
        <v>65</v>
      </c>
      <c r="F13" s="15" t="s">
        <v>66</v>
      </c>
      <c r="G13" s="15" t="s">
        <v>67</v>
      </c>
      <c r="H13" s="32">
        <v>3</v>
      </c>
      <c r="I13" s="33">
        <v>42949</v>
      </c>
      <c r="J13" s="45">
        <v>43100</v>
      </c>
      <c r="K13" s="17">
        <f t="shared" si="0"/>
        <v>21.571428571428573</v>
      </c>
      <c r="L13" s="18">
        <v>3</v>
      </c>
      <c r="M13" s="19">
        <f t="shared" si="1"/>
        <v>1</v>
      </c>
      <c r="N13" s="17">
        <f t="shared" si="2"/>
        <v>21.571428571428573</v>
      </c>
      <c r="O13" s="17">
        <f t="shared" si="3"/>
        <v>21.571428571428573</v>
      </c>
      <c r="P13" s="17">
        <f t="shared" si="4"/>
        <v>21.571428571428573</v>
      </c>
      <c r="Q13" s="20" t="s">
        <v>634</v>
      </c>
      <c r="R13" s="44"/>
    </row>
    <row r="14" spans="1:18" ht="87.65" customHeight="1" thickBot="1" x14ac:dyDescent="0.4">
      <c r="A14" s="1">
        <v>5</v>
      </c>
      <c r="B14" s="16" t="s">
        <v>68</v>
      </c>
      <c r="C14" s="6" t="s">
        <v>543</v>
      </c>
      <c r="D14" s="15" t="s">
        <v>69</v>
      </c>
      <c r="E14" s="15" t="s">
        <v>70</v>
      </c>
      <c r="F14" s="15" t="s">
        <v>71</v>
      </c>
      <c r="G14" s="15" t="s">
        <v>72</v>
      </c>
      <c r="H14" s="32">
        <v>1</v>
      </c>
      <c r="I14" s="33">
        <v>42949</v>
      </c>
      <c r="J14" s="45">
        <v>43008</v>
      </c>
      <c r="K14" s="17">
        <f t="shared" si="0"/>
        <v>8.4285714285714288</v>
      </c>
      <c r="L14" s="18">
        <v>1</v>
      </c>
      <c r="M14" s="19">
        <f t="shared" si="1"/>
        <v>1</v>
      </c>
      <c r="N14" s="17">
        <f t="shared" si="2"/>
        <v>8.4285714285714288</v>
      </c>
      <c r="O14" s="17">
        <f t="shared" si="3"/>
        <v>8.4285714285714288</v>
      </c>
      <c r="P14" s="17">
        <f t="shared" si="4"/>
        <v>8.4285714285714288</v>
      </c>
      <c r="Q14" s="20" t="s">
        <v>634</v>
      </c>
      <c r="R14" s="44"/>
    </row>
    <row r="15" spans="1:18" ht="87.65" customHeight="1" thickBot="1" x14ac:dyDescent="0.4">
      <c r="A15" s="1">
        <v>6</v>
      </c>
      <c r="B15" s="16" t="s">
        <v>73</v>
      </c>
      <c r="C15" s="6" t="s">
        <v>544</v>
      </c>
      <c r="D15" s="15" t="s">
        <v>74</v>
      </c>
      <c r="E15" s="15" t="s">
        <v>75</v>
      </c>
      <c r="F15" s="15" t="s">
        <v>76</v>
      </c>
      <c r="G15" s="15" t="s">
        <v>67</v>
      </c>
      <c r="H15" s="32">
        <v>3</v>
      </c>
      <c r="I15" s="33">
        <v>42949</v>
      </c>
      <c r="J15" s="45">
        <v>43100</v>
      </c>
      <c r="K15" s="17">
        <f t="shared" si="0"/>
        <v>21.571428571428573</v>
      </c>
      <c r="L15" s="18">
        <v>3</v>
      </c>
      <c r="M15" s="19">
        <f t="shared" si="1"/>
        <v>1</v>
      </c>
      <c r="N15" s="17">
        <f t="shared" si="2"/>
        <v>21.571428571428573</v>
      </c>
      <c r="O15" s="17">
        <f t="shared" si="3"/>
        <v>21.571428571428573</v>
      </c>
      <c r="P15" s="17">
        <f t="shared" si="4"/>
        <v>21.571428571428573</v>
      </c>
      <c r="Q15" s="20" t="s">
        <v>634</v>
      </c>
      <c r="R15" s="44"/>
    </row>
    <row r="16" spans="1:18" ht="87.65" customHeight="1" thickBot="1" x14ac:dyDescent="0.4">
      <c r="A16" s="1">
        <v>7</v>
      </c>
      <c r="B16" s="16" t="s">
        <v>77</v>
      </c>
      <c r="C16" s="6" t="s">
        <v>545</v>
      </c>
      <c r="D16" s="15" t="s">
        <v>78</v>
      </c>
      <c r="E16" s="15" t="s">
        <v>79</v>
      </c>
      <c r="F16" s="15" t="s">
        <v>80</v>
      </c>
      <c r="G16" s="15" t="s">
        <v>81</v>
      </c>
      <c r="H16" s="32">
        <v>1</v>
      </c>
      <c r="I16" s="33">
        <v>42949</v>
      </c>
      <c r="J16" s="46">
        <v>43007</v>
      </c>
      <c r="K16" s="17">
        <f t="shared" si="0"/>
        <v>8.2857142857142865</v>
      </c>
      <c r="L16" s="18">
        <v>1</v>
      </c>
      <c r="M16" s="19">
        <f t="shared" si="1"/>
        <v>1</v>
      </c>
      <c r="N16" s="17">
        <f t="shared" si="2"/>
        <v>8.2857142857142865</v>
      </c>
      <c r="O16" s="17">
        <f t="shared" si="3"/>
        <v>8.2857142857142865</v>
      </c>
      <c r="P16" s="17">
        <f t="shared" si="4"/>
        <v>8.2857142857142865</v>
      </c>
      <c r="Q16" s="21" t="s">
        <v>82</v>
      </c>
      <c r="R16" s="44"/>
    </row>
    <row r="17" spans="1:18" ht="87.65" customHeight="1" thickBot="1" x14ac:dyDescent="0.4">
      <c r="A17" s="1">
        <v>8</v>
      </c>
      <c r="B17" s="16" t="s">
        <v>77</v>
      </c>
      <c r="C17" s="6" t="s">
        <v>545</v>
      </c>
      <c r="D17" s="15" t="s">
        <v>78</v>
      </c>
      <c r="E17" s="15" t="s">
        <v>83</v>
      </c>
      <c r="F17" s="15" t="s">
        <v>84</v>
      </c>
      <c r="G17" s="15" t="s">
        <v>85</v>
      </c>
      <c r="H17" s="32">
        <v>1</v>
      </c>
      <c r="I17" s="33">
        <v>42949</v>
      </c>
      <c r="J17" s="46">
        <v>43100</v>
      </c>
      <c r="K17" s="17">
        <f t="shared" si="0"/>
        <v>21.571428571428573</v>
      </c>
      <c r="L17" s="18">
        <v>1</v>
      </c>
      <c r="M17" s="19">
        <f t="shared" si="1"/>
        <v>1</v>
      </c>
      <c r="N17" s="17">
        <f t="shared" si="2"/>
        <v>21.571428571428573</v>
      </c>
      <c r="O17" s="17">
        <f t="shared" si="3"/>
        <v>21.571428571428573</v>
      </c>
      <c r="P17" s="17">
        <f t="shared" si="4"/>
        <v>21.571428571428573</v>
      </c>
      <c r="Q17" s="20" t="s">
        <v>86</v>
      </c>
      <c r="R17" s="44"/>
    </row>
    <row r="18" spans="1:18" ht="87.65" customHeight="1" thickBot="1" x14ac:dyDescent="0.4">
      <c r="A18" s="1">
        <v>9</v>
      </c>
      <c r="B18" s="16" t="s">
        <v>87</v>
      </c>
      <c r="C18" s="6" t="s">
        <v>546</v>
      </c>
      <c r="D18" s="15" t="s">
        <v>88</v>
      </c>
      <c r="E18" s="15" t="s">
        <v>89</v>
      </c>
      <c r="F18" s="15" t="s">
        <v>635</v>
      </c>
      <c r="G18" s="15" t="s">
        <v>81</v>
      </c>
      <c r="H18" s="32">
        <v>1</v>
      </c>
      <c r="I18" s="33">
        <v>42949</v>
      </c>
      <c r="J18" s="46">
        <v>43069</v>
      </c>
      <c r="K18" s="17">
        <f t="shared" si="0"/>
        <v>17.142857142857142</v>
      </c>
      <c r="L18" s="18">
        <v>1</v>
      </c>
      <c r="M18" s="19">
        <f t="shared" si="1"/>
        <v>1</v>
      </c>
      <c r="N18" s="17">
        <f t="shared" si="2"/>
        <v>17.142857142857142</v>
      </c>
      <c r="O18" s="17">
        <f t="shared" si="3"/>
        <v>17.142857142857142</v>
      </c>
      <c r="P18" s="17">
        <f t="shared" si="4"/>
        <v>17.142857142857142</v>
      </c>
      <c r="Q18" s="21" t="s">
        <v>82</v>
      </c>
      <c r="R18" s="44"/>
    </row>
    <row r="19" spans="1:18" ht="87.65" customHeight="1" thickBot="1" x14ac:dyDescent="0.4">
      <c r="A19" s="1">
        <v>10</v>
      </c>
      <c r="B19" s="16" t="s">
        <v>87</v>
      </c>
      <c r="C19" s="6" t="s">
        <v>546</v>
      </c>
      <c r="D19" s="15" t="s">
        <v>88</v>
      </c>
      <c r="E19" s="15" t="s">
        <v>91</v>
      </c>
      <c r="F19" s="15" t="s">
        <v>92</v>
      </c>
      <c r="G19" s="15" t="s">
        <v>93</v>
      </c>
      <c r="H19" s="32">
        <v>1</v>
      </c>
      <c r="I19" s="33">
        <v>42949</v>
      </c>
      <c r="J19" s="46">
        <v>43100</v>
      </c>
      <c r="K19" s="17">
        <f t="shared" si="0"/>
        <v>21.571428571428573</v>
      </c>
      <c r="L19" s="18">
        <v>1</v>
      </c>
      <c r="M19" s="19">
        <f t="shared" si="1"/>
        <v>1</v>
      </c>
      <c r="N19" s="17">
        <f t="shared" si="2"/>
        <v>21.571428571428573</v>
      </c>
      <c r="O19" s="17">
        <f t="shared" si="3"/>
        <v>21.571428571428573</v>
      </c>
      <c r="P19" s="17">
        <f t="shared" si="4"/>
        <v>21.571428571428573</v>
      </c>
      <c r="Q19" s="21" t="s">
        <v>82</v>
      </c>
      <c r="R19" s="44"/>
    </row>
    <row r="20" spans="1:18" ht="133.5" customHeight="1" thickBot="1" x14ac:dyDescent="0.4">
      <c r="A20" s="1">
        <v>11</v>
      </c>
      <c r="B20" s="16" t="s">
        <v>94</v>
      </c>
      <c r="C20" s="6" t="s">
        <v>547</v>
      </c>
      <c r="D20" s="15" t="s">
        <v>95</v>
      </c>
      <c r="E20" s="15" t="s">
        <v>96</v>
      </c>
      <c r="F20" s="15" t="s">
        <v>97</v>
      </c>
      <c r="G20" s="15" t="s">
        <v>81</v>
      </c>
      <c r="H20" s="32">
        <v>2</v>
      </c>
      <c r="I20" s="33">
        <v>42949</v>
      </c>
      <c r="J20" s="46">
        <v>43100</v>
      </c>
      <c r="K20" s="17">
        <f t="shared" si="0"/>
        <v>21.571428571428573</v>
      </c>
      <c r="L20" s="18">
        <v>2</v>
      </c>
      <c r="M20" s="19">
        <f t="shared" si="1"/>
        <v>1</v>
      </c>
      <c r="N20" s="17">
        <f t="shared" si="2"/>
        <v>21.571428571428573</v>
      </c>
      <c r="O20" s="17">
        <f t="shared" si="3"/>
        <v>21.571428571428573</v>
      </c>
      <c r="P20" s="17">
        <f t="shared" si="4"/>
        <v>21.571428571428573</v>
      </c>
      <c r="Q20" s="21" t="s">
        <v>82</v>
      </c>
      <c r="R20" s="44"/>
    </row>
    <row r="21" spans="1:18" ht="144.65" customHeight="1" thickBot="1" x14ac:dyDescent="0.4">
      <c r="A21" s="1">
        <v>12</v>
      </c>
      <c r="B21" s="16" t="s">
        <v>94</v>
      </c>
      <c r="C21" s="6" t="s">
        <v>547</v>
      </c>
      <c r="D21" s="15" t="s">
        <v>98</v>
      </c>
      <c r="E21" s="15" t="s">
        <v>99</v>
      </c>
      <c r="F21" s="15" t="s">
        <v>100</v>
      </c>
      <c r="G21" s="15" t="s">
        <v>101</v>
      </c>
      <c r="H21" s="32">
        <v>1</v>
      </c>
      <c r="I21" s="33">
        <v>42949</v>
      </c>
      <c r="J21" s="46">
        <v>43100</v>
      </c>
      <c r="K21" s="17">
        <f t="shared" si="0"/>
        <v>21.571428571428573</v>
      </c>
      <c r="L21" s="18">
        <v>1</v>
      </c>
      <c r="M21" s="19">
        <f t="shared" si="1"/>
        <v>1</v>
      </c>
      <c r="N21" s="17">
        <f t="shared" si="2"/>
        <v>21.571428571428573</v>
      </c>
      <c r="O21" s="17">
        <f t="shared" si="3"/>
        <v>21.571428571428573</v>
      </c>
      <c r="P21" s="17">
        <f t="shared" si="4"/>
        <v>21.571428571428573</v>
      </c>
      <c r="Q21" s="20" t="s">
        <v>102</v>
      </c>
      <c r="R21" s="44"/>
    </row>
    <row r="22" spans="1:18" ht="114" customHeight="1" thickBot="1" x14ac:dyDescent="0.4">
      <c r="A22" s="1">
        <v>13</v>
      </c>
      <c r="B22" s="16" t="s">
        <v>103</v>
      </c>
      <c r="C22" s="6" t="s">
        <v>548</v>
      </c>
      <c r="D22" s="15" t="s">
        <v>104</v>
      </c>
      <c r="E22" s="15" t="s">
        <v>105</v>
      </c>
      <c r="F22" s="15" t="s">
        <v>106</v>
      </c>
      <c r="G22" s="15" t="s">
        <v>81</v>
      </c>
      <c r="H22" s="32">
        <v>2</v>
      </c>
      <c r="I22" s="33">
        <v>42949</v>
      </c>
      <c r="J22" s="46">
        <v>43069</v>
      </c>
      <c r="K22" s="17">
        <f t="shared" si="0"/>
        <v>17.142857142857142</v>
      </c>
      <c r="L22" s="18">
        <v>2</v>
      </c>
      <c r="M22" s="19">
        <f t="shared" si="1"/>
        <v>1</v>
      </c>
      <c r="N22" s="17">
        <f t="shared" si="2"/>
        <v>17.142857142857142</v>
      </c>
      <c r="O22" s="17">
        <f t="shared" si="3"/>
        <v>17.142857142857142</v>
      </c>
      <c r="P22" s="17">
        <f t="shared" si="4"/>
        <v>17.142857142857142</v>
      </c>
      <c r="Q22" s="21" t="s">
        <v>82</v>
      </c>
      <c r="R22" s="44"/>
    </row>
    <row r="23" spans="1:18" ht="87.65" customHeight="1" thickBot="1" x14ac:dyDescent="0.4">
      <c r="A23" s="1">
        <v>14</v>
      </c>
      <c r="B23" s="16" t="s">
        <v>103</v>
      </c>
      <c r="C23" s="7" t="s">
        <v>549</v>
      </c>
      <c r="D23" s="15" t="s">
        <v>107</v>
      </c>
      <c r="E23" s="15" t="s">
        <v>108</v>
      </c>
      <c r="F23" s="15" t="s">
        <v>109</v>
      </c>
      <c r="G23" s="15" t="s">
        <v>110</v>
      </c>
      <c r="H23" s="32">
        <v>2</v>
      </c>
      <c r="I23" s="33">
        <v>42949</v>
      </c>
      <c r="J23" s="45">
        <v>43069</v>
      </c>
      <c r="K23" s="17">
        <f t="shared" si="0"/>
        <v>17.142857142857142</v>
      </c>
      <c r="L23" s="18">
        <v>2</v>
      </c>
      <c r="M23" s="19">
        <f t="shared" si="1"/>
        <v>1</v>
      </c>
      <c r="N23" s="17">
        <f t="shared" si="2"/>
        <v>17.142857142857142</v>
      </c>
      <c r="O23" s="17">
        <f t="shared" si="3"/>
        <v>17.142857142857142</v>
      </c>
      <c r="P23" s="17">
        <f t="shared" si="4"/>
        <v>17.142857142857142</v>
      </c>
      <c r="Q23" s="21" t="s">
        <v>82</v>
      </c>
      <c r="R23" s="44"/>
    </row>
    <row r="24" spans="1:18" ht="87.65" customHeight="1" thickBot="1" x14ac:dyDescent="0.4">
      <c r="A24" s="1">
        <v>15</v>
      </c>
      <c r="B24" s="16" t="s">
        <v>103</v>
      </c>
      <c r="C24" s="7" t="s">
        <v>549</v>
      </c>
      <c r="D24" s="15" t="s">
        <v>111</v>
      </c>
      <c r="E24" s="15" t="s">
        <v>112</v>
      </c>
      <c r="F24" s="15" t="s">
        <v>113</v>
      </c>
      <c r="G24" s="15" t="s">
        <v>110</v>
      </c>
      <c r="H24" s="32">
        <v>2</v>
      </c>
      <c r="I24" s="33">
        <v>42949</v>
      </c>
      <c r="J24" s="45">
        <v>43069</v>
      </c>
      <c r="K24" s="17">
        <f t="shared" si="0"/>
        <v>17.142857142857142</v>
      </c>
      <c r="L24" s="18">
        <v>2</v>
      </c>
      <c r="M24" s="19">
        <f t="shared" si="1"/>
        <v>1</v>
      </c>
      <c r="N24" s="17">
        <f t="shared" si="2"/>
        <v>17.142857142857142</v>
      </c>
      <c r="O24" s="17">
        <f t="shared" si="3"/>
        <v>17.142857142857142</v>
      </c>
      <c r="P24" s="17">
        <f t="shared" si="4"/>
        <v>17.142857142857142</v>
      </c>
      <c r="Q24" s="21" t="s">
        <v>82</v>
      </c>
      <c r="R24" s="44"/>
    </row>
    <row r="25" spans="1:18" ht="125.5" customHeight="1" thickBot="1" x14ac:dyDescent="0.4">
      <c r="A25" s="1">
        <v>16</v>
      </c>
      <c r="B25" s="16" t="s">
        <v>114</v>
      </c>
      <c r="C25" s="7" t="s">
        <v>550</v>
      </c>
      <c r="D25" s="15" t="s">
        <v>115</v>
      </c>
      <c r="E25" s="15" t="s">
        <v>116</v>
      </c>
      <c r="F25" s="15" t="s">
        <v>106</v>
      </c>
      <c r="G25" s="15" t="s">
        <v>81</v>
      </c>
      <c r="H25" s="32">
        <v>2</v>
      </c>
      <c r="I25" s="33">
        <v>42949</v>
      </c>
      <c r="J25" s="45">
        <v>43069</v>
      </c>
      <c r="K25" s="17">
        <f t="shared" si="0"/>
        <v>17.142857142857142</v>
      </c>
      <c r="L25" s="18">
        <v>2</v>
      </c>
      <c r="M25" s="19">
        <f t="shared" si="1"/>
        <v>1</v>
      </c>
      <c r="N25" s="17">
        <f t="shared" si="2"/>
        <v>17.142857142857142</v>
      </c>
      <c r="O25" s="17">
        <f t="shared" si="3"/>
        <v>17.142857142857142</v>
      </c>
      <c r="P25" s="17">
        <f t="shared" si="4"/>
        <v>17.142857142857142</v>
      </c>
      <c r="Q25" s="21" t="s">
        <v>82</v>
      </c>
      <c r="R25" s="44"/>
    </row>
    <row r="26" spans="1:18" ht="87.65" customHeight="1" thickBot="1" x14ac:dyDescent="0.4">
      <c r="A26" s="1">
        <v>17</v>
      </c>
      <c r="B26" s="16" t="s">
        <v>117</v>
      </c>
      <c r="C26" s="6" t="s">
        <v>551</v>
      </c>
      <c r="D26" s="15" t="s">
        <v>118</v>
      </c>
      <c r="E26" s="15" t="s">
        <v>119</v>
      </c>
      <c r="F26" s="15" t="s">
        <v>81</v>
      </c>
      <c r="G26" s="15" t="s">
        <v>81</v>
      </c>
      <c r="H26" s="32">
        <v>1</v>
      </c>
      <c r="I26" s="33">
        <v>42949</v>
      </c>
      <c r="J26" s="46">
        <v>43069</v>
      </c>
      <c r="K26" s="17">
        <f t="shared" si="0"/>
        <v>17.142857142857142</v>
      </c>
      <c r="L26" s="18">
        <v>1</v>
      </c>
      <c r="M26" s="19">
        <f t="shared" si="1"/>
        <v>1</v>
      </c>
      <c r="N26" s="17">
        <f t="shared" si="2"/>
        <v>17.142857142857142</v>
      </c>
      <c r="O26" s="17">
        <f t="shared" si="3"/>
        <v>17.142857142857142</v>
      </c>
      <c r="P26" s="17">
        <f t="shared" si="4"/>
        <v>17.142857142857142</v>
      </c>
      <c r="Q26" s="21" t="s">
        <v>82</v>
      </c>
      <c r="R26" s="44"/>
    </row>
    <row r="27" spans="1:18" ht="109.5" customHeight="1" thickBot="1" x14ac:dyDescent="0.4">
      <c r="A27" s="1">
        <v>18</v>
      </c>
      <c r="B27" s="16" t="s">
        <v>120</v>
      </c>
      <c r="C27" s="6" t="s">
        <v>552</v>
      </c>
      <c r="D27" s="15" t="s">
        <v>121</v>
      </c>
      <c r="E27" s="15" t="s">
        <v>122</v>
      </c>
      <c r="F27" s="15" t="s">
        <v>123</v>
      </c>
      <c r="G27" s="15" t="s">
        <v>124</v>
      </c>
      <c r="H27" s="32">
        <v>1</v>
      </c>
      <c r="I27" s="33">
        <v>42949</v>
      </c>
      <c r="J27" s="46">
        <v>43100</v>
      </c>
      <c r="K27" s="17">
        <f t="shared" si="0"/>
        <v>21.571428571428573</v>
      </c>
      <c r="L27" s="18">
        <v>1</v>
      </c>
      <c r="M27" s="19">
        <f t="shared" si="1"/>
        <v>1</v>
      </c>
      <c r="N27" s="17">
        <f t="shared" si="2"/>
        <v>21.571428571428573</v>
      </c>
      <c r="O27" s="17">
        <f t="shared" si="3"/>
        <v>21.571428571428573</v>
      </c>
      <c r="P27" s="17">
        <f t="shared" si="4"/>
        <v>21.571428571428573</v>
      </c>
      <c r="Q27" s="20" t="s">
        <v>125</v>
      </c>
      <c r="R27" s="44"/>
    </row>
    <row r="28" spans="1:18" ht="87.65" customHeight="1" thickBot="1" x14ac:dyDescent="0.4">
      <c r="A28" s="1">
        <v>19</v>
      </c>
      <c r="B28" s="16" t="s">
        <v>120</v>
      </c>
      <c r="C28" s="6" t="s">
        <v>553</v>
      </c>
      <c r="D28" s="15" t="s">
        <v>121</v>
      </c>
      <c r="E28" s="15" t="s">
        <v>126</v>
      </c>
      <c r="F28" s="15" t="s">
        <v>127</v>
      </c>
      <c r="G28" s="15" t="s">
        <v>128</v>
      </c>
      <c r="H28" s="32">
        <v>1</v>
      </c>
      <c r="I28" s="33">
        <v>42949</v>
      </c>
      <c r="J28" s="46">
        <v>43100</v>
      </c>
      <c r="K28" s="17">
        <f t="shared" si="0"/>
        <v>21.571428571428573</v>
      </c>
      <c r="L28" s="18">
        <v>1</v>
      </c>
      <c r="M28" s="19">
        <f t="shared" si="1"/>
        <v>1</v>
      </c>
      <c r="N28" s="17">
        <f t="shared" si="2"/>
        <v>21.571428571428573</v>
      </c>
      <c r="O28" s="17">
        <f t="shared" si="3"/>
        <v>21.571428571428573</v>
      </c>
      <c r="P28" s="17">
        <f t="shared" si="4"/>
        <v>21.571428571428573</v>
      </c>
      <c r="Q28" s="20" t="s">
        <v>125</v>
      </c>
      <c r="R28" s="44"/>
    </row>
    <row r="29" spans="1:18" ht="112.5" customHeight="1" thickBot="1" x14ac:dyDescent="0.4">
      <c r="A29" s="1">
        <v>20</v>
      </c>
      <c r="B29" s="16" t="s">
        <v>129</v>
      </c>
      <c r="C29" s="6" t="s">
        <v>554</v>
      </c>
      <c r="D29" s="15" t="s">
        <v>130</v>
      </c>
      <c r="E29" s="15" t="s">
        <v>131</v>
      </c>
      <c r="F29" s="15" t="s">
        <v>132</v>
      </c>
      <c r="G29" s="15" t="s">
        <v>133</v>
      </c>
      <c r="H29" s="32">
        <v>1</v>
      </c>
      <c r="I29" s="33">
        <v>42949</v>
      </c>
      <c r="J29" s="46">
        <v>43100</v>
      </c>
      <c r="K29" s="17">
        <f t="shared" si="0"/>
        <v>21.571428571428573</v>
      </c>
      <c r="L29" s="18">
        <v>1</v>
      </c>
      <c r="M29" s="19">
        <f t="shared" si="1"/>
        <v>1</v>
      </c>
      <c r="N29" s="17">
        <f t="shared" si="2"/>
        <v>21.571428571428573</v>
      </c>
      <c r="O29" s="17">
        <f t="shared" si="3"/>
        <v>21.571428571428573</v>
      </c>
      <c r="P29" s="17">
        <f t="shared" si="4"/>
        <v>21.571428571428573</v>
      </c>
      <c r="Q29" s="20" t="s">
        <v>134</v>
      </c>
      <c r="R29" s="44"/>
    </row>
    <row r="30" spans="1:18" ht="87.65" customHeight="1" thickBot="1" x14ac:dyDescent="0.4">
      <c r="A30" s="1">
        <v>21</v>
      </c>
      <c r="B30" s="16" t="s">
        <v>135</v>
      </c>
      <c r="C30" s="6" t="s">
        <v>555</v>
      </c>
      <c r="D30" s="15" t="s">
        <v>627</v>
      </c>
      <c r="E30" s="15" t="s">
        <v>136</v>
      </c>
      <c r="F30" s="15" t="s">
        <v>137</v>
      </c>
      <c r="G30" s="15" t="s">
        <v>138</v>
      </c>
      <c r="H30" s="32">
        <v>1</v>
      </c>
      <c r="I30" s="33">
        <v>42949</v>
      </c>
      <c r="J30" s="46">
        <v>43069</v>
      </c>
      <c r="K30" s="17">
        <f t="shared" si="0"/>
        <v>17.142857142857142</v>
      </c>
      <c r="L30" s="18">
        <v>1</v>
      </c>
      <c r="M30" s="19">
        <f t="shared" si="1"/>
        <v>1</v>
      </c>
      <c r="N30" s="17">
        <f t="shared" si="2"/>
        <v>17.142857142857142</v>
      </c>
      <c r="O30" s="17">
        <f t="shared" si="3"/>
        <v>17.142857142857142</v>
      </c>
      <c r="P30" s="17">
        <f t="shared" si="4"/>
        <v>17.142857142857142</v>
      </c>
      <c r="Q30" s="20" t="s">
        <v>134</v>
      </c>
      <c r="R30" s="44"/>
    </row>
    <row r="31" spans="1:18" ht="87.65" customHeight="1" thickBot="1" x14ac:dyDescent="0.4">
      <c r="A31" s="1">
        <v>22</v>
      </c>
      <c r="B31" s="16" t="s">
        <v>139</v>
      </c>
      <c r="C31" s="6" t="s">
        <v>556</v>
      </c>
      <c r="D31" s="15" t="s">
        <v>140</v>
      </c>
      <c r="E31" s="15" t="s">
        <v>141</v>
      </c>
      <c r="F31" s="15" t="s">
        <v>142</v>
      </c>
      <c r="G31" s="15" t="s">
        <v>143</v>
      </c>
      <c r="H31" s="32">
        <v>1</v>
      </c>
      <c r="I31" s="33">
        <v>42949</v>
      </c>
      <c r="J31" s="46">
        <v>43100</v>
      </c>
      <c r="K31" s="17">
        <f t="shared" si="0"/>
        <v>21.571428571428573</v>
      </c>
      <c r="L31" s="18">
        <v>1</v>
      </c>
      <c r="M31" s="19">
        <f t="shared" si="1"/>
        <v>1</v>
      </c>
      <c r="N31" s="17">
        <f t="shared" si="2"/>
        <v>21.571428571428573</v>
      </c>
      <c r="O31" s="17">
        <f t="shared" si="3"/>
        <v>21.571428571428573</v>
      </c>
      <c r="P31" s="17">
        <f t="shared" si="4"/>
        <v>21.571428571428573</v>
      </c>
      <c r="Q31" s="20" t="s">
        <v>134</v>
      </c>
      <c r="R31" s="44"/>
    </row>
    <row r="32" spans="1:18" ht="87.65" customHeight="1" thickBot="1" x14ac:dyDescent="0.4">
      <c r="A32" s="1">
        <v>23</v>
      </c>
      <c r="B32" s="16" t="s">
        <v>144</v>
      </c>
      <c r="C32" s="7" t="s">
        <v>557</v>
      </c>
      <c r="D32" s="15" t="s">
        <v>145</v>
      </c>
      <c r="E32" s="15" t="s">
        <v>146</v>
      </c>
      <c r="F32" s="15" t="s">
        <v>147</v>
      </c>
      <c r="G32" s="15" t="s">
        <v>148</v>
      </c>
      <c r="H32" s="32">
        <v>7</v>
      </c>
      <c r="I32" s="33">
        <v>42949</v>
      </c>
      <c r="J32" s="45">
        <v>43100</v>
      </c>
      <c r="K32" s="17">
        <f t="shared" si="0"/>
        <v>21.571428571428573</v>
      </c>
      <c r="L32" s="18">
        <v>7</v>
      </c>
      <c r="M32" s="19">
        <f t="shared" si="1"/>
        <v>1</v>
      </c>
      <c r="N32" s="17">
        <f t="shared" si="2"/>
        <v>21.571428571428573</v>
      </c>
      <c r="O32" s="17">
        <f t="shared" si="3"/>
        <v>21.571428571428573</v>
      </c>
      <c r="P32" s="17">
        <f t="shared" si="4"/>
        <v>21.571428571428573</v>
      </c>
      <c r="Q32" s="20" t="s">
        <v>134</v>
      </c>
      <c r="R32" s="44"/>
    </row>
    <row r="33" spans="1:18" ht="87.65" customHeight="1" thickBot="1" x14ac:dyDescent="0.4">
      <c r="A33" s="1">
        <v>24</v>
      </c>
      <c r="B33" s="16" t="s">
        <v>149</v>
      </c>
      <c r="C33" s="6" t="s">
        <v>558</v>
      </c>
      <c r="D33" s="15" t="s">
        <v>150</v>
      </c>
      <c r="E33" s="15" t="s">
        <v>151</v>
      </c>
      <c r="F33" s="15" t="s">
        <v>152</v>
      </c>
      <c r="G33" s="15" t="s">
        <v>153</v>
      </c>
      <c r="H33" s="32">
        <v>2</v>
      </c>
      <c r="I33" s="33">
        <v>42949</v>
      </c>
      <c r="J33" s="46">
        <v>43100</v>
      </c>
      <c r="K33" s="17">
        <f t="shared" si="0"/>
        <v>21.571428571428573</v>
      </c>
      <c r="L33" s="18">
        <v>2</v>
      </c>
      <c r="M33" s="19">
        <f t="shared" si="1"/>
        <v>1</v>
      </c>
      <c r="N33" s="17">
        <f t="shared" si="2"/>
        <v>21.571428571428573</v>
      </c>
      <c r="O33" s="17">
        <f t="shared" si="3"/>
        <v>21.571428571428573</v>
      </c>
      <c r="P33" s="17">
        <f t="shared" si="4"/>
        <v>21.571428571428573</v>
      </c>
      <c r="Q33" s="20" t="s">
        <v>134</v>
      </c>
      <c r="R33" s="44"/>
    </row>
    <row r="34" spans="1:18" ht="87.65" customHeight="1" thickBot="1" x14ac:dyDescent="0.4">
      <c r="A34" s="1">
        <v>25</v>
      </c>
      <c r="B34" s="16" t="s">
        <v>149</v>
      </c>
      <c r="C34" s="6" t="s">
        <v>558</v>
      </c>
      <c r="D34" s="15" t="s">
        <v>150</v>
      </c>
      <c r="E34" s="15" t="s">
        <v>154</v>
      </c>
      <c r="F34" s="15" t="s">
        <v>155</v>
      </c>
      <c r="G34" s="15" t="s">
        <v>156</v>
      </c>
      <c r="H34" s="32">
        <v>1</v>
      </c>
      <c r="I34" s="33">
        <v>42949</v>
      </c>
      <c r="J34" s="46">
        <v>43100</v>
      </c>
      <c r="K34" s="17">
        <f t="shared" si="0"/>
        <v>21.571428571428573</v>
      </c>
      <c r="L34" s="18">
        <v>1</v>
      </c>
      <c r="M34" s="19">
        <f t="shared" si="1"/>
        <v>1</v>
      </c>
      <c r="N34" s="17">
        <f t="shared" si="2"/>
        <v>21.571428571428573</v>
      </c>
      <c r="O34" s="17">
        <f t="shared" si="3"/>
        <v>21.571428571428573</v>
      </c>
      <c r="P34" s="17">
        <f t="shared" si="4"/>
        <v>21.571428571428573</v>
      </c>
      <c r="Q34" s="20" t="s">
        <v>134</v>
      </c>
      <c r="R34" s="44"/>
    </row>
    <row r="35" spans="1:18" ht="87.65" customHeight="1" thickBot="1" x14ac:dyDescent="0.4">
      <c r="A35" s="1">
        <v>26</v>
      </c>
      <c r="B35" s="16" t="s">
        <v>149</v>
      </c>
      <c r="C35" s="6" t="s">
        <v>558</v>
      </c>
      <c r="D35" s="15" t="s">
        <v>157</v>
      </c>
      <c r="E35" s="15" t="s">
        <v>158</v>
      </c>
      <c r="F35" s="15" t="s">
        <v>159</v>
      </c>
      <c r="G35" s="15" t="s">
        <v>160</v>
      </c>
      <c r="H35" s="32">
        <v>2</v>
      </c>
      <c r="I35" s="33">
        <v>42949</v>
      </c>
      <c r="J35" s="46">
        <v>43100</v>
      </c>
      <c r="K35" s="17">
        <f t="shared" si="0"/>
        <v>21.571428571428573</v>
      </c>
      <c r="L35" s="18">
        <v>2</v>
      </c>
      <c r="M35" s="19">
        <f t="shared" si="1"/>
        <v>1</v>
      </c>
      <c r="N35" s="17">
        <f t="shared" si="2"/>
        <v>21.571428571428573</v>
      </c>
      <c r="O35" s="17">
        <f t="shared" si="3"/>
        <v>21.571428571428573</v>
      </c>
      <c r="P35" s="17">
        <f t="shared" si="4"/>
        <v>21.571428571428573</v>
      </c>
      <c r="Q35" s="20" t="s">
        <v>134</v>
      </c>
      <c r="R35" s="44"/>
    </row>
    <row r="36" spans="1:18" ht="87.65" customHeight="1" thickBot="1" x14ac:dyDescent="0.4">
      <c r="A36" s="1">
        <v>27</v>
      </c>
      <c r="B36" s="16" t="s">
        <v>161</v>
      </c>
      <c r="C36" s="6" t="s">
        <v>559</v>
      </c>
      <c r="D36" s="15" t="s">
        <v>639</v>
      </c>
      <c r="E36" s="15" t="s">
        <v>638</v>
      </c>
      <c r="F36" s="15" t="s">
        <v>640</v>
      </c>
      <c r="G36" s="15" t="s">
        <v>643</v>
      </c>
      <c r="H36" s="32">
        <v>2</v>
      </c>
      <c r="I36" s="33">
        <v>42949</v>
      </c>
      <c r="J36" s="46">
        <v>43100</v>
      </c>
      <c r="K36" s="17">
        <f t="shared" si="0"/>
        <v>21.571428571428573</v>
      </c>
      <c r="L36" s="18">
        <v>2</v>
      </c>
      <c r="M36" s="19">
        <f t="shared" si="1"/>
        <v>1</v>
      </c>
      <c r="N36" s="17">
        <f t="shared" si="2"/>
        <v>21.571428571428573</v>
      </c>
      <c r="O36" s="17">
        <f t="shared" si="3"/>
        <v>21.571428571428573</v>
      </c>
      <c r="P36" s="17">
        <f t="shared" si="4"/>
        <v>21.571428571428573</v>
      </c>
      <c r="Q36" s="20" t="s">
        <v>134</v>
      </c>
      <c r="R36" s="44"/>
    </row>
    <row r="37" spans="1:18" ht="87.65" customHeight="1" thickBot="1" x14ac:dyDescent="0.4">
      <c r="A37" s="1">
        <v>28</v>
      </c>
      <c r="B37" s="16" t="s">
        <v>161</v>
      </c>
      <c r="C37" s="6" t="s">
        <v>559</v>
      </c>
      <c r="D37" s="15" t="s">
        <v>162</v>
      </c>
      <c r="E37" s="15" t="s">
        <v>163</v>
      </c>
      <c r="F37" s="15" t="s">
        <v>164</v>
      </c>
      <c r="G37" s="15" t="s">
        <v>165</v>
      </c>
      <c r="H37" s="32">
        <v>1</v>
      </c>
      <c r="I37" s="33">
        <v>42949</v>
      </c>
      <c r="J37" s="46">
        <v>43100</v>
      </c>
      <c r="K37" s="17">
        <f t="shared" si="0"/>
        <v>21.571428571428573</v>
      </c>
      <c r="L37" s="22">
        <v>1</v>
      </c>
      <c r="M37" s="19">
        <f t="shared" si="1"/>
        <v>1</v>
      </c>
      <c r="N37" s="17">
        <f t="shared" si="2"/>
        <v>21.571428571428573</v>
      </c>
      <c r="O37" s="17">
        <f t="shared" si="3"/>
        <v>21.571428571428573</v>
      </c>
      <c r="P37" s="17">
        <f t="shared" si="4"/>
        <v>21.571428571428573</v>
      </c>
      <c r="Q37" s="20" t="s">
        <v>134</v>
      </c>
      <c r="R37" s="44"/>
    </row>
    <row r="38" spans="1:18" ht="87.65" customHeight="1" thickBot="1" x14ac:dyDescent="0.4">
      <c r="A38" s="1">
        <v>29</v>
      </c>
      <c r="B38" s="16" t="s">
        <v>166</v>
      </c>
      <c r="C38" s="6" t="s">
        <v>560</v>
      </c>
      <c r="D38" s="15" t="s">
        <v>167</v>
      </c>
      <c r="E38" s="15" t="s">
        <v>168</v>
      </c>
      <c r="F38" s="15" t="s">
        <v>169</v>
      </c>
      <c r="G38" s="15" t="s">
        <v>170</v>
      </c>
      <c r="H38" s="32">
        <v>1</v>
      </c>
      <c r="I38" s="33">
        <v>42949</v>
      </c>
      <c r="J38" s="45">
        <v>43100</v>
      </c>
      <c r="K38" s="17">
        <f t="shared" si="0"/>
        <v>21.571428571428573</v>
      </c>
      <c r="L38" s="18">
        <v>1</v>
      </c>
      <c r="M38" s="19">
        <f t="shared" si="1"/>
        <v>1</v>
      </c>
      <c r="N38" s="17">
        <f t="shared" si="2"/>
        <v>21.571428571428573</v>
      </c>
      <c r="O38" s="17">
        <f t="shared" si="3"/>
        <v>21.571428571428573</v>
      </c>
      <c r="P38" s="17">
        <f t="shared" si="4"/>
        <v>21.571428571428573</v>
      </c>
      <c r="Q38" s="23" t="s">
        <v>171</v>
      </c>
      <c r="R38" s="44"/>
    </row>
    <row r="39" spans="1:18" ht="87.65" customHeight="1" thickBot="1" x14ac:dyDescent="0.4">
      <c r="A39" s="1">
        <v>30</v>
      </c>
      <c r="B39" s="16" t="s">
        <v>166</v>
      </c>
      <c r="C39" s="6" t="s">
        <v>560</v>
      </c>
      <c r="D39" s="15" t="s">
        <v>167</v>
      </c>
      <c r="E39" s="15" t="s">
        <v>172</v>
      </c>
      <c r="F39" s="15" t="s">
        <v>173</v>
      </c>
      <c r="G39" s="15" t="s">
        <v>174</v>
      </c>
      <c r="H39" s="32">
        <v>2</v>
      </c>
      <c r="I39" s="33">
        <v>42949</v>
      </c>
      <c r="J39" s="45">
        <v>43039</v>
      </c>
      <c r="K39" s="17">
        <f t="shared" si="0"/>
        <v>12.857142857142858</v>
      </c>
      <c r="L39" s="18">
        <v>2</v>
      </c>
      <c r="M39" s="19">
        <f t="shared" si="1"/>
        <v>1</v>
      </c>
      <c r="N39" s="17">
        <f t="shared" si="2"/>
        <v>12.857142857142858</v>
      </c>
      <c r="O39" s="17">
        <f t="shared" si="3"/>
        <v>12.857142857142858</v>
      </c>
      <c r="P39" s="17">
        <f t="shared" si="4"/>
        <v>12.857142857142858</v>
      </c>
      <c r="Q39" s="23" t="s">
        <v>171</v>
      </c>
      <c r="R39" s="44"/>
    </row>
    <row r="40" spans="1:18" ht="87.65" customHeight="1" thickBot="1" x14ac:dyDescent="0.4">
      <c r="A40" s="1">
        <v>31</v>
      </c>
      <c r="B40" s="16" t="s">
        <v>166</v>
      </c>
      <c r="C40" s="6" t="s">
        <v>560</v>
      </c>
      <c r="D40" s="15" t="s">
        <v>167</v>
      </c>
      <c r="E40" s="15" t="s">
        <v>175</v>
      </c>
      <c r="F40" s="15" t="s">
        <v>176</v>
      </c>
      <c r="G40" s="15" t="s">
        <v>177</v>
      </c>
      <c r="H40" s="32">
        <v>3</v>
      </c>
      <c r="I40" s="33">
        <v>42949</v>
      </c>
      <c r="J40" s="45">
        <v>43100</v>
      </c>
      <c r="K40" s="17">
        <f t="shared" si="0"/>
        <v>21.571428571428573</v>
      </c>
      <c r="L40" s="18">
        <v>3</v>
      </c>
      <c r="M40" s="19">
        <f t="shared" si="1"/>
        <v>1</v>
      </c>
      <c r="N40" s="17">
        <f t="shared" si="2"/>
        <v>21.571428571428573</v>
      </c>
      <c r="O40" s="17">
        <f t="shared" si="3"/>
        <v>21.571428571428573</v>
      </c>
      <c r="P40" s="17">
        <f t="shared" si="4"/>
        <v>21.571428571428573</v>
      </c>
      <c r="Q40" s="20" t="s">
        <v>178</v>
      </c>
      <c r="R40" s="44"/>
    </row>
    <row r="41" spans="1:18" ht="87.65" customHeight="1" thickBot="1" x14ac:dyDescent="0.4">
      <c r="A41" s="1">
        <v>32</v>
      </c>
      <c r="B41" s="16" t="s">
        <v>179</v>
      </c>
      <c r="C41" s="6" t="s">
        <v>561</v>
      </c>
      <c r="D41" s="15" t="s">
        <v>180</v>
      </c>
      <c r="E41" s="15" t="s">
        <v>181</v>
      </c>
      <c r="F41" s="15" t="s">
        <v>182</v>
      </c>
      <c r="G41" s="15" t="s">
        <v>183</v>
      </c>
      <c r="H41" s="32">
        <v>1</v>
      </c>
      <c r="I41" s="33">
        <v>42949</v>
      </c>
      <c r="J41" s="45">
        <v>43100</v>
      </c>
      <c r="K41" s="17">
        <f t="shared" si="0"/>
        <v>21.571428571428573</v>
      </c>
      <c r="L41" s="18">
        <v>1</v>
      </c>
      <c r="M41" s="19">
        <f t="shared" si="1"/>
        <v>1</v>
      </c>
      <c r="N41" s="17">
        <f t="shared" si="2"/>
        <v>21.571428571428573</v>
      </c>
      <c r="O41" s="17">
        <f t="shared" si="3"/>
        <v>21.571428571428573</v>
      </c>
      <c r="P41" s="17">
        <f t="shared" si="4"/>
        <v>21.571428571428573</v>
      </c>
      <c r="Q41" s="20" t="s">
        <v>184</v>
      </c>
      <c r="R41" s="44"/>
    </row>
    <row r="42" spans="1:18" ht="87.65" customHeight="1" thickBot="1" x14ac:dyDescent="0.4">
      <c r="A42" s="1">
        <v>33</v>
      </c>
      <c r="B42" s="16" t="s">
        <v>185</v>
      </c>
      <c r="C42" s="6" t="s">
        <v>562</v>
      </c>
      <c r="D42" s="15" t="s">
        <v>186</v>
      </c>
      <c r="E42" s="15" t="s">
        <v>187</v>
      </c>
      <c r="F42" s="15" t="s">
        <v>188</v>
      </c>
      <c r="G42" s="15" t="s">
        <v>101</v>
      </c>
      <c r="H42" s="32">
        <v>1</v>
      </c>
      <c r="I42" s="33">
        <v>42949</v>
      </c>
      <c r="J42" s="46">
        <v>43100</v>
      </c>
      <c r="K42" s="17">
        <f t="shared" ref="K42:K73" si="5">+(J42-I42)/7</f>
        <v>21.571428571428573</v>
      </c>
      <c r="L42" s="18">
        <v>1</v>
      </c>
      <c r="M42" s="19">
        <f t="shared" ref="M42:M73" si="6">+L42/H42</f>
        <v>1</v>
      </c>
      <c r="N42" s="17">
        <f t="shared" ref="N42:N73" si="7">+K42*M42</f>
        <v>21.571428571428573</v>
      </c>
      <c r="O42" s="17">
        <f t="shared" ref="O42:O73" si="8">+IF(J42&lt;=$D$11,N42,0)</f>
        <v>21.571428571428573</v>
      </c>
      <c r="P42" s="17">
        <f t="shared" si="4"/>
        <v>21.571428571428573</v>
      </c>
      <c r="Q42" s="20" t="s">
        <v>102</v>
      </c>
      <c r="R42" s="44"/>
    </row>
    <row r="43" spans="1:18" ht="95.5" customHeight="1" thickBot="1" x14ac:dyDescent="0.4">
      <c r="A43" s="1">
        <v>34</v>
      </c>
      <c r="B43" s="16" t="s">
        <v>189</v>
      </c>
      <c r="C43" s="6" t="s">
        <v>563</v>
      </c>
      <c r="D43" s="15" t="s">
        <v>190</v>
      </c>
      <c r="E43" s="15" t="s">
        <v>653</v>
      </c>
      <c r="F43" s="15" t="s">
        <v>191</v>
      </c>
      <c r="G43" s="15" t="s">
        <v>192</v>
      </c>
      <c r="H43" s="32">
        <v>1</v>
      </c>
      <c r="I43" s="33">
        <v>42949</v>
      </c>
      <c r="J43" s="46">
        <v>43220</v>
      </c>
      <c r="K43" s="17">
        <f t="shared" si="5"/>
        <v>38.714285714285715</v>
      </c>
      <c r="L43" s="18">
        <v>1</v>
      </c>
      <c r="M43" s="19">
        <f t="shared" si="6"/>
        <v>1</v>
      </c>
      <c r="N43" s="17">
        <f t="shared" si="7"/>
        <v>38.714285714285715</v>
      </c>
      <c r="O43" s="17">
        <f t="shared" si="8"/>
        <v>38.714285714285715</v>
      </c>
      <c r="P43" s="17">
        <f t="shared" si="4"/>
        <v>38.714285714285715</v>
      </c>
      <c r="Q43" s="20" t="s">
        <v>193</v>
      </c>
      <c r="R43" s="44"/>
    </row>
    <row r="44" spans="1:18" ht="87.65" customHeight="1" thickBot="1" x14ac:dyDescent="0.4">
      <c r="A44" s="1">
        <v>35</v>
      </c>
      <c r="B44" s="16" t="s">
        <v>189</v>
      </c>
      <c r="C44" s="6" t="s">
        <v>563</v>
      </c>
      <c r="D44" s="15" t="s">
        <v>194</v>
      </c>
      <c r="E44" s="15" t="s">
        <v>195</v>
      </c>
      <c r="F44" s="15" t="s">
        <v>196</v>
      </c>
      <c r="G44" s="15" t="s">
        <v>197</v>
      </c>
      <c r="H44" s="32">
        <v>10</v>
      </c>
      <c r="I44" s="33">
        <v>42949</v>
      </c>
      <c r="J44" s="46">
        <v>43100</v>
      </c>
      <c r="K44" s="17">
        <f t="shared" si="5"/>
        <v>21.571428571428573</v>
      </c>
      <c r="L44" s="18">
        <v>10</v>
      </c>
      <c r="M44" s="19">
        <f t="shared" si="6"/>
        <v>1</v>
      </c>
      <c r="N44" s="17">
        <f t="shared" si="7"/>
        <v>21.571428571428573</v>
      </c>
      <c r="O44" s="17">
        <f t="shared" si="8"/>
        <v>21.571428571428573</v>
      </c>
      <c r="P44" s="17">
        <f t="shared" si="4"/>
        <v>21.571428571428573</v>
      </c>
      <c r="Q44" s="24" t="s">
        <v>102</v>
      </c>
      <c r="R44" s="44"/>
    </row>
    <row r="45" spans="1:18" ht="87.65" customHeight="1" thickBot="1" x14ac:dyDescent="0.4">
      <c r="A45" s="1">
        <v>36</v>
      </c>
      <c r="B45" s="16" t="s">
        <v>198</v>
      </c>
      <c r="C45" s="6" t="s">
        <v>564</v>
      </c>
      <c r="D45" s="15" t="s">
        <v>199</v>
      </c>
      <c r="E45" s="15" t="s">
        <v>200</v>
      </c>
      <c r="F45" s="15" t="s">
        <v>201</v>
      </c>
      <c r="G45" s="15" t="s">
        <v>202</v>
      </c>
      <c r="H45" s="32">
        <v>5</v>
      </c>
      <c r="I45" s="33">
        <v>42949</v>
      </c>
      <c r="J45" s="45">
        <v>43100</v>
      </c>
      <c r="K45" s="17">
        <f t="shared" si="5"/>
        <v>21.571428571428573</v>
      </c>
      <c r="L45" s="18">
        <v>5</v>
      </c>
      <c r="M45" s="19">
        <f t="shared" si="6"/>
        <v>1</v>
      </c>
      <c r="N45" s="17">
        <f t="shared" si="7"/>
        <v>21.571428571428573</v>
      </c>
      <c r="O45" s="17">
        <f t="shared" si="8"/>
        <v>21.571428571428573</v>
      </c>
      <c r="P45" s="17">
        <f t="shared" si="4"/>
        <v>21.571428571428573</v>
      </c>
      <c r="Q45" s="20" t="s">
        <v>102</v>
      </c>
      <c r="R45" s="44"/>
    </row>
    <row r="46" spans="1:18" ht="87.65" customHeight="1" thickBot="1" x14ac:dyDescent="0.4">
      <c r="A46" s="1">
        <v>37</v>
      </c>
      <c r="B46" s="16" t="s">
        <v>198</v>
      </c>
      <c r="C46" s="6" t="s">
        <v>564</v>
      </c>
      <c r="D46" s="15" t="s">
        <v>203</v>
      </c>
      <c r="E46" s="15" t="s">
        <v>204</v>
      </c>
      <c r="F46" s="15" t="s">
        <v>205</v>
      </c>
      <c r="G46" s="15" t="s">
        <v>206</v>
      </c>
      <c r="H46" s="32">
        <v>10</v>
      </c>
      <c r="I46" s="33">
        <v>42949</v>
      </c>
      <c r="J46" s="46">
        <v>43100</v>
      </c>
      <c r="K46" s="17">
        <f t="shared" si="5"/>
        <v>21.571428571428573</v>
      </c>
      <c r="L46" s="18">
        <v>10</v>
      </c>
      <c r="M46" s="19">
        <f t="shared" si="6"/>
        <v>1</v>
      </c>
      <c r="N46" s="17">
        <f t="shared" si="7"/>
        <v>21.571428571428573</v>
      </c>
      <c r="O46" s="17">
        <f t="shared" si="8"/>
        <v>21.571428571428573</v>
      </c>
      <c r="P46" s="17">
        <f t="shared" si="4"/>
        <v>21.571428571428573</v>
      </c>
      <c r="Q46" s="20" t="s">
        <v>102</v>
      </c>
      <c r="R46" s="44"/>
    </row>
    <row r="47" spans="1:18" ht="87.65" customHeight="1" thickBot="1" x14ac:dyDescent="0.4">
      <c r="A47" s="1">
        <v>38</v>
      </c>
      <c r="B47" s="16" t="s">
        <v>207</v>
      </c>
      <c r="C47" s="6" t="s">
        <v>565</v>
      </c>
      <c r="D47" s="15" t="s">
        <v>208</v>
      </c>
      <c r="E47" s="15" t="s">
        <v>209</v>
      </c>
      <c r="F47" s="15" t="s">
        <v>210</v>
      </c>
      <c r="G47" s="15" t="s">
        <v>211</v>
      </c>
      <c r="H47" s="32">
        <v>2</v>
      </c>
      <c r="I47" s="33">
        <v>42949</v>
      </c>
      <c r="J47" s="46">
        <v>43100</v>
      </c>
      <c r="K47" s="17">
        <f t="shared" si="5"/>
        <v>21.571428571428573</v>
      </c>
      <c r="L47" s="18">
        <v>2</v>
      </c>
      <c r="M47" s="19">
        <f t="shared" si="6"/>
        <v>1</v>
      </c>
      <c r="N47" s="17">
        <f t="shared" si="7"/>
        <v>21.571428571428573</v>
      </c>
      <c r="O47" s="17">
        <f t="shared" si="8"/>
        <v>21.571428571428573</v>
      </c>
      <c r="P47" s="17">
        <f t="shared" si="4"/>
        <v>21.571428571428573</v>
      </c>
      <c r="Q47" s="20" t="s">
        <v>102</v>
      </c>
      <c r="R47" s="44"/>
    </row>
    <row r="48" spans="1:18" ht="87.65" customHeight="1" thickBot="1" x14ac:dyDescent="0.4">
      <c r="A48" s="1">
        <v>39</v>
      </c>
      <c r="B48" s="16" t="s">
        <v>207</v>
      </c>
      <c r="C48" s="6" t="s">
        <v>565</v>
      </c>
      <c r="D48" s="15" t="s">
        <v>208</v>
      </c>
      <c r="E48" s="15" t="s">
        <v>212</v>
      </c>
      <c r="F48" s="15" t="s">
        <v>213</v>
      </c>
      <c r="G48" s="15" t="s">
        <v>214</v>
      </c>
      <c r="H48" s="32">
        <v>10</v>
      </c>
      <c r="I48" s="33">
        <v>42949</v>
      </c>
      <c r="J48" s="46">
        <v>43100</v>
      </c>
      <c r="K48" s="17">
        <f t="shared" si="5"/>
        <v>21.571428571428573</v>
      </c>
      <c r="L48" s="18">
        <v>10</v>
      </c>
      <c r="M48" s="19">
        <f t="shared" si="6"/>
        <v>1</v>
      </c>
      <c r="N48" s="17">
        <f t="shared" si="7"/>
        <v>21.571428571428573</v>
      </c>
      <c r="O48" s="17">
        <f t="shared" si="8"/>
        <v>21.571428571428573</v>
      </c>
      <c r="P48" s="17">
        <f t="shared" si="4"/>
        <v>21.571428571428573</v>
      </c>
      <c r="Q48" s="20" t="s">
        <v>102</v>
      </c>
      <c r="R48" s="44"/>
    </row>
    <row r="49" spans="1:18" ht="87.65" customHeight="1" thickBot="1" x14ac:dyDescent="0.4">
      <c r="A49" s="1">
        <v>40</v>
      </c>
      <c r="B49" s="16" t="s">
        <v>207</v>
      </c>
      <c r="C49" s="6" t="s">
        <v>565</v>
      </c>
      <c r="D49" s="15" t="s">
        <v>208</v>
      </c>
      <c r="E49" s="15" t="s">
        <v>215</v>
      </c>
      <c r="F49" s="15" t="s">
        <v>216</v>
      </c>
      <c r="G49" s="15" t="s">
        <v>217</v>
      </c>
      <c r="H49" s="32">
        <v>10</v>
      </c>
      <c r="I49" s="33">
        <v>42949</v>
      </c>
      <c r="J49" s="46">
        <v>43100</v>
      </c>
      <c r="K49" s="17">
        <f t="shared" si="5"/>
        <v>21.571428571428573</v>
      </c>
      <c r="L49" s="18">
        <v>10</v>
      </c>
      <c r="M49" s="19">
        <f t="shared" si="6"/>
        <v>1</v>
      </c>
      <c r="N49" s="17">
        <f t="shared" si="7"/>
        <v>21.571428571428573</v>
      </c>
      <c r="O49" s="17">
        <f t="shared" si="8"/>
        <v>21.571428571428573</v>
      </c>
      <c r="P49" s="17">
        <f t="shared" si="4"/>
        <v>21.571428571428573</v>
      </c>
      <c r="Q49" s="20" t="s">
        <v>102</v>
      </c>
      <c r="R49" s="44"/>
    </row>
    <row r="50" spans="1:18" ht="87.65" customHeight="1" thickBot="1" x14ac:dyDescent="0.4">
      <c r="A50" s="1">
        <v>41</v>
      </c>
      <c r="B50" s="16" t="s">
        <v>218</v>
      </c>
      <c r="C50" s="6" t="s">
        <v>566</v>
      </c>
      <c r="D50" s="15" t="s">
        <v>219</v>
      </c>
      <c r="E50" s="15" t="s">
        <v>220</v>
      </c>
      <c r="F50" s="15" t="s">
        <v>221</v>
      </c>
      <c r="G50" s="15" t="s">
        <v>222</v>
      </c>
      <c r="H50" s="32">
        <v>1</v>
      </c>
      <c r="I50" s="33">
        <v>42949</v>
      </c>
      <c r="J50" s="47">
        <v>43084</v>
      </c>
      <c r="K50" s="17">
        <f t="shared" si="5"/>
        <v>19.285714285714285</v>
      </c>
      <c r="L50" s="18">
        <v>1</v>
      </c>
      <c r="M50" s="19">
        <f t="shared" si="6"/>
        <v>1</v>
      </c>
      <c r="N50" s="17">
        <f t="shared" si="7"/>
        <v>19.285714285714285</v>
      </c>
      <c r="O50" s="17">
        <f t="shared" si="8"/>
        <v>19.285714285714285</v>
      </c>
      <c r="P50" s="17">
        <f t="shared" si="4"/>
        <v>19.285714285714285</v>
      </c>
      <c r="Q50" s="20" t="s">
        <v>48</v>
      </c>
      <c r="R50" s="44"/>
    </row>
    <row r="51" spans="1:18" ht="87.65" customHeight="1" thickBot="1" x14ac:dyDescent="0.4">
      <c r="A51" s="1">
        <v>42</v>
      </c>
      <c r="B51" s="16" t="s">
        <v>218</v>
      </c>
      <c r="C51" s="6" t="s">
        <v>566</v>
      </c>
      <c r="D51" s="15" t="s">
        <v>219</v>
      </c>
      <c r="E51" s="15" t="s">
        <v>223</v>
      </c>
      <c r="F51" s="15" t="s">
        <v>224</v>
      </c>
      <c r="G51" s="15" t="s">
        <v>225</v>
      </c>
      <c r="H51" s="32">
        <v>1</v>
      </c>
      <c r="I51" s="33">
        <v>42949</v>
      </c>
      <c r="J51" s="47">
        <v>43084</v>
      </c>
      <c r="K51" s="17">
        <f t="shared" si="5"/>
        <v>19.285714285714285</v>
      </c>
      <c r="L51" s="18">
        <v>1</v>
      </c>
      <c r="M51" s="19">
        <f t="shared" si="6"/>
        <v>1</v>
      </c>
      <c r="N51" s="17">
        <f t="shared" si="7"/>
        <v>19.285714285714285</v>
      </c>
      <c r="O51" s="17">
        <f t="shared" si="8"/>
        <v>19.285714285714285</v>
      </c>
      <c r="P51" s="17">
        <f t="shared" si="4"/>
        <v>19.285714285714285</v>
      </c>
      <c r="Q51" s="20" t="s">
        <v>48</v>
      </c>
      <c r="R51" s="44"/>
    </row>
    <row r="52" spans="1:18" ht="87.65" customHeight="1" thickBot="1" x14ac:dyDescent="0.4">
      <c r="A52" s="1">
        <v>43</v>
      </c>
      <c r="B52" s="16" t="s">
        <v>218</v>
      </c>
      <c r="C52" s="6" t="s">
        <v>566</v>
      </c>
      <c r="D52" s="15" t="s">
        <v>219</v>
      </c>
      <c r="E52" s="15" t="s">
        <v>226</v>
      </c>
      <c r="F52" s="15" t="s">
        <v>227</v>
      </c>
      <c r="G52" s="15" t="s">
        <v>228</v>
      </c>
      <c r="H52" s="32">
        <v>1</v>
      </c>
      <c r="I52" s="33">
        <v>42949</v>
      </c>
      <c r="J52" s="47">
        <v>43084</v>
      </c>
      <c r="K52" s="17">
        <f t="shared" si="5"/>
        <v>19.285714285714285</v>
      </c>
      <c r="L52" s="18">
        <v>1</v>
      </c>
      <c r="M52" s="19">
        <f t="shared" si="6"/>
        <v>1</v>
      </c>
      <c r="N52" s="17">
        <f t="shared" si="7"/>
        <v>19.285714285714285</v>
      </c>
      <c r="O52" s="17">
        <f t="shared" si="8"/>
        <v>19.285714285714285</v>
      </c>
      <c r="P52" s="17">
        <f t="shared" si="4"/>
        <v>19.285714285714285</v>
      </c>
      <c r="Q52" s="20" t="s">
        <v>48</v>
      </c>
      <c r="R52" s="44"/>
    </row>
    <row r="53" spans="1:18" ht="87.65" customHeight="1" thickBot="1" x14ac:dyDescent="0.4">
      <c r="A53" s="1">
        <v>44</v>
      </c>
      <c r="B53" s="16" t="s">
        <v>229</v>
      </c>
      <c r="C53" s="6" t="s">
        <v>567</v>
      </c>
      <c r="D53" s="15" t="s">
        <v>230</v>
      </c>
      <c r="E53" s="15" t="s">
        <v>231</v>
      </c>
      <c r="F53" s="15" t="s">
        <v>232</v>
      </c>
      <c r="G53" s="15" t="s">
        <v>233</v>
      </c>
      <c r="H53" s="32">
        <v>1</v>
      </c>
      <c r="I53" s="33">
        <v>42949</v>
      </c>
      <c r="J53" s="46">
        <v>43100</v>
      </c>
      <c r="K53" s="17">
        <f t="shared" si="5"/>
        <v>21.571428571428573</v>
      </c>
      <c r="L53" s="18">
        <v>1</v>
      </c>
      <c r="M53" s="19">
        <f t="shared" si="6"/>
        <v>1</v>
      </c>
      <c r="N53" s="17">
        <f t="shared" si="7"/>
        <v>21.571428571428573</v>
      </c>
      <c r="O53" s="17">
        <f t="shared" si="8"/>
        <v>21.571428571428573</v>
      </c>
      <c r="P53" s="17">
        <f t="shared" si="4"/>
        <v>21.571428571428573</v>
      </c>
      <c r="Q53" s="20" t="s">
        <v>48</v>
      </c>
      <c r="R53" s="44"/>
    </row>
    <row r="54" spans="1:18" ht="89.15" customHeight="1" thickBot="1" x14ac:dyDescent="0.4">
      <c r="A54" s="1">
        <v>45</v>
      </c>
      <c r="B54" s="16" t="s">
        <v>229</v>
      </c>
      <c r="C54" s="6" t="s">
        <v>567</v>
      </c>
      <c r="D54" s="15" t="s">
        <v>230</v>
      </c>
      <c r="E54" s="15" t="s">
        <v>234</v>
      </c>
      <c r="F54" s="15" t="s">
        <v>235</v>
      </c>
      <c r="G54" s="15" t="s">
        <v>236</v>
      </c>
      <c r="H54" s="32">
        <v>1</v>
      </c>
      <c r="I54" s="33">
        <v>42949</v>
      </c>
      <c r="J54" s="46">
        <v>43100</v>
      </c>
      <c r="K54" s="17">
        <f t="shared" si="5"/>
        <v>21.571428571428573</v>
      </c>
      <c r="L54" s="18">
        <v>1</v>
      </c>
      <c r="M54" s="19">
        <f t="shared" si="6"/>
        <v>1</v>
      </c>
      <c r="N54" s="17">
        <f t="shared" si="7"/>
        <v>21.571428571428573</v>
      </c>
      <c r="O54" s="17">
        <f t="shared" si="8"/>
        <v>21.571428571428573</v>
      </c>
      <c r="P54" s="17">
        <f t="shared" si="4"/>
        <v>21.571428571428573</v>
      </c>
      <c r="Q54" s="20" t="s">
        <v>48</v>
      </c>
      <c r="R54" s="44"/>
    </row>
    <row r="55" spans="1:18" ht="114.65" customHeight="1" thickBot="1" x14ac:dyDescent="0.4">
      <c r="A55" s="1">
        <v>46</v>
      </c>
      <c r="B55" s="16" t="s">
        <v>229</v>
      </c>
      <c r="C55" s="6" t="s">
        <v>567</v>
      </c>
      <c r="D55" s="15" t="s">
        <v>230</v>
      </c>
      <c r="E55" s="15" t="s">
        <v>237</v>
      </c>
      <c r="F55" s="15" t="s">
        <v>238</v>
      </c>
      <c r="G55" s="15" t="s">
        <v>239</v>
      </c>
      <c r="H55" s="32">
        <v>1</v>
      </c>
      <c r="I55" s="33">
        <v>42949</v>
      </c>
      <c r="J55" s="46">
        <v>43100</v>
      </c>
      <c r="K55" s="17">
        <f t="shared" si="5"/>
        <v>21.571428571428573</v>
      </c>
      <c r="L55" s="18">
        <v>1</v>
      </c>
      <c r="M55" s="19">
        <f t="shared" si="6"/>
        <v>1</v>
      </c>
      <c r="N55" s="17">
        <f t="shared" si="7"/>
        <v>21.571428571428573</v>
      </c>
      <c r="O55" s="17">
        <f t="shared" si="8"/>
        <v>21.571428571428573</v>
      </c>
      <c r="P55" s="17">
        <f t="shared" si="4"/>
        <v>21.571428571428573</v>
      </c>
      <c r="Q55" s="20" t="s">
        <v>48</v>
      </c>
      <c r="R55" s="44"/>
    </row>
    <row r="56" spans="1:18" ht="87.65" customHeight="1" thickBot="1" x14ac:dyDescent="0.4">
      <c r="A56" s="1">
        <v>47</v>
      </c>
      <c r="B56" s="16" t="s">
        <v>240</v>
      </c>
      <c r="C56" s="6" t="s">
        <v>568</v>
      </c>
      <c r="D56" s="15" t="s">
        <v>241</v>
      </c>
      <c r="E56" s="15" t="s">
        <v>242</v>
      </c>
      <c r="F56" s="15" t="s">
        <v>232</v>
      </c>
      <c r="G56" s="15" t="s">
        <v>81</v>
      </c>
      <c r="H56" s="32">
        <v>1</v>
      </c>
      <c r="I56" s="33">
        <v>42949</v>
      </c>
      <c r="J56" s="46">
        <v>43100</v>
      </c>
      <c r="K56" s="17">
        <f t="shared" si="5"/>
        <v>21.571428571428573</v>
      </c>
      <c r="L56" s="18">
        <v>1</v>
      </c>
      <c r="M56" s="19">
        <f t="shared" si="6"/>
        <v>1</v>
      </c>
      <c r="N56" s="17">
        <f t="shared" si="7"/>
        <v>21.571428571428573</v>
      </c>
      <c r="O56" s="17">
        <f t="shared" si="8"/>
        <v>21.571428571428573</v>
      </c>
      <c r="P56" s="17">
        <f t="shared" si="4"/>
        <v>21.571428571428573</v>
      </c>
      <c r="Q56" s="20" t="s">
        <v>48</v>
      </c>
      <c r="R56" s="44"/>
    </row>
    <row r="57" spans="1:18" ht="87.65" customHeight="1" thickBot="1" x14ac:dyDescent="0.4">
      <c r="A57" s="1">
        <v>48</v>
      </c>
      <c r="B57" s="16" t="s">
        <v>240</v>
      </c>
      <c r="C57" s="6" t="s">
        <v>568</v>
      </c>
      <c r="D57" s="15" t="s">
        <v>241</v>
      </c>
      <c r="E57" s="15" t="s">
        <v>234</v>
      </c>
      <c r="F57" s="15" t="s">
        <v>235</v>
      </c>
      <c r="G57" s="15" t="s">
        <v>236</v>
      </c>
      <c r="H57" s="32">
        <v>1</v>
      </c>
      <c r="I57" s="33">
        <v>42949</v>
      </c>
      <c r="J57" s="46">
        <v>43100</v>
      </c>
      <c r="K57" s="17">
        <f t="shared" si="5"/>
        <v>21.571428571428573</v>
      </c>
      <c r="L57" s="18">
        <v>1</v>
      </c>
      <c r="M57" s="19">
        <f t="shared" si="6"/>
        <v>1</v>
      </c>
      <c r="N57" s="17">
        <f t="shared" si="7"/>
        <v>21.571428571428573</v>
      </c>
      <c r="O57" s="17">
        <f t="shared" si="8"/>
        <v>21.571428571428573</v>
      </c>
      <c r="P57" s="17">
        <f t="shared" si="4"/>
        <v>21.571428571428573</v>
      </c>
      <c r="Q57" s="20" t="s">
        <v>48</v>
      </c>
      <c r="R57" s="44"/>
    </row>
    <row r="58" spans="1:18" ht="87.65" customHeight="1" thickBot="1" x14ac:dyDescent="0.4">
      <c r="A58" s="1">
        <v>49</v>
      </c>
      <c r="B58" s="16" t="s">
        <v>240</v>
      </c>
      <c r="C58" s="6" t="s">
        <v>568</v>
      </c>
      <c r="D58" s="15" t="s">
        <v>241</v>
      </c>
      <c r="E58" s="15" t="s">
        <v>237</v>
      </c>
      <c r="F58" s="15" t="s">
        <v>238</v>
      </c>
      <c r="G58" s="15" t="s">
        <v>239</v>
      </c>
      <c r="H58" s="32">
        <v>1</v>
      </c>
      <c r="I58" s="33">
        <v>42949</v>
      </c>
      <c r="J58" s="46">
        <v>43100</v>
      </c>
      <c r="K58" s="17">
        <f t="shared" si="5"/>
        <v>21.571428571428573</v>
      </c>
      <c r="L58" s="18">
        <v>1</v>
      </c>
      <c r="M58" s="19">
        <f t="shared" si="6"/>
        <v>1</v>
      </c>
      <c r="N58" s="17">
        <f t="shared" si="7"/>
        <v>21.571428571428573</v>
      </c>
      <c r="O58" s="17">
        <f t="shared" si="8"/>
        <v>21.571428571428573</v>
      </c>
      <c r="P58" s="17">
        <f t="shared" si="4"/>
        <v>21.571428571428573</v>
      </c>
      <c r="Q58" s="20" t="s">
        <v>48</v>
      </c>
      <c r="R58" s="44"/>
    </row>
    <row r="59" spans="1:18" ht="119.15" customHeight="1" thickBot="1" x14ac:dyDescent="0.4">
      <c r="A59" s="1">
        <v>50</v>
      </c>
      <c r="B59" s="16" t="s">
        <v>243</v>
      </c>
      <c r="C59" s="6" t="s">
        <v>569</v>
      </c>
      <c r="D59" s="15" t="s">
        <v>219</v>
      </c>
      <c r="E59" s="15" t="s">
        <v>242</v>
      </c>
      <c r="F59" s="15" t="s">
        <v>232</v>
      </c>
      <c r="G59" s="15" t="s">
        <v>81</v>
      </c>
      <c r="H59" s="32">
        <v>1</v>
      </c>
      <c r="I59" s="33">
        <v>42949</v>
      </c>
      <c r="J59" s="46">
        <v>43100</v>
      </c>
      <c r="K59" s="17">
        <f t="shared" si="5"/>
        <v>21.571428571428573</v>
      </c>
      <c r="L59" s="18">
        <v>1</v>
      </c>
      <c r="M59" s="19">
        <f t="shared" si="6"/>
        <v>1</v>
      </c>
      <c r="N59" s="17">
        <f t="shared" si="7"/>
        <v>21.571428571428573</v>
      </c>
      <c r="O59" s="17">
        <f t="shared" si="8"/>
        <v>21.571428571428573</v>
      </c>
      <c r="P59" s="17">
        <f t="shared" si="4"/>
        <v>21.571428571428573</v>
      </c>
      <c r="Q59" s="20" t="s">
        <v>48</v>
      </c>
      <c r="R59" s="44"/>
    </row>
    <row r="60" spans="1:18" ht="87.65" customHeight="1" thickBot="1" x14ac:dyDescent="0.4">
      <c r="A60" s="1">
        <v>51</v>
      </c>
      <c r="B60" s="16" t="s">
        <v>243</v>
      </c>
      <c r="C60" s="6" t="s">
        <v>569</v>
      </c>
      <c r="D60" s="15" t="s">
        <v>219</v>
      </c>
      <c r="E60" s="15" t="s">
        <v>234</v>
      </c>
      <c r="F60" s="15" t="s">
        <v>235</v>
      </c>
      <c r="G60" s="15" t="s">
        <v>236</v>
      </c>
      <c r="H60" s="32">
        <v>1</v>
      </c>
      <c r="I60" s="33">
        <v>42949</v>
      </c>
      <c r="J60" s="46">
        <v>43100</v>
      </c>
      <c r="K60" s="17">
        <f t="shared" si="5"/>
        <v>21.571428571428573</v>
      </c>
      <c r="L60" s="18">
        <v>1</v>
      </c>
      <c r="M60" s="19">
        <f t="shared" si="6"/>
        <v>1</v>
      </c>
      <c r="N60" s="17">
        <f t="shared" si="7"/>
        <v>21.571428571428573</v>
      </c>
      <c r="O60" s="17">
        <f t="shared" si="8"/>
        <v>21.571428571428573</v>
      </c>
      <c r="P60" s="17">
        <f t="shared" si="4"/>
        <v>21.571428571428573</v>
      </c>
      <c r="Q60" s="20" t="s">
        <v>48</v>
      </c>
      <c r="R60" s="44"/>
    </row>
    <row r="61" spans="1:18" ht="87.65" customHeight="1" thickBot="1" x14ac:dyDescent="0.4">
      <c r="A61" s="1">
        <v>52</v>
      </c>
      <c r="B61" s="16" t="s">
        <v>243</v>
      </c>
      <c r="C61" s="6" t="s">
        <v>569</v>
      </c>
      <c r="D61" s="15" t="s">
        <v>219</v>
      </c>
      <c r="E61" s="15" t="s">
        <v>244</v>
      </c>
      <c r="F61" s="15" t="s">
        <v>245</v>
      </c>
      <c r="G61" s="15" t="s">
        <v>239</v>
      </c>
      <c r="H61" s="32">
        <v>1</v>
      </c>
      <c r="I61" s="33">
        <v>42949</v>
      </c>
      <c r="J61" s="46">
        <v>43100</v>
      </c>
      <c r="K61" s="17">
        <f t="shared" si="5"/>
        <v>21.571428571428573</v>
      </c>
      <c r="L61" s="18">
        <v>1</v>
      </c>
      <c r="M61" s="19">
        <f t="shared" si="6"/>
        <v>1</v>
      </c>
      <c r="N61" s="17">
        <f t="shared" si="7"/>
        <v>21.571428571428573</v>
      </c>
      <c r="O61" s="17">
        <f t="shared" si="8"/>
        <v>21.571428571428573</v>
      </c>
      <c r="P61" s="17">
        <f t="shared" si="4"/>
        <v>21.571428571428573</v>
      </c>
      <c r="Q61" s="20" t="s">
        <v>48</v>
      </c>
      <c r="R61" s="44"/>
    </row>
    <row r="62" spans="1:18" ht="87.65" customHeight="1" thickBot="1" x14ac:dyDescent="0.4">
      <c r="A62" s="1">
        <v>53</v>
      </c>
      <c r="B62" s="16" t="s">
        <v>246</v>
      </c>
      <c r="C62" s="8" t="s">
        <v>570</v>
      </c>
      <c r="D62" s="15" t="s">
        <v>247</v>
      </c>
      <c r="E62" s="15" t="s">
        <v>645</v>
      </c>
      <c r="F62" s="15" t="s">
        <v>23</v>
      </c>
      <c r="G62" s="15" t="s">
        <v>24</v>
      </c>
      <c r="H62" s="32">
        <v>1</v>
      </c>
      <c r="I62" s="33">
        <v>42949</v>
      </c>
      <c r="J62" s="46">
        <v>43100</v>
      </c>
      <c r="K62" s="17">
        <f t="shared" si="5"/>
        <v>21.571428571428573</v>
      </c>
      <c r="L62" s="18">
        <v>1</v>
      </c>
      <c r="M62" s="19">
        <f t="shared" si="6"/>
        <v>1</v>
      </c>
      <c r="N62" s="17">
        <f t="shared" si="7"/>
        <v>21.571428571428573</v>
      </c>
      <c r="O62" s="17">
        <f t="shared" si="8"/>
        <v>21.571428571428573</v>
      </c>
      <c r="P62" s="17">
        <f t="shared" si="4"/>
        <v>21.571428571428573</v>
      </c>
      <c r="Q62" s="20" t="s">
        <v>248</v>
      </c>
      <c r="R62" s="44"/>
    </row>
    <row r="63" spans="1:18" ht="87.65" customHeight="1" thickBot="1" x14ac:dyDescent="0.4">
      <c r="A63" s="1">
        <v>54</v>
      </c>
      <c r="B63" s="16" t="s">
        <v>249</v>
      </c>
      <c r="C63" s="6" t="s">
        <v>571</v>
      </c>
      <c r="D63" s="15" t="s">
        <v>250</v>
      </c>
      <c r="E63" s="15" t="s">
        <v>251</v>
      </c>
      <c r="F63" s="15" t="s">
        <v>23</v>
      </c>
      <c r="G63" s="15" t="s">
        <v>24</v>
      </c>
      <c r="H63" s="32">
        <v>2</v>
      </c>
      <c r="I63" s="33">
        <v>42949</v>
      </c>
      <c r="J63" s="46">
        <v>43100</v>
      </c>
      <c r="K63" s="17">
        <f t="shared" si="5"/>
        <v>21.571428571428573</v>
      </c>
      <c r="L63" s="18">
        <v>2</v>
      </c>
      <c r="M63" s="19">
        <f t="shared" si="6"/>
        <v>1</v>
      </c>
      <c r="N63" s="17">
        <f t="shared" si="7"/>
        <v>21.571428571428573</v>
      </c>
      <c r="O63" s="17">
        <f>+IF(J63&lt;=$D$11,N63,0)</f>
        <v>21.571428571428573</v>
      </c>
      <c r="P63" s="17">
        <f t="shared" si="4"/>
        <v>21.571428571428573</v>
      </c>
      <c r="Q63" s="20" t="s">
        <v>134</v>
      </c>
      <c r="R63" s="44"/>
    </row>
    <row r="64" spans="1:18" ht="87.65" customHeight="1" thickBot="1" x14ac:dyDescent="0.4">
      <c r="A64" s="1">
        <v>55</v>
      </c>
      <c r="B64" s="16" t="s">
        <v>249</v>
      </c>
      <c r="C64" s="6" t="s">
        <v>571</v>
      </c>
      <c r="D64" s="15" t="s">
        <v>250</v>
      </c>
      <c r="E64" s="15" t="s">
        <v>252</v>
      </c>
      <c r="F64" s="15" t="s">
        <v>253</v>
      </c>
      <c r="G64" s="15" t="s">
        <v>254</v>
      </c>
      <c r="H64" s="32">
        <v>1</v>
      </c>
      <c r="I64" s="33">
        <v>42949</v>
      </c>
      <c r="J64" s="46">
        <v>43100</v>
      </c>
      <c r="K64" s="17">
        <f t="shared" si="5"/>
        <v>21.571428571428573</v>
      </c>
      <c r="L64" s="18">
        <v>1</v>
      </c>
      <c r="M64" s="19">
        <f t="shared" si="6"/>
        <v>1</v>
      </c>
      <c r="N64" s="17">
        <f t="shared" si="7"/>
        <v>21.571428571428573</v>
      </c>
      <c r="O64" s="17">
        <f t="shared" si="8"/>
        <v>21.571428571428573</v>
      </c>
      <c r="P64" s="17">
        <f t="shared" si="4"/>
        <v>21.571428571428573</v>
      </c>
      <c r="Q64" s="20" t="s">
        <v>248</v>
      </c>
      <c r="R64" s="44"/>
    </row>
    <row r="65" spans="1:18" ht="87.65" customHeight="1" thickBot="1" x14ac:dyDescent="0.4">
      <c r="A65" s="1">
        <v>56</v>
      </c>
      <c r="B65" s="16" t="s">
        <v>16</v>
      </c>
      <c r="C65" s="6" t="s">
        <v>572</v>
      </c>
      <c r="D65" s="15" t="s">
        <v>17</v>
      </c>
      <c r="E65" s="15" t="s">
        <v>18</v>
      </c>
      <c r="F65" s="15" t="s">
        <v>19</v>
      </c>
      <c r="G65" s="15" t="s">
        <v>20</v>
      </c>
      <c r="H65" s="32">
        <v>2</v>
      </c>
      <c r="I65" s="33">
        <v>42949</v>
      </c>
      <c r="J65" s="46">
        <v>43100</v>
      </c>
      <c r="K65" s="17">
        <f t="shared" si="5"/>
        <v>21.571428571428573</v>
      </c>
      <c r="L65" s="18">
        <v>2</v>
      </c>
      <c r="M65" s="19">
        <f t="shared" si="6"/>
        <v>1</v>
      </c>
      <c r="N65" s="17">
        <f t="shared" si="7"/>
        <v>21.571428571428573</v>
      </c>
      <c r="O65" s="17">
        <f t="shared" si="8"/>
        <v>21.571428571428573</v>
      </c>
      <c r="P65" s="17">
        <f t="shared" si="4"/>
        <v>21.571428571428573</v>
      </c>
      <c r="Q65" s="20" t="s">
        <v>21</v>
      </c>
      <c r="R65" s="44"/>
    </row>
    <row r="66" spans="1:18" ht="87.65" customHeight="1" thickBot="1" x14ac:dyDescent="0.4">
      <c r="A66" s="1">
        <v>57</v>
      </c>
      <c r="B66" s="16" t="s">
        <v>16</v>
      </c>
      <c r="C66" s="6" t="s">
        <v>572</v>
      </c>
      <c r="D66" s="15" t="s">
        <v>22</v>
      </c>
      <c r="E66" s="15" t="s">
        <v>641</v>
      </c>
      <c r="F66" s="15" t="s">
        <v>23</v>
      </c>
      <c r="G66" s="15" t="s">
        <v>642</v>
      </c>
      <c r="H66" s="32">
        <v>1</v>
      </c>
      <c r="I66" s="33">
        <v>42949</v>
      </c>
      <c r="J66" s="46">
        <v>43100</v>
      </c>
      <c r="K66" s="17">
        <f t="shared" si="5"/>
        <v>21.571428571428573</v>
      </c>
      <c r="L66" s="18">
        <v>1</v>
      </c>
      <c r="M66" s="19">
        <f t="shared" si="6"/>
        <v>1</v>
      </c>
      <c r="N66" s="17">
        <f t="shared" si="7"/>
        <v>21.571428571428573</v>
      </c>
      <c r="O66" s="17">
        <f t="shared" si="8"/>
        <v>21.571428571428573</v>
      </c>
      <c r="P66" s="17">
        <f t="shared" si="4"/>
        <v>21.571428571428573</v>
      </c>
      <c r="Q66" s="20" t="s">
        <v>25</v>
      </c>
      <c r="R66" s="44"/>
    </row>
    <row r="67" spans="1:18" ht="87.65" customHeight="1" thickBot="1" x14ac:dyDescent="0.4">
      <c r="A67" s="1">
        <v>58</v>
      </c>
      <c r="B67" s="16" t="s">
        <v>16</v>
      </c>
      <c r="C67" s="6" t="s">
        <v>572</v>
      </c>
      <c r="D67" s="15" t="s">
        <v>26</v>
      </c>
      <c r="E67" s="15" t="s">
        <v>27</v>
      </c>
      <c r="F67" s="15" t="s">
        <v>28</v>
      </c>
      <c r="G67" s="15" t="s">
        <v>29</v>
      </c>
      <c r="H67" s="32">
        <v>1</v>
      </c>
      <c r="I67" s="33">
        <v>42949</v>
      </c>
      <c r="J67" s="46">
        <v>43100</v>
      </c>
      <c r="K67" s="17">
        <f t="shared" si="5"/>
        <v>21.571428571428573</v>
      </c>
      <c r="L67" s="18">
        <v>1</v>
      </c>
      <c r="M67" s="19">
        <f t="shared" si="6"/>
        <v>1</v>
      </c>
      <c r="N67" s="17">
        <f t="shared" si="7"/>
        <v>21.571428571428573</v>
      </c>
      <c r="O67" s="17">
        <f t="shared" si="8"/>
        <v>21.571428571428573</v>
      </c>
      <c r="P67" s="17">
        <f t="shared" si="4"/>
        <v>21.571428571428573</v>
      </c>
      <c r="Q67" s="20" t="s">
        <v>30</v>
      </c>
      <c r="R67" s="44"/>
    </row>
    <row r="68" spans="1:18" ht="87.65" customHeight="1" thickBot="1" x14ac:dyDescent="0.4">
      <c r="A68" s="1">
        <v>59</v>
      </c>
      <c r="B68" s="16" t="s">
        <v>16</v>
      </c>
      <c r="C68" s="6" t="s">
        <v>572</v>
      </c>
      <c r="D68" s="15" t="s">
        <v>31</v>
      </c>
      <c r="E68" s="15" t="s">
        <v>32</v>
      </c>
      <c r="F68" s="15" t="s">
        <v>33</v>
      </c>
      <c r="G68" s="15" t="s">
        <v>34</v>
      </c>
      <c r="H68" s="32">
        <v>2</v>
      </c>
      <c r="I68" s="33">
        <v>42949</v>
      </c>
      <c r="J68" s="46">
        <v>43100</v>
      </c>
      <c r="K68" s="17">
        <f t="shared" si="5"/>
        <v>21.571428571428573</v>
      </c>
      <c r="L68" s="18">
        <v>2</v>
      </c>
      <c r="M68" s="19">
        <f t="shared" si="6"/>
        <v>1</v>
      </c>
      <c r="N68" s="17">
        <f t="shared" si="7"/>
        <v>21.571428571428573</v>
      </c>
      <c r="O68" s="17">
        <f t="shared" si="8"/>
        <v>21.571428571428573</v>
      </c>
      <c r="P68" s="17">
        <f t="shared" si="4"/>
        <v>21.571428571428573</v>
      </c>
      <c r="Q68" s="20" t="s">
        <v>35</v>
      </c>
      <c r="R68" s="44"/>
    </row>
    <row r="69" spans="1:18" ht="87.65" customHeight="1" thickBot="1" x14ac:dyDescent="0.4">
      <c r="A69" s="1">
        <v>60</v>
      </c>
      <c r="B69" s="16" t="s">
        <v>16</v>
      </c>
      <c r="C69" s="6" t="s">
        <v>572</v>
      </c>
      <c r="D69" s="15" t="s">
        <v>36</v>
      </c>
      <c r="E69" s="15" t="s">
        <v>37</v>
      </c>
      <c r="F69" s="15" t="s">
        <v>38</v>
      </c>
      <c r="G69" s="15" t="s">
        <v>39</v>
      </c>
      <c r="H69" s="32">
        <v>1</v>
      </c>
      <c r="I69" s="33">
        <v>42949</v>
      </c>
      <c r="J69" s="45">
        <v>43069</v>
      </c>
      <c r="K69" s="17">
        <f t="shared" si="5"/>
        <v>17.142857142857142</v>
      </c>
      <c r="L69" s="18">
        <v>1</v>
      </c>
      <c r="M69" s="19">
        <f t="shared" si="6"/>
        <v>1</v>
      </c>
      <c r="N69" s="17">
        <f t="shared" si="7"/>
        <v>17.142857142857142</v>
      </c>
      <c r="O69" s="17">
        <f t="shared" si="8"/>
        <v>17.142857142857142</v>
      </c>
      <c r="P69" s="17">
        <f t="shared" si="4"/>
        <v>17.142857142857142</v>
      </c>
      <c r="Q69" s="20" t="s">
        <v>40</v>
      </c>
      <c r="R69" s="44"/>
    </row>
    <row r="70" spans="1:18" ht="87.65" customHeight="1" thickBot="1" x14ac:dyDescent="0.4">
      <c r="A70" s="1">
        <v>61</v>
      </c>
      <c r="B70" s="16" t="s">
        <v>16</v>
      </c>
      <c r="C70" s="6" t="s">
        <v>572</v>
      </c>
      <c r="D70" s="15" t="s">
        <v>41</v>
      </c>
      <c r="E70" s="15" t="s">
        <v>630</v>
      </c>
      <c r="F70" s="15" t="s">
        <v>631</v>
      </c>
      <c r="G70" s="15" t="s">
        <v>633</v>
      </c>
      <c r="H70" s="32">
        <v>1</v>
      </c>
      <c r="I70" s="33">
        <v>42949</v>
      </c>
      <c r="J70" s="46">
        <v>43100</v>
      </c>
      <c r="K70" s="17">
        <f t="shared" si="5"/>
        <v>21.571428571428573</v>
      </c>
      <c r="L70" s="18">
        <v>1</v>
      </c>
      <c r="M70" s="19">
        <f t="shared" si="6"/>
        <v>1</v>
      </c>
      <c r="N70" s="17">
        <f t="shared" si="7"/>
        <v>21.571428571428573</v>
      </c>
      <c r="O70" s="17">
        <f t="shared" si="8"/>
        <v>21.571428571428573</v>
      </c>
      <c r="P70" s="17">
        <f t="shared" si="4"/>
        <v>21.571428571428573</v>
      </c>
      <c r="Q70" s="20" t="s">
        <v>42</v>
      </c>
      <c r="R70" s="44"/>
    </row>
    <row r="71" spans="1:18" ht="135.65" customHeight="1" thickBot="1" x14ac:dyDescent="0.4">
      <c r="A71" s="1">
        <v>62</v>
      </c>
      <c r="B71" s="16" t="s">
        <v>255</v>
      </c>
      <c r="C71" s="6" t="s">
        <v>573</v>
      </c>
      <c r="D71" s="15" t="s">
        <v>256</v>
      </c>
      <c r="E71" s="15" t="s">
        <v>257</v>
      </c>
      <c r="F71" s="15" t="s">
        <v>258</v>
      </c>
      <c r="G71" s="15" t="s">
        <v>259</v>
      </c>
      <c r="H71" s="32">
        <v>1</v>
      </c>
      <c r="I71" s="33">
        <v>42949</v>
      </c>
      <c r="J71" s="45">
        <v>43100</v>
      </c>
      <c r="K71" s="17">
        <f t="shared" si="5"/>
        <v>21.571428571428573</v>
      </c>
      <c r="L71" s="18">
        <v>1</v>
      </c>
      <c r="M71" s="19">
        <f t="shared" si="6"/>
        <v>1</v>
      </c>
      <c r="N71" s="17">
        <f t="shared" si="7"/>
        <v>21.571428571428573</v>
      </c>
      <c r="O71" s="17">
        <f t="shared" si="8"/>
        <v>21.571428571428573</v>
      </c>
      <c r="P71" s="17">
        <f t="shared" si="4"/>
        <v>21.571428571428573</v>
      </c>
      <c r="Q71" s="20" t="s">
        <v>260</v>
      </c>
      <c r="R71" s="44"/>
    </row>
    <row r="72" spans="1:18" ht="87.65" customHeight="1" thickBot="1" x14ac:dyDescent="0.4">
      <c r="A72" s="1">
        <v>63</v>
      </c>
      <c r="B72" s="16" t="s">
        <v>261</v>
      </c>
      <c r="C72" s="6" t="s">
        <v>574</v>
      </c>
      <c r="D72" s="15" t="s">
        <v>262</v>
      </c>
      <c r="E72" s="15" t="s">
        <v>263</v>
      </c>
      <c r="F72" s="15" t="s">
        <v>264</v>
      </c>
      <c r="G72" s="15" t="s">
        <v>81</v>
      </c>
      <c r="H72" s="32">
        <v>1</v>
      </c>
      <c r="I72" s="33">
        <v>42949</v>
      </c>
      <c r="J72" s="45">
        <v>43100</v>
      </c>
      <c r="K72" s="17">
        <f t="shared" si="5"/>
        <v>21.571428571428573</v>
      </c>
      <c r="L72" s="18">
        <v>1</v>
      </c>
      <c r="M72" s="19">
        <f t="shared" si="6"/>
        <v>1</v>
      </c>
      <c r="N72" s="17">
        <f t="shared" si="7"/>
        <v>21.571428571428573</v>
      </c>
      <c r="O72" s="17">
        <f t="shared" si="8"/>
        <v>21.571428571428573</v>
      </c>
      <c r="P72" s="17">
        <f t="shared" si="4"/>
        <v>21.571428571428573</v>
      </c>
      <c r="Q72" s="23" t="s">
        <v>265</v>
      </c>
      <c r="R72" s="44"/>
    </row>
    <row r="73" spans="1:18" ht="87.65" customHeight="1" thickBot="1" x14ac:dyDescent="0.4">
      <c r="A73" s="1">
        <v>64</v>
      </c>
      <c r="B73" s="16" t="s">
        <v>261</v>
      </c>
      <c r="C73" s="6" t="s">
        <v>574</v>
      </c>
      <c r="D73" s="15" t="s">
        <v>262</v>
      </c>
      <c r="E73" s="15" t="s">
        <v>266</v>
      </c>
      <c r="F73" s="15" t="s">
        <v>90</v>
      </c>
      <c r="G73" s="15" t="s">
        <v>81</v>
      </c>
      <c r="H73" s="32">
        <v>1</v>
      </c>
      <c r="I73" s="33">
        <v>42949</v>
      </c>
      <c r="J73" s="46">
        <v>43069</v>
      </c>
      <c r="K73" s="17">
        <f t="shared" si="5"/>
        <v>17.142857142857142</v>
      </c>
      <c r="L73" s="18">
        <v>1</v>
      </c>
      <c r="M73" s="19">
        <f t="shared" si="6"/>
        <v>1</v>
      </c>
      <c r="N73" s="17">
        <f t="shared" si="7"/>
        <v>17.142857142857142</v>
      </c>
      <c r="O73" s="17">
        <f t="shared" si="8"/>
        <v>17.142857142857142</v>
      </c>
      <c r="P73" s="17">
        <f t="shared" si="4"/>
        <v>17.142857142857142</v>
      </c>
      <c r="Q73" s="20" t="s">
        <v>267</v>
      </c>
      <c r="R73" s="44"/>
    </row>
    <row r="74" spans="1:18" ht="87.65" customHeight="1" thickBot="1" x14ac:dyDescent="0.4">
      <c r="A74" s="1">
        <v>65</v>
      </c>
      <c r="B74" s="16" t="s">
        <v>261</v>
      </c>
      <c r="C74" s="6" t="s">
        <v>574</v>
      </c>
      <c r="D74" s="15" t="s">
        <v>268</v>
      </c>
      <c r="E74" s="15" t="s">
        <v>269</v>
      </c>
      <c r="F74" s="15" t="s">
        <v>270</v>
      </c>
      <c r="G74" s="15" t="s">
        <v>271</v>
      </c>
      <c r="H74" s="32">
        <v>1</v>
      </c>
      <c r="I74" s="33">
        <v>42949</v>
      </c>
      <c r="J74" s="46">
        <v>43069</v>
      </c>
      <c r="K74" s="17">
        <f t="shared" ref="K74" si="9">+(J74-I74)/7</f>
        <v>17.142857142857142</v>
      </c>
      <c r="L74" s="18">
        <v>1</v>
      </c>
      <c r="M74" s="19">
        <f t="shared" ref="M74:M84" si="10">+L74/H74</f>
        <v>1</v>
      </c>
      <c r="N74" s="17">
        <f t="shared" ref="N74:N84" si="11">+K74*M74</f>
        <v>17.142857142857142</v>
      </c>
      <c r="O74" s="17">
        <f t="shared" ref="O74:O84" si="12">+IF(J74&lt;=$D$11,N74,0)</f>
        <v>17.142857142857142</v>
      </c>
      <c r="P74" s="17">
        <f t="shared" si="4"/>
        <v>17.142857142857142</v>
      </c>
      <c r="Q74" s="23" t="s">
        <v>272</v>
      </c>
      <c r="R74" s="44"/>
    </row>
    <row r="75" spans="1:18" ht="87.65" customHeight="1" thickBot="1" x14ac:dyDescent="0.4">
      <c r="A75" s="1">
        <v>66</v>
      </c>
      <c r="B75" s="16" t="s">
        <v>273</v>
      </c>
      <c r="C75" s="6" t="s">
        <v>575</v>
      </c>
      <c r="D75" s="15" t="s">
        <v>274</v>
      </c>
      <c r="E75" s="15" t="s">
        <v>275</v>
      </c>
      <c r="F75" s="15" t="s">
        <v>276</v>
      </c>
      <c r="G75" s="15" t="s">
        <v>277</v>
      </c>
      <c r="H75" s="32">
        <v>3</v>
      </c>
      <c r="I75" s="33">
        <v>42949</v>
      </c>
      <c r="J75" s="46">
        <v>43100</v>
      </c>
      <c r="K75" s="17">
        <v>5</v>
      </c>
      <c r="L75" s="18">
        <v>3</v>
      </c>
      <c r="M75" s="19">
        <f t="shared" si="10"/>
        <v>1</v>
      </c>
      <c r="N75" s="17">
        <f t="shared" si="11"/>
        <v>5</v>
      </c>
      <c r="O75" s="17">
        <f t="shared" si="12"/>
        <v>5</v>
      </c>
      <c r="P75" s="17">
        <f t="shared" ref="P75:P138" si="13">+IF($D$7&gt;=J75,K75,0)</f>
        <v>5</v>
      </c>
      <c r="Q75" s="21" t="s">
        <v>278</v>
      </c>
      <c r="R75" s="44"/>
    </row>
    <row r="76" spans="1:18" ht="87.65" customHeight="1" thickBot="1" x14ac:dyDescent="0.4">
      <c r="A76" s="1">
        <v>67</v>
      </c>
      <c r="B76" s="16" t="s">
        <v>279</v>
      </c>
      <c r="C76" s="6" t="s">
        <v>576</v>
      </c>
      <c r="D76" s="15" t="s">
        <v>280</v>
      </c>
      <c r="E76" s="15" t="s">
        <v>275</v>
      </c>
      <c r="F76" s="15" t="s">
        <v>276</v>
      </c>
      <c r="G76" s="15" t="s">
        <v>277</v>
      </c>
      <c r="H76" s="32">
        <v>3</v>
      </c>
      <c r="I76" s="33">
        <v>42949</v>
      </c>
      <c r="J76" s="46">
        <v>43100</v>
      </c>
      <c r="K76" s="17">
        <f t="shared" ref="K76:K84" si="14">+(J76-I76)/7</f>
        <v>21.571428571428573</v>
      </c>
      <c r="L76" s="18">
        <v>3</v>
      </c>
      <c r="M76" s="19">
        <f t="shared" si="10"/>
        <v>1</v>
      </c>
      <c r="N76" s="17">
        <f t="shared" si="11"/>
        <v>21.571428571428573</v>
      </c>
      <c r="O76" s="17">
        <f t="shared" si="12"/>
        <v>21.571428571428573</v>
      </c>
      <c r="P76" s="17">
        <f t="shared" si="13"/>
        <v>21.571428571428573</v>
      </c>
      <c r="Q76" s="21" t="s">
        <v>278</v>
      </c>
      <c r="R76" s="44"/>
    </row>
    <row r="77" spans="1:18" ht="87.65" customHeight="1" thickBot="1" x14ac:dyDescent="0.4">
      <c r="A77" s="1">
        <v>68</v>
      </c>
      <c r="B77" s="16" t="s">
        <v>281</v>
      </c>
      <c r="C77" s="6" t="s">
        <v>577</v>
      </c>
      <c r="D77" s="15" t="s">
        <v>286</v>
      </c>
      <c r="E77" s="15" t="s">
        <v>287</v>
      </c>
      <c r="F77" s="15" t="s">
        <v>288</v>
      </c>
      <c r="G77" s="15" t="s">
        <v>259</v>
      </c>
      <c r="H77" s="32">
        <v>1</v>
      </c>
      <c r="I77" s="33">
        <v>42949</v>
      </c>
      <c r="J77" s="45">
        <v>43100</v>
      </c>
      <c r="K77" s="17">
        <f t="shared" si="14"/>
        <v>21.571428571428573</v>
      </c>
      <c r="L77" s="18">
        <v>1</v>
      </c>
      <c r="M77" s="19">
        <f t="shared" si="10"/>
        <v>1</v>
      </c>
      <c r="N77" s="17">
        <f t="shared" si="11"/>
        <v>21.571428571428573</v>
      </c>
      <c r="O77" s="17">
        <f t="shared" si="12"/>
        <v>21.571428571428573</v>
      </c>
      <c r="P77" s="17">
        <f t="shared" si="13"/>
        <v>21.571428571428573</v>
      </c>
      <c r="Q77" s="18" t="s">
        <v>278</v>
      </c>
      <c r="R77" s="44"/>
    </row>
    <row r="78" spans="1:18" ht="87.65" customHeight="1" thickBot="1" x14ac:dyDescent="0.4">
      <c r="A78" s="1">
        <v>69</v>
      </c>
      <c r="B78" s="16" t="s">
        <v>281</v>
      </c>
      <c r="C78" s="6" t="s">
        <v>577</v>
      </c>
      <c r="D78" s="15" t="s">
        <v>289</v>
      </c>
      <c r="E78" s="15" t="s">
        <v>290</v>
      </c>
      <c r="F78" s="15" t="s">
        <v>291</v>
      </c>
      <c r="G78" s="15" t="s">
        <v>292</v>
      </c>
      <c r="H78" s="32">
        <v>1</v>
      </c>
      <c r="I78" s="33">
        <v>42949</v>
      </c>
      <c r="J78" s="45">
        <v>43069</v>
      </c>
      <c r="K78" s="17">
        <f t="shared" si="14"/>
        <v>17.142857142857142</v>
      </c>
      <c r="L78" s="18">
        <v>1</v>
      </c>
      <c r="M78" s="19">
        <f t="shared" si="10"/>
        <v>1</v>
      </c>
      <c r="N78" s="17">
        <f t="shared" si="11"/>
        <v>17.142857142857142</v>
      </c>
      <c r="O78" s="17">
        <f t="shared" si="12"/>
        <v>17.142857142857142</v>
      </c>
      <c r="P78" s="17">
        <f t="shared" si="13"/>
        <v>17.142857142857142</v>
      </c>
      <c r="Q78" s="20" t="s">
        <v>293</v>
      </c>
      <c r="R78" s="44"/>
    </row>
    <row r="79" spans="1:18" ht="102" customHeight="1" thickBot="1" x14ac:dyDescent="0.4">
      <c r="A79" s="1">
        <v>70</v>
      </c>
      <c r="B79" s="16" t="s">
        <v>281</v>
      </c>
      <c r="C79" s="6" t="s">
        <v>577</v>
      </c>
      <c r="D79" s="15" t="s">
        <v>282</v>
      </c>
      <c r="E79" s="15" t="s">
        <v>283</v>
      </c>
      <c r="F79" s="15" t="s">
        <v>284</v>
      </c>
      <c r="G79" s="15" t="s">
        <v>59</v>
      </c>
      <c r="H79" s="32">
        <v>1</v>
      </c>
      <c r="I79" s="33">
        <v>42949</v>
      </c>
      <c r="J79" s="46">
        <v>43189</v>
      </c>
      <c r="K79" s="17">
        <f t="shared" si="14"/>
        <v>34.285714285714285</v>
      </c>
      <c r="L79" s="18">
        <v>1</v>
      </c>
      <c r="M79" s="19">
        <f t="shared" si="10"/>
        <v>1</v>
      </c>
      <c r="N79" s="17">
        <f t="shared" si="11"/>
        <v>34.285714285714285</v>
      </c>
      <c r="O79" s="17">
        <f t="shared" si="12"/>
        <v>34.285714285714285</v>
      </c>
      <c r="P79" s="17">
        <f t="shared" si="13"/>
        <v>34.285714285714285</v>
      </c>
      <c r="Q79" s="25" t="s">
        <v>285</v>
      </c>
      <c r="R79" s="44"/>
    </row>
    <row r="80" spans="1:18" ht="101.5" customHeight="1" thickBot="1" x14ac:dyDescent="0.4">
      <c r="A80" s="1">
        <v>71</v>
      </c>
      <c r="B80" s="16" t="s">
        <v>294</v>
      </c>
      <c r="C80" s="6" t="s">
        <v>578</v>
      </c>
      <c r="D80" s="15" t="s">
        <v>295</v>
      </c>
      <c r="E80" s="15" t="s">
        <v>654</v>
      </c>
      <c r="F80" s="15" t="s">
        <v>656</v>
      </c>
      <c r="G80" s="15" t="s">
        <v>296</v>
      </c>
      <c r="H80" s="32">
        <v>1</v>
      </c>
      <c r="I80" s="33">
        <v>42949</v>
      </c>
      <c r="J80" s="46">
        <v>43220</v>
      </c>
      <c r="K80" s="17">
        <f t="shared" si="14"/>
        <v>38.714285714285715</v>
      </c>
      <c r="L80" s="18">
        <v>1</v>
      </c>
      <c r="M80" s="19">
        <f t="shared" si="10"/>
        <v>1</v>
      </c>
      <c r="N80" s="17">
        <f t="shared" si="11"/>
        <v>38.714285714285715</v>
      </c>
      <c r="O80" s="17">
        <f t="shared" si="12"/>
        <v>38.714285714285715</v>
      </c>
      <c r="P80" s="17">
        <f t="shared" si="13"/>
        <v>38.714285714285715</v>
      </c>
      <c r="Q80" s="20" t="s">
        <v>193</v>
      </c>
      <c r="R80" s="44"/>
    </row>
    <row r="81" spans="1:18" ht="87.65" customHeight="1" thickBot="1" x14ac:dyDescent="0.4">
      <c r="A81" s="1">
        <v>72</v>
      </c>
      <c r="B81" s="16" t="s">
        <v>297</v>
      </c>
      <c r="C81" s="6" t="s">
        <v>579</v>
      </c>
      <c r="D81" s="15" t="s">
        <v>298</v>
      </c>
      <c r="E81" s="15" t="s">
        <v>299</v>
      </c>
      <c r="F81" s="15" t="s">
        <v>300</v>
      </c>
      <c r="G81" s="15" t="s">
        <v>629</v>
      </c>
      <c r="H81" s="32">
        <v>4</v>
      </c>
      <c r="I81" s="33">
        <v>42949</v>
      </c>
      <c r="J81" s="46">
        <v>43100</v>
      </c>
      <c r="K81" s="17">
        <f t="shared" si="14"/>
        <v>21.571428571428573</v>
      </c>
      <c r="L81" s="18">
        <v>4</v>
      </c>
      <c r="M81" s="19">
        <f t="shared" si="10"/>
        <v>1</v>
      </c>
      <c r="N81" s="17">
        <f t="shared" si="11"/>
        <v>21.571428571428573</v>
      </c>
      <c r="O81" s="17">
        <f t="shared" si="12"/>
        <v>21.571428571428573</v>
      </c>
      <c r="P81" s="17">
        <f t="shared" si="13"/>
        <v>21.571428571428573</v>
      </c>
      <c r="Q81" s="20" t="s">
        <v>301</v>
      </c>
      <c r="R81" s="44"/>
    </row>
    <row r="82" spans="1:18" ht="87.65" customHeight="1" thickBot="1" x14ac:dyDescent="0.4">
      <c r="A82" s="1">
        <v>73</v>
      </c>
      <c r="B82" s="16" t="s">
        <v>297</v>
      </c>
      <c r="C82" s="6" t="s">
        <v>579</v>
      </c>
      <c r="D82" s="15" t="s">
        <v>298</v>
      </c>
      <c r="E82" s="15" t="s">
        <v>302</v>
      </c>
      <c r="F82" s="15" t="s">
        <v>303</v>
      </c>
      <c r="G82" s="15" t="s">
        <v>304</v>
      </c>
      <c r="H82" s="32">
        <v>4</v>
      </c>
      <c r="I82" s="33">
        <v>42949</v>
      </c>
      <c r="J82" s="46">
        <v>43100</v>
      </c>
      <c r="K82" s="17">
        <f t="shared" si="14"/>
        <v>21.571428571428573</v>
      </c>
      <c r="L82" s="18">
        <v>4</v>
      </c>
      <c r="M82" s="19">
        <f t="shared" si="10"/>
        <v>1</v>
      </c>
      <c r="N82" s="17">
        <f t="shared" si="11"/>
        <v>21.571428571428573</v>
      </c>
      <c r="O82" s="17">
        <f t="shared" si="12"/>
        <v>21.571428571428573</v>
      </c>
      <c r="P82" s="17">
        <f t="shared" si="13"/>
        <v>21.571428571428573</v>
      </c>
      <c r="Q82" s="20" t="s">
        <v>301</v>
      </c>
      <c r="R82" s="44"/>
    </row>
    <row r="83" spans="1:18" ht="87.65" customHeight="1" thickBot="1" x14ac:dyDescent="0.4">
      <c r="A83" s="1">
        <v>74</v>
      </c>
      <c r="B83" s="16" t="s">
        <v>305</v>
      </c>
      <c r="C83" s="6" t="s">
        <v>580</v>
      </c>
      <c r="D83" s="15" t="s">
        <v>306</v>
      </c>
      <c r="E83" s="15" t="s">
        <v>655</v>
      </c>
      <c r="F83" s="15" t="s">
        <v>307</v>
      </c>
      <c r="G83" s="15" t="s">
        <v>93</v>
      </c>
      <c r="H83" s="32">
        <v>1</v>
      </c>
      <c r="I83" s="33">
        <v>42949</v>
      </c>
      <c r="J83" s="46">
        <v>43069</v>
      </c>
      <c r="K83" s="17">
        <f t="shared" si="14"/>
        <v>17.142857142857142</v>
      </c>
      <c r="L83" s="18">
        <v>1</v>
      </c>
      <c r="M83" s="19">
        <f t="shared" si="10"/>
        <v>1</v>
      </c>
      <c r="N83" s="17">
        <f t="shared" si="11"/>
        <v>17.142857142857142</v>
      </c>
      <c r="O83" s="17">
        <f t="shared" si="12"/>
        <v>17.142857142857142</v>
      </c>
      <c r="P83" s="17">
        <f t="shared" si="13"/>
        <v>17.142857142857142</v>
      </c>
      <c r="Q83" s="20" t="s">
        <v>308</v>
      </c>
      <c r="R83" s="44"/>
    </row>
    <row r="84" spans="1:18" ht="87.65" customHeight="1" thickBot="1" x14ac:dyDescent="0.4">
      <c r="A84" s="1">
        <v>75</v>
      </c>
      <c r="B84" s="16" t="s">
        <v>305</v>
      </c>
      <c r="C84" s="6" t="s">
        <v>580</v>
      </c>
      <c r="D84" s="15" t="s">
        <v>306</v>
      </c>
      <c r="E84" s="15" t="s">
        <v>655</v>
      </c>
      <c r="F84" s="15" t="s">
        <v>309</v>
      </c>
      <c r="G84" s="15" t="s">
        <v>81</v>
      </c>
      <c r="H84" s="32">
        <v>1</v>
      </c>
      <c r="I84" s="33">
        <v>42949</v>
      </c>
      <c r="J84" s="46">
        <v>43069</v>
      </c>
      <c r="K84" s="17">
        <f t="shared" si="14"/>
        <v>17.142857142857142</v>
      </c>
      <c r="L84" s="18">
        <v>1</v>
      </c>
      <c r="M84" s="19">
        <f t="shared" si="10"/>
        <v>1</v>
      </c>
      <c r="N84" s="17">
        <f t="shared" si="11"/>
        <v>17.142857142857142</v>
      </c>
      <c r="O84" s="17">
        <f t="shared" si="12"/>
        <v>17.142857142857142</v>
      </c>
      <c r="P84" s="17">
        <f t="shared" si="13"/>
        <v>17.142857142857142</v>
      </c>
      <c r="Q84" s="20" t="s">
        <v>308</v>
      </c>
      <c r="R84" s="44"/>
    </row>
    <row r="85" spans="1:18" ht="33" customHeight="1" thickBot="1" x14ac:dyDescent="0.4">
      <c r="A85" s="1">
        <v>76</v>
      </c>
      <c r="B85" s="16"/>
      <c r="C85" s="5" t="s">
        <v>310</v>
      </c>
      <c r="D85" s="5"/>
      <c r="E85" s="5"/>
      <c r="F85" s="5"/>
      <c r="G85" s="5"/>
      <c r="H85" s="5"/>
      <c r="I85" s="5"/>
      <c r="J85" s="5"/>
      <c r="K85" s="5"/>
      <c r="L85" s="5"/>
      <c r="M85" s="26"/>
      <c r="N85" s="5"/>
      <c r="O85" s="5"/>
      <c r="P85" s="5"/>
      <c r="Q85" s="5"/>
      <c r="R85" s="44"/>
    </row>
    <row r="86" spans="1:18" ht="87.65" customHeight="1" thickBot="1" x14ac:dyDescent="0.4">
      <c r="A86" s="1">
        <v>77</v>
      </c>
      <c r="B86" s="16" t="s">
        <v>311</v>
      </c>
      <c r="C86" s="9" t="s">
        <v>581</v>
      </c>
      <c r="D86" s="15" t="s">
        <v>312</v>
      </c>
      <c r="E86" s="15" t="s">
        <v>313</v>
      </c>
      <c r="F86" s="15" t="s">
        <v>314</v>
      </c>
      <c r="G86" s="15" t="s">
        <v>81</v>
      </c>
      <c r="H86" s="32">
        <v>1</v>
      </c>
      <c r="I86" s="33">
        <v>42949</v>
      </c>
      <c r="J86" s="45">
        <v>43100</v>
      </c>
      <c r="K86" s="17">
        <f t="shared" ref="K86:K117" si="15">+(J86-I86)/7</f>
        <v>21.571428571428573</v>
      </c>
      <c r="L86" s="18">
        <v>1</v>
      </c>
      <c r="M86" s="19">
        <f t="shared" ref="M86:M126" si="16">+L86/H86</f>
        <v>1</v>
      </c>
      <c r="N86" s="17">
        <f t="shared" ref="N86:N117" si="17">+K86*M86</f>
        <v>21.571428571428573</v>
      </c>
      <c r="O86" s="17">
        <f t="shared" ref="O86:O117" si="18">+IF(J86&lt;=$D$11,N86,0)</f>
        <v>21.571428571428573</v>
      </c>
      <c r="P86" s="17">
        <f t="shared" si="13"/>
        <v>21.571428571428573</v>
      </c>
      <c r="Q86" s="20" t="s">
        <v>48</v>
      </c>
      <c r="R86" s="44"/>
    </row>
    <row r="87" spans="1:18" ht="87.65" customHeight="1" thickBot="1" x14ac:dyDescent="0.4">
      <c r="A87" s="1">
        <v>78</v>
      </c>
      <c r="B87" s="16" t="s">
        <v>315</v>
      </c>
      <c r="C87" s="10" t="s">
        <v>582</v>
      </c>
      <c r="D87" s="15" t="s">
        <v>316</v>
      </c>
      <c r="E87" s="15" t="s">
        <v>317</v>
      </c>
      <c r="F87" s="15" t="s">
        <v>318</v>
      </c>
      <c r="G87" s="15" t="s">
        <v>81</v>
      </c>
      <c r="H87" s="32">
        <v>1</v>
      </c>
      <c r="I87" s="33">
        <v>42949</v>
      </c>
      <c r="J87" s="45">
        <v>43100</v>
      </c>
      <c r="K87" s="17">
        <f t="shared" si="15"/>
        <v>21.571428571428573</v>
      </c>
      <c r="L87" s="18">
        <v>1</v>
      </c>
      <c r="M87" s="19">
        <f t="shared" si="16"/>
        <v>1</v>
      </c>
      <c r="N87" s="17">
        <f t="shared" si="17"/>
        <v>21.571428571428573</v>
      </c>
      <c r="O87" s="17">
        <f t="shared" si="18"/>
        <v>21.571428571428573</v>
      </c>
      <c r="P87" s="17">
        <f t="shared" si="13"/>
        <v>21.571428571428573</v>
      </c>
      <c r="Q87" s="21" t="s">
        <v>82</v>
      </c>
      <c r="R87" s="44"/>
    </row>
    <row r="88" spans="1:18" ht="87.65" customHeight="1" thickBot="1" x14ac:dyDescent="0.4">
      <c r="A88" s="1">
        <v>79</v>
      </c>
      <c r="B88" s="16" t="s">
        <v>319</v>
      </c>
      <c r="C88" s="9" t="s">
        <v>583</v>
      </c>
      <c r="D88" s="15" t="s">
        <v>320</v>
      </c>
      <c r="E88" s="15" t="s">
        <v>321</v>
      </c>
      <c r="F88" s="15" t="s">
        <v>322</v>
      </c>
      <c r="G88" s="15" t="s">
        <v>323</v>
      </c>
      <c r="H88" s="32">
        <v>1</v>
      </c>
      <c r="I88" s="33">
        <v>42949</v>
      </c>
      <c r="J88" s="45">
        <v>43025</v>
      </c>
      <c r="K88" s="17">
        <f t="shared" si="15"/>
        <v>10.857142857142858</v>
      </c>
      <c r="L88" s="18">
        <v>1</v>
      </c>
      <c r="M88" s="19">
        <f t="shared" si="16"/>
        <v>1</v>
      </c>
      <c r="N88" s="17">
        <f t="shared" si="17"/>
        <v>10.857142857142858</v>
      </c>
      <c r="O88" s="17">
        <f t="shared" si="18"/>
        <v>10.857142857142858</v>
      </c>
      <c r="P88" s="17">
        <f t="shared" si="13"/>
        <v>10.857142857142858</v>
      </c>
      <c r="Q88" s="20" t="s">
        <v>184</v>
      </c>
      <c r="R88" s="44"/>
    </row>
    <row r="89" spans="1:18" ht="87.65" customHeight="1" thickBot="1" x14ac:dyDescent="0.4">
      <c r="A89" s="1">
        <v>80</v>
      </c>
      <c r="B89" s="16" t="s">
        <v>324</v>
      </c>
      <c r="C89" s="9" t="s">
        <v>584</v>
      </c>
      <c r="D89" s="15" t="s">
        <v>325</v>
      </c>
      <c r="E89" s="15" t="s">
        <v>45</v>
      </c>
      <c r="F89" s="15" t="s">
        <v>326</v>
      </c>
      <c r="G89" s="15" t="s">
        <v>93</v>
      </c>
      <c r="H89" s="32">
        <v>1</v>
      </c>
      <c r="I89" s="33">
        <v>42949</v>
      </c>
      <c r="J89" s="47">
        <v>43100</v>
      </c>
      <c r="K89" s="17">
        <f t="shared" si="15"/>
        <v>21.571428571428573</v>
      </c>
      <c r="L89" s="18">
        <v>1</v>
      </c>
      <c r="M89" s="19">
        <f t="shared" si="16"/>
        <v>1</v>
      </c>
      <c r="N89" s="17">
        <f t="shared" si="17"/>
        <v>21.571428571428573</v>
      </c>
      <c r="O89" s="17">
        <f t="shared" si="18"/>
        <v>21.571428571428573</v>
      </c>
      <c r="P89" s="17">
        <f t="shared" si="13"/>
        <v>21.571428571428573</v>
      </c>
      <c r="Q89" s="21" t="s">
        <v>327</v>
      </c>
      <c r="R89" s="44"/>
    </row>
    <row r="90" spans="1:18" ht="87.65" customHeight="1" thickBot="1" x14ac:dyDescent="0.4">
      <c r="A90" s="1">
        <v>81</v>
      </c>
      <c r="B90" s="16" t="s">
        <v>324</v>
      </c>
      <c r="C90" s="9" t="s">
        <v>585</v>
      </c>
      <c r="D90" s="15" t="s">
        <v>325</v>
      </c>
      <c r="E90" s="15" t="s">
        <v>328</v>
      </c>
      <c r="F90" s="15" t="s">
        <v>329</v>
      </c>
      <c r="G90" s="15" t="s">
        <v>330</v>
      </c>
      <c r="H90" s="32">
        <v>2</v>
      </c>
      <c r="I90" s="33">
        <v>42949</v>
      </c>
      <c r="J90" s="47">
        <v>43100</v>
      </c>
      <c r="K90" s="17">
        <f t="shared" si="15"/>
        <v>21.571428571428573</v>
      </c>
      <c r="L90" s="18">
        <v>2</v>
      </c>
      <c r="M90" s="19">
        <f t="shared" si="16"/>
        <v>1</v>
      </c>
      <c r="N90" s="17">
        <f t="shared" si="17"/>
        <v>21.571428571428573</v>
      </c>
      <c r="O90" s="17">
        <f t="shared" si="18"/>
        <v>21.571428571428573</v>
      </c>
      <c r="P90" s="17">
        <f t="shared" si="13"/>
        <v>21.571428571428573</v>
      </c>
      <c r="Q90" s="21" t="s">
        <v>327</v>
      </c>
      <c r="R90" s="44"/>
    </row>
    <row r="91" spans="1:18" ht="87.65" customHeight="1" thickBot="1" x14ac:dyDescent="0.4">
      <c r="A91" s="1">
        <v>82</v>
      </c>
      <c r="B91" s="16" t="s">
        <v>331</v>
      </c>
      <c r="C91" s="9" t="s">
        <v>586</v>
      </c>
      <c r="D91" s="15" t="s">
        <v>332</v>
      </c>
      <c r="E91" s="15" t="s">
        <v>333</v>
      </c>
      <c r="F91" s="15" t="s">
        <v>333</v>
      </c>
      <c r="G91" s="15" t="s">
        <v>334</v>
      </c>
      <c r="H91" s="32">
        <v>1</v>
      </c>
      <c r="I91" s="33">
        <v>42949</v>
      </c>
      <c r="J91" s="46">
        <v>43100</v>
      </c>
      <c r="K91" s="17">
        <f t="shared" si="15"/>
        <v>21.571428571428573</v>
      </c>
      <c r="L91" s="18">
        <v>1</v>
      </c>
      <c r="M91" s="19">
        <f t="shared" si="16"/>
        <v>1</v>
      </c>
      <c r="N91" s="17">
        <f t="shared" si="17"/>
        <v>21.571428571428573</v>
      </c>
      <c r="O91" s="17">
        <f t="shared" si="18"/>
        <v>21.571428571428573</v>
      </c>
      <c r="P91" s="17">
        <f t="shared" si="13"/>
        <v>21.571428571428573</v>
      </c>
      <c r="Q91" s="21" t="s">
        <v>335</v>
      </c>
      <c r="R91" s="44"/>
    </row>
    <row r="92" spans="1:18" ht="87.65" customHeight="1" thickBot="1" x14ac:dyDescent="0.4">
      <c r="A92" s="1">
        <v>83</v>
      </c>
      <c r="B92" s="16" t="s">
        <v>336</v>
      </c>
      <c r="C92" s="10" t="s">
        <v>587</v>
      </c>
      <c r="D92" s="15" t="s">
        <v>337</v>
      </c>
      <c r="E92" s="15" t="s">
        <v>338</v>
      </c>
      <c r="F92" s="15" t="s">
        <v>339</v>
      </c>
      <c r="G92" s="15" t="s">
        <v>340</v>
      </c>
      <c r="H92" s="32">
        <v>1</v>
      </c>
      <c r="I92" s="33">
        <v>42949</v>
      </c>
      <c r="J92" s="48">
        <v>43100</v>
      </c>
      <c r="K92" s="17">
        <f t="shared" si="15"/>
        <v>21.571428571428573</v>
      </c>
      <c r="L92" s="18">
        <v>1</v>
      </c>
      <c r="M92" s="19">
        <f t="shared" si="16"/>
        <v>1</v>
      </c>
      <c r="N92" s="17">
        <f t="shared" si="17"/>
        <v>21.571428571428573</v>
      </c>
      <c r="O92" s="17">
        <f t="shared" si="18"/>
        <v>21.571428571428573</v>
      </c>
      <c r="P92" s="17">
        <f t="shared" si="13"/>
        <v>21.571428571428573</v>
      </c>
      <c r="Q92" s="21" t="s">
        <v>102</v>
      </c>
      <c r="R92" s="44"/>
    </row>
    <row r="93" spans="1:18" ht="87.65" customHeight="1" thickBot="1" x14ac:dyDescent="0.4">
      <c r="A93" s="1">
        <v>84</v>
      </c>
      <c r="B93" s="16" t="s">
        <v>336</v>
      </c>
      <c r="C93" s="10" t="s">
        <v>587</v>
      </c>
      <c r="D93" s="15" t="s">
        <v>337</v>
      </c>
      <c r="E93" s="15" t="s">
        <v>341</v>
      </c>
      <c r="F93" s="15" t="s">
        <v>339</v>
      </c>
      <c r="G93" s="15" t="s">
        <v>342</v>
      </c>
      <c r="H93" s="32">
        <v>1</v>
      </c>
      <c r="I93" s="33">
        <v>42949</v>
      </c>
      <c r="J93" s="48">
        <v>43100</v>
      </c>
      <c r="K93" s="17">
        <f t="shared" si="15"/>
        <v>21.571428571428573</v>
      </c>
      <c r="L93" s="18">
        <v>1</v>
      </c>
      <c r="M93" s="19">
        <f t="shared" si="16"/>
        <v>1</v>
      </c>
      <c r="N93" s="17">
        <f t="shared" si="17"/>
        <v>21.571428571428573</v>
      </c>
      <c r="O93" s="17">
        <f t="shared" si="18"/>
        <v>21.571428571428573</v>
      </c>
      <c r="P93" s="17">
        <f t="shared" si="13"/>
        <v>21.571428571428573</v>
      </c>
      <c r="Q93" s="21" t="s">
        <v>102</v>
      </c>
      <c r="R93" s="44"/>
    </row>
    <row r="94" spans="1:18" ht="87.65" customHeight="1" thickBot="1" x14ac:dyDescent="0.4">
      <c r="A94" s="1">
        <v>85</v>
      </c>
      <c r="B94" s="16" t="s">
        <v>336</v>
      </c>
      <c r="C94" s="10" t="s">
        <v>587</v>
      </c>
      <c r="D94" s="15" t="s">
        <v>337</v>
      </c>
      <c r="E94" s="15" t="s">
        <v>343</v>
      </c>
      <c r="F94" s="15" t="s">
        <v>339</v>
      </c>
      <c r="G94" s="15" t="s">
        <v>344</v>
      </c>
      <c r="H94" s="32">
        <v>1</v>
      </c>
      <c r="I94" s="33">
        <v>42949</v>
      </c>
      <c r="J94" s="48">
        <v>43100</v>
      </c>
      <c r="K94" s="17">
        <f t="shared" si="15"/>
        <v>21.571428571428573</v>
      </c>
      <c r="L94" s="18">
        <v>1</v>
      </c>
      <c r="M94" s="19">
        <f t="shared" si="16"/>
        <v>1</v>
      </c>
      <c r="N94" s="17">
        <f t="shared" si="17"/>
        <v>21.571428571428573</v>
      </c>
      <c r="O94" s="17">
        <f t="shared" si="18"/>
        <v>21.571428571428573</v>
      </c>
      <c r="P94" s="17">
        <f t="shared" si="13"/>
        <v>21.571428571428573</v>
      </c>
      <c r="Q94" s="21" t="s">
        <v>102</v>
      </c>
      <c r="R94" s="44"/>
    </row>
    <row r="95" spans="1:18" ht="87.65" customHeight="1" thickBot="1" x14ac:dyDescent="0.4">
      <c r="A95" s="1">
        <v>86</v>
      </c>
      <c r="B95" s="16" t="s">
        <v>336</v>
      </c>
      <c r="C95" s="10" t="s">
        <v>587</v>
      </c>
      <c r="D95" s="15" t="s">
        <v>337</v>
      </c>
      <c r="E95" s="15" t="s">
        <v>345</v>
      </c>
      <c r="F95" s="15" t="s">
        <v>339</v>
      </c>
      <c r="G95" s="15" t="s">
        <v>346</v>
      </c>
      <c r="H95" s="32">
        <v>1</v>
      </c>
      <c r="I95" s="33">
        <v>42949</v>
      </c>
      <c r="J95" s="45">
        <v>43100</v>
      </c>
      <c r="K95" s="17">
        <f t="shared" si="15"/>
        <v>21.571428571428573</v>
      </c>
      <c r="L95" s="18">
        <v>1</v>
      </c>
      <c r="M95" s="19">
        <f t="shared" si="16"/>
        <v>1</v>
      </c>
      <c r="N95" s="17">
        <f t="shared" si="17"/>
        <v>21.571428571428573</v>
      </c>
      <c r="O95" s="17">
        <f t="shared" si="18"/>
        <v>21.571428571428573</v>
      </c>
      <c r="P95" s="17">
        <f t="shared" si="13"/>
        <v>21.571428571428573</v>
      </c>
      <c r="Q95" s="21" t="s">
        <v>102</v>
      </c>
      <c r="R95" s="44"/>
    </row>
    <row r="96" spans="1:18" ht="87.65" customHeight="1" thickBot="1" x14ac:dyDescent="0.4">
      <c r="A96" s="1">
        <v>87</v>
      </c>
      <c r="B96" s="16" t="s">
        <v>347</v>
      </c>
      <c r="C96" s="9" t="s">
        <v>588</v>
      </c>
      <c r="D96" s="15" t="s">
        <v>348</v>
      </c>
      <c r="E96" s="15" t="s">
        <v>349</v>
      </c>
      <c r="F96" s="15" t="s">
        <v>350</v>
      </c>
      <c r="G96" s="15" t="s">
        <v>351</v>
      </c>
      <c r="H96" s="32">
        <v>1</v>
      </c>
      <c r="I96" s="33">
        <v>42949</v>
      </c>
      <c r="J96" s="45">
        <v>43100</v>
      </c>
      <c r="K96" s="17">
        <f t="shared" si="15"/>
        <v>21.571428571428573</v>
      </c>
      <c r="L96" s="18">
        <v>1</v>
      </c>
      <c r="M96" s="19">
        <f t="shared" si="16"/>
        <v>1</v>
      </c>
      <c r="N96" s="17">
        <f t="shared" si="17"/>
        <v>21.571428571428573</v>
      </c>
      <c r="O96" s="17">
        <f t="shared" si="18"/>
        <v>21.571428571428573</v>
      </c>
      <c r="P96" s="17">
        <f t="shared" si="13"/>
        <v>21.571428571428573</v>
      </c>
      <c r="Q96" s="21" t="s">
        <v>352</v>
      </c>
      <c r="R96" s="44"/>
    </row>
    <row r="97" spans="1:18" ht="87.65" customHeight="1" thickBot="1" x14ac:dyDescent="0.4">
      <c r="A97" s="1">
        <v>88</v>
      </c>
      <c r="B97" s="16" t="s">
        <v>353</v>
      </c>
      <c r="C97" s="9" t="s">
        <v>589</v>
      </c>
      <c r="D97" s="15" t="s">
        <v>354</v>
      </c>
      <c r="E97" s="15" t="s">
        <v>355</v>
      </c>
      <c r="F97" s="15" t="s">
        <v>356</v>
      </c>
      <c r="G97" s="15" t="s">
        <v>357</v>
      </c>
      <c r="H97" s="32">
        <v>1</v>
      </c>
      <c r="I97" s="33">
        <v>42949</v>
      </c>
      <c r="J97" s="45">
        <v>43100</v>
      </c>
      <c r="K97" s="17">
        <f t="shared" si="15"/>
        <v>21.571428571428573</v>
      </c>
      <c r="L97" s="18">
        <v>1</v>
      </c>
      <c r="M97" s="19">
        <f t="shared" si="16"/>
        <v>1</v>
      </c>
      <c r="N97" s="17">
        <f t="shared" si="17"/>
        <v>21.571428571428573</v>
      </c>
      <c r="O97" s="17">
        <f t="shared" si="18"/>
        <v>21.571428571428573</v>
      </c>
      <c r="P97" s="17">
        <f t="shared" si="13"/>
        <v>21.571428571428573</v>
      </c>
      <c r="Q97" s="20" t="s">
        <v>308</v>
      </c>
      <c r="R97" s="44"/>
    </row>
    <row r="98" spans="1:18" ht="87.65" customHeight="1" thickBot="1" x14ac:dyDescent="0.4">
      <c r="A98" s="1">
        <v>89</v>
      </c>
      <c r="B98" s="16" t="s">
        <v>358</v>
      </c>
      <c r="C98" s="9" t="s">
        <v>590</v>
      </c>
      <c r="D98" s="15" t="s">
        <v>359</v>
      </c>
      <c r="E98" s="15" t="s">
        <v>360</v>
      </c>
      <c r="F98" s="15" t="s">
        <v>361</v>
      </c>
      <c r="G98" s="15" t="s">
        <v>362</v>
      </c>
      <c r="H98" s="32">
        <v>1</v>
      </c>
      <c r="I98" s="33">
        <v>42949</v>
      </c>
      <c r="J98" s="45">
        <v>43100</v>
      </c>
      <c r="K98" s="17">
        <f t="shared" si="15"/>
        <v>21.571428571428573</v>
      </c>
      <c r="L98" s="18">
        <v>1</v>
      </c>
      <c r="M98" s="19">
        <f t="shared" si="16"/>
        <v>1</v>
      </c>
      <c r="N98" s="17">
        <f t="shared" si="17"/>
        <v>21.571428571428573</v>
      </c>
      <c r="O98" s="17">
        <f t="shared" si="18"/>
        <v>21.571428571428573</v>
      </c>
      <c r="P98" s="17">
        <f t="shared" si="13"/>
        <v>21.571428571428573</v>
      </c>
      <c r="Q98" s="21" t="s">
        <v>363</v>
      </c>
      <c r="R98" s="44"/>
    </row>
    <row r="99" spans="1:18" ht="87.65" customHeight="1" thickBot="1" x14ac:dyDescent="0.4">
      <c r="A99" s="1">
        <v>90</v>
      </c>
      <c r="B99" s="16" t="s">
        <v>358</v>
      </c>
      <c r="C99" s="9" t="s">
        <v>590</v>
      </c>
      <c r="D99" s="15" t="s">
        <v>359</v>
      </c>
      <c r="E99" s="15" t="s">
        <v>302</v>
      </c>
      <c r="F99" s="15" t="s">
        <v>303</v>
      </c>
      <c r="G99" s="15" t="s">
        <v>304</v>
      </c>
      <c r="H99" s="32">
        <v>4</v>
      </c>
      <c r="I99" s="33">
        <v>42949</v>
      </c>
      <c r="J99" s="45">
        <v>43100</v>
      </c>
      <c r="K99" s="17">
        <f t="shared" si="15"/>
        <v>21.571428571428573</v>
      </c>
      <c r="L99" s="18">
        <v>4</v>
      </c>
      <c r="M99" s="19">
        <f t="shared" si="16"/>
        <v>1</v>
      </c>
      <c r="N99" s="17">
        <f t="shared" si="17"/>
        <v>21.571428571428573</v>
      </c>
      <c r="O99" s="17">
        <f t="shared" si="18"/>
        <v>21.571428571428573</v>
      </c>
      <c r="P99" s="17">
        <f t="shared" si="13"/>
        <v>21.571428571428573</v>
      </c>
      <c r="Q99" s="21" t="s">
        <v>363</v>
      </c>
      <c r="R99" s="44"/>
    </row>
    <row r="100" spans="1:18" ht="87.65" customHeight="1" thickBot="1" x14ac:dyDescent="0.4">
      <c r="A100" s="1">
        <v>91</v>
      </c>
      <c r="B100" s="16" t="s">
        <v>364</v>
      </c>
      <c r="C100" s="11" t="s">
        <v>591</v>
      </c>
      <c r="D100" s="15" t="s">
        <v>365</v>
      </c>
      <c r="E100" s="15" t="s">
        <v>366</v>
      </c>
      <c r="F100" s="15" t="s">
        <v>367</v>
      </c>
      <c r="G100" s="15" t="s">
        <v>81</v>
      </c>
      <c r="H100" s="32">
        <v>1</v>
      </c>
      <c r="I100" s="33">
        <v>42949</v>
      </c>
      <c r="J100" s="45">
        <v>43100</v>
      </c>
      <c r="K100" s="17">
        <f t="shared" si="15"/>
        <v>21.571428571428573</v>
      </c>
      <c r="L100" s="18">
        <v>1</v>
      </c>
      <c r="M100" s="19">
        <f t="shared" si="16"/>
        <v>1</v>
      </c>
      <c r="N100" s="17">
        <f t="shared" si="17"/>
        <v>21.571428571428573</v>
      </c>
      <c r="O100" s="17">
        <f t="shared" si="18"/>
        <v>21.571428571428573</v>
      </c>
      <c r="P100" s="17">
        <f t="shared" si="13"/>
        <v>21.571428571428573</v>
      </c>
      <c r="Q100" s="21" t="s">
        <v>82</v>
      </c>
      <c r="R100" s="44"/>
    </row>
    <row r="101" spans="1:18" ht="87.65" customHeight="1" thickBot="1" x14ac:dyDescent="0.4">
      <c r="A101" s="1">
        <v>92</v>
      </c>
      <c r="B101" s="16" t="s">
        <v>368</v>
      </c>
      <c r="C101" s="10" t="s">
        <v>592</v>
      </c>
      <c r="D101" s="15" t="s">
        <v>369</v>
      </c>
      <c r="E101" s="15" t="s">
        <v>370</v>
      </c>
      <c r="F101" s="15" t="s">
        <v>371</v>
      </c>
      <c r="G101" s="15" t="s">
        <v>372</v>
      </c>
      <c r="H101" s="32">
        <v>1</v>
      </c>
      <c r="I101" s="33">
        <v>42949</v>
      </c>
      <c r="J101" s="45">
        <v>43100</v>
      </c>
      <c r="K101" s="17">
        <f t="shared" si="15"/>
        <v>21.571428571428573</v>
      </c>
      <c r="L101" s="18">
        <v>1</v>
      </c>
      <c r="M101" s="19">
        <f t="shared" si="16"/>
        <v>1</v>
      </c>
      <c r="N101" s="17">
        <f t="shared" si="17"/>
        <v>21.571428571428573</v>
      </c>
      <c r="O101" s="17">
        <f t="shared" si="18"/>
        <v>21.571428571428573</v>
      </c>
      <c r="P101" s="17">
        <f t="shared" si="13"/>
        <v>21.571428571428573</v>
      </c>
      <c r="Q101" s="27" t="s">
        <v>373</v>
      </c>
      <c r="R101" s="44"/>
    </row>
    <row r="102" spans="1:18" ht="87.65" customHeight="1" thickBot="1" x14ac:dyDescent="0.4">
      <c r="A102" s="1">
        <v>93</v>
      </c>
      <c r="B102" s="16" t="s">
        <v>374</v>
      </c>
      <c r="C102" s="10" t="s">
        <v>593</v>
      </c>
      <c r="D102" s="15" t="s">
        <v>375</v>
      </c>
      <c r="E102" s="15" t="s">
        <v>376</v>
      </c>
      <c r="F102" s="15" t="s">
        <v>377</v>
      </c>
      <c r="G102" s="15" t="s">
        <v>259</v>
      </c>
      <c r="H102" s="32">
        <v>1</v>
      </c>
      <c r="I102" s="33">
        <v>42949</v>
      </c>
      <c r="J102" s="45">
        <v>43100</v>
      </c>
      <c r="K102" s="17">
        <f t="shared" si="15"/>
        <v>21.571428571428573</v>
      </c>
      <c r="L102" s="18">
        <v>1</v>
      </c>
      <c r="M102" s="19">
        <f t="shared" si="16"/>
        <v>1</v>
      </c>
      <c r="N102" s="17">
        <f t="shared" si="17"/>
        <v>21.571428571428573</v>
      </c>
      <c r="O102" s="17">
        <f t="shared" si="18"/>
        <v>21.571428571428573</v>
      </c>
      <c r="P102" s="17">
        <f t="shared" si="13"/>
        <v>21.571428571428573</v>
      </c>
      <c r="Q102" s="21" t="s">
        <v>278</v>
      </c>
      <c r="R102" s="44"/>
    </row>
    <row r="103" spans="1:18" ht="87.65" customHeight="1" thickBot="1" x14ac:dyDescent="0.4">
      <c r="A103" s="1">
        <v>94</v>
      </c>
      <c r="B103" s="16" t="s">
        <v>378</v>
      </c>
      <c r="C103" s="10" t="s">
        <v>594</v>
      </c>
      <c r="D103" s="15" t="s">
        <v>379</v>
      </c>
      <c r="E103" s="15" t="s">
        <v>380</v>
      </c>
      <c r="F103" s="15" t="s">
        <v>381</v>
      </c>
      <c r="G103" s="15" t="s">
        <v>382</v>
      </c>
      <c r="H103" s="32">
        <v>1</v>
      </c>
      <c r="I103" s="33">
        <v>42949</v>
      </c>
      <c r="J103" s="45">
        <v>43069</v>
      </c>
      <c r="K103" s="17">
        <f t="shared" si="15"/>
        <v>17.142857142857142</v>
      </c>
      <c r="L103" s="18">
        <v>1</v>
      </c>
      <c r="M103" s="19">
        <f t="shared" si="16"/>
        <v>1</v>
      </c>
      <c r="N103" s="17">
        <f t="shared" si="17"/>
        <v>17.142857142857142</v>
      </c>
      <c r="O103" s="17">
        <f t="shared" si="18"/>
        <v>17.142857142857142</v>
      </c>
      <c r="P103" s="17">
        <f t="shared" si="13"/>
        <v>17.142857142857142</v>
      </c>
      <c r="Q103" s="21" t="s">
        <v>383</v>
      </c>
      <c r="R103" s="44"/>
    </row>
    <row r="104" spans="1:18" ht="87.65" customHeight="1" thickBot="1" x14ac:dyDescent="0.4">
      <c r="A104" s="1">
        <v>95</v>
      </c>
      <c r="B104" s="16" t="s">
        <v>384</v>
      </c>
      <c r="C104" s="10" t="s">
        <v>595</v>
      </c>
      <c r="D104" s="15" t="s">
        <v>385</v>
      </c>
      <c r="E104" s="15" t="s">
        <v>275</v>
      </c>
      <c r="F104" s="15" t="s">
        <v>386</v>
      </c>
      <c r="G104" s="15" t="s">
        <v>277</v>
      </c>
      <c r="H104" s="32">
        <v>3</v>
      </c>
      <c r="I104" s="33">
        <v>42949</v>
      </c>
      <c r="J104" s="45">
        <v>43100</v>
      </c>
      <c r="K104" s="17">
        <f t="shared" si="15"/>
        <v>21.571428571428573</v>
      </c>
      <c r="L104" s="18">
        <v>3</v>
      </c>
      <c r="M104" s="19">
        <f t="shared" si="16"/>
        <v>1</v>
      </c>
      <c r="N104" s="17">
        <f t="shared" si="17"/>
        <v>21.571428571428573</v>
      </c>
      <c r="O104" s="17">
        <f t="shared" si="18"/>
        <v>21.571428571428573</v>
      </c>
      <c r="P104" s="17">
        <f t="shared" si="13"/>
        <v>21.571428571428573</v>
      </c>
      <c r="Q104" s="21" t="s">
        <v>278</v>
      </c>
      <c r="R104" s="44"/>
    </row>
    <row r="105" spans="1:18" ht="104.15" customHeight="1" thickBot="1" x14ac:dyDescent="0.4">
      <c r="A105" s="1">
        <v>96</v>
      </c>
      <c r="B105" s="16" t="s">
        <v>387</v>
      </c>
      <c r="C105" s="12" t="s">
        <v>596</v>
      </c>
      <c r="D105" s="15" t="s">
        <v>388</v>
      </c>
      <c r="E105" s="15" t="s">
        <v>389</v>
      </c>
      <c r="F105" s="15" t="s">
        <v>390</v>
      </c>
      <c r="G105" s="15" t="s">
        <v>391</v>
      </c>
      <c r="H105" s="32">
        <v>1</v>
      </c>
      <c r="I105" s="33">
        <v>42949</v>
      </c>
      <c r="J105" s="45">
        <v>43100</v>
      </c>
      <c r="K105" s="17">
        <f t="shared" si="15"/>
        <v>21.571428571428573</v>
      </c>
      <c r="L105" s="18">
        <v>1</v>
      </c>
      <c r="M105" s="19">
        <f t="shared" si="16"/>
        <v>1</v>
      </c>
      <c r="N105" s="17">
        <f t="shared" si="17"/>
        <v>21.571428571428573</v>
      </c>
      <c r="O105" s="17">
        <f t="shared" si="18"/>
        <v>21.571428571428573</v>
      </c>
      <c r="P105" s="17">
        <f t="shared" si="13"/>
        <v>21.571428571428573</v>
      </c>
      <c r="Q105" s="28" t="s">
        <v>392</v>
      </c>
      <c r="R105" s="44"/>
    </row>
    <row r="106" spans="1:18" ht="87.65" customHeight="1" thickBot="1" x14ac:dyDescent="0.4">
      <c r="A106" s="1">
        <v>97</v>
      </c>
      <c r="B106" s="16" t="s">
        <v>393</v>
      </c>
      <c r="C106" s="12" t="s">
        <v>597</v>
      </c>
      <c r="D106" s="15" t="s">
        <v>388</v>
      </c>
      <c r="E106" s="15" t="s">
        <v>394</v>
      </c>
      <c r="F106" s="15" t="s">
        <v>395</v>
      </c>
      <c r="G106" s="15" t="s">
        <v>233</v>
      </c>
      <c r="H106" s="32">
        <v>1</v>
      </c>
      <c r="I106" s="33">
        <v>42949</v>
      </c>
      <c r="J106" s="45">
        <v>43100</v>
      </c>
      <c r="K106" s="17">
        <f t="shared" si="15"/>
        <v>21.571428571428573</v>
      </c>
      <c r="L106" s="18">
        <v>1</v>
      </c>
      <c r="M106" s="19">
        <f t="shared" si="16"/>
        <v>1</v>
      </c>
      <c r="N106" s="17">
        <f t="shared" si="17"/>
        <v>21.571428571428573</v>
      </c>
      <c r="O106" s="17">
        <f t="shared" si="18"/>
        <v>21.571428571428573</v>
      </c>
      <c r="P106" s="17">
        <f t="shared" si="13"/>
        <v>21.571428571428573</v>
      </c>
      <c r="Q106" s="28" t="s">
        <v>392</v>
      </c>
      <c r="R106" s="44"/>
    </row>
    <row r="107" spans="1:18" ht="87.65" customHeight="1" thickBot="1" x14ac:dyDescent="0.4">
      <c r="A107" s="1">
        <v>98</v>
      </c>
      <c r="B107" s="16" t="s">
        <v>393</v>
      </c>
      <c r="C107" s="12" t="s">
        <v>597</v>
      </c>
      <c r="D107" s="15" t="s">
        <v>388</v>
      </c>
      <c r="E107" s="15" t="s">
        <v>396</v>
      </c>
      <c r="F107" s="15" t="s">
        <v>397</v>
      </c>
      <c r="G107" s="15" t="s">
        <v>398</v>
      </c>
      <c r="H107" s="32">
        <v>1</v>
      </c>
      <c r="I107" s="33">
        <v>42949</v>
      </c>
      <c r="J107" s="45">
        <v>43069</v>
      </c>
      <c r="K107" s="17">
        <f t="shared" si="15"/>
        <v>17.142857142857142</v>
      </c>
      <c r="L107" s="18">
        <v>1</v>
      </c>
      <c r="M107" s="19">
        <f t="shared" si="16"/>
        <v>1</v>
      </c>
      <c r="N107" s="17">
        <f t="shared" si="17"/>
        <v>17.142857142857142</v>
      </c>
      <c r="O107" s="17">
        <f t="shared" si="18"/>
        <v>17.142857142857142</v>
      </c>
      <c r="P107" s="17">
        <f t="shared" si="13"/>
        <v>17.142857142857142</v>
      </c>
      <c r="Q107" s="28" t="s">
        <v>102</v>
      </c>
      <c r="R107" s="44"/>
    </row>
    <row r="108" spans="1:18" ht="87.65" customHeight="1" thickBot="1" x14ac:dyDescent="0.4">
      <c r="A108" s="1">
        <v>99</v>
      </c>
      <c r="B108" s="16" t="s">
        <v>399</v>
      </c>
      <c r="C108" s="12" t="s">
        <v>598</v>
      </c>
      <c r="D108" s="15" t="s">
        <v>400</v>
      </c>
      <c r="E108" s="15" t="s">
        <v>401</v>
      </c>
      <c r="F108" s="15" t="s">
        <v>402</v>
      </c>
      <c r="G108" s="15" t="s">
        <v>81</v>
      </c>
      <c r="H108" s="32">
        <v>1</v>
      </c>
      <c r="I108" s="33">
        <v>42949</v>
      </c>
      <c r="J108" s="45">
        <v>43100</v>
      </c>
      <c r="K108" s="17">
        <f t="shared" si="15"/>
        <v>21.571428571428573</v>
      </c>
      <c r="L108" s="18">
        <v>1</v>
      </c>
      <c r="M108" s="19">
        <f t="shared" si="16"/>
        <v>1</v>
      </c>
      <c r="N108" s="17">
        <f t="shared" si="17"/>
        <v>21.571428571428573</v>
      </c>
      <c r="O108" s="17">
        <f t="shared" si="18"/>
        <v>21.571428571428573</v>
      </c>
      <c r="P108" s="17">
        <f t="shared" si="13"/>
        <v>21.571428571428573</v>
      </c>
      <c r="Q108" s="21" t="s">
        <v>82</v>
      </c>
      <c r="R108" s="44"/>
    </row>
    <row r="109" spans="1:18" ht="87.65" customHeight="1" thickBot="1" x14ac:dyDescent="0.4">
      <c r="A109" s="1">
        <v>100</v>
      </c>
      <c r="B109" s="16" t="s">
        <v>399</v>
      </c>
      <c r="C109" s="12" t="s">
        <v>598</v>
      </c>
      <c r="D109" s="15" t="s">
        <v>400</v>
      </c>
      <c r="E109" s="15" t="s">
        <v>403</v>
      </c>
      <c r="F109" s="15" t="s">
        <v>404</v>
      </c>
      <c r="G109" s="15" t="s">
        <v>405</v>
      </c>
      <c r="H109" s="32">
        <v>1</v>
      </c>
      <c r="I109" s="33">
        <v>42949</v>
      </c>
      <c r="J109" s="45">
        <v>43100</v>
      </c>
      <c r="K109" s="17">
        <f t="shared" si="15"/>
        <v>21.571428571428573</v>
      </c>
      <c r="L109" s="18">
        <v>1</v>
      </c>
      <c r="M109" s="19">
        <f t="shared" si="16"/>
        <v>1</v>
      </c>
      <c r="N109" s="17">
        <f t="shared" si="17"/>
        <v>21.571428571428573</v>
      </c>
      <c r="O109" s="17">
        <f t="shared" si="18"/>
        <v>21.571428571428573</v>
      </c>
      <c r="P109" s="17">
        <f t="shared" si="13"/>
        <v>21.571428571428573</v>
      </c>
      <c r="Q109" s="28" t="s">
        <v>352</v>
      </c>
      <c r="R109" s="44"/>
    </row>
    <row r="110" spans="1:18" ht="87.65" customHeight="1" thickBot="1" x14ac:dyDescent="0.4">
      <c r="A110" s="1">
        <v>101</v>
      </c>
      <c r="B110" s="16" t="s">
        <v>399</v>
      </c>
      <c r="C110" s="12" t="s">
        <v>598</v>
      </c>
      <c r="D110" s="15" t="s">
        <v>400</v>
      </c>
      <c r="E110" s="15" t="s">
        <v>406</v>
      </c>
      <c r="F110" s="15" t="s">
        <v>407</v>
      </c>
      <c r="G110" s="15" t="s">
        <v>408</v>
      </c>
      <c r="H110" s="32">
        <v>3</v>
      </c>
      <c r="I110" s="33">
        <v>42949</v>
      </c>
      <c r="J110" s="45">
        <v>43039</v>
      </c>
      <c r="K110" s="17">
        <f t="shared" si="15"/>
        <v>12.857142857142858</v>
      </c>
      <c r="L110" s="18">
        <v>3</v>
      </c>
      <c r="M110" s="19">
        <f t="shared" si="16"/>
        <v>1</v>
      </c>
      <c r="N110" s="17">
        <f t="shared" si="17"/>
        <v>12.857142857142858</v>
      </c>
      <c r="O110" s="17">
        <f t="shared" si="18"/>
        <v>12.857142857142858</v>
      </c>
      <c r="P110" s="17">
        <f t="shared" si="13"/>
        <v>12.857142857142858</v>
      </c>
      <c r="Q110" s="20" t="s">
        <v>125</v>
      </c>
      <c r="R110" s="44"/>
    </row>
    <row r="111" spans="1:18" ht="87.65" customHeight="1" thickBot="1" x14ac:dyDescent="0.4">
      <c r="A111" s="1">
        <v>102</v>
      </c>
      <c r="B111" s="16" t="s">
        <v>409</v>
      </c>
      <c r="C111" s="12" t="s">
        <v>599</v>
      </c>
      <c r="D111" s="15" t="s">
        <v>410</v>
      </c>
      <c r="E111" s="15" t="s">
        <v>411</v>
      </c>
      <c r="F111" s="15" t="s">
        <v>92</v>
      </c>
      <c r="G111" s="15" t="s">
        <v>92</v>
      </c>
      <c r="H111" s="32">
        <v>1</v>
      </c>
      <c r="I111" s="33">
        <v>42949</v>
      </c>
      <c r="J111" s="45">
        <v>42978</v>
      </c>
      <c r="K111" s="17">
        <f t="shared" si="15"/>
        <v>4.1428571428571432</v>
      </c>
      <c r="L111" s="18">
        <v>1</v>
      </c>
      <c r="M111" s="19">
        <f t="shared" si="16"/>
        <v>1</v>
      </c>
      <c r="N111" s="17">
        <f t="shared" si="17"/>
        <v>4.1428571428571432</v>
      </c>
      <c r="O111" s="17">
        <f t="shared" si="18"/>
        <v>4.1428571428571432</v>
      </c>
      <c r="P111" s="17">
        <f t="shared" si="13"/>
        <v>4.1428571428571432</v>
      </c>
      <c r="Q111" s="21" t="s">
        <v>82</v>
      </c>
      <c r="R111" s="44"/>
    </row>
    <row r="112" spans="1:18" ht="87.65" customHeight="1" thickBot="1" x14ac:dyDescent="0.4">
      <c r="A112" s="1">
        <v>103</v>
      </c>
      <c r="B112" s="16" t="s">
        <v>409</v>
      </c>
      <c r="C112" s="12" t="s">
        <v>600</v>
      </c>
      <c r="D112" s="15" t="s">
        <v>412</v>
      </c>
      <c r="E112" s="15" t="s">
        <v>413</v>
      </c>
      <c r="F112" s="15" t="s">
        <v>414</v>
      </c>
      <c r="G112" s="15" t="s">
        <v>415</v>
      </c>
      <c r="H112" s="32">
        <v>1</v>
      </c>
      <c r="I112" s="33">
        <v>42949</v>
      </c>
      <c r="J112" s="45">
        <v>42978</v>
      </c>
      <c r="K112" s="17">
        <f t="shared" si="15"/>
        <v>4.1428571428571432</v>
      </c>
      <c r="L112" s="18">
        <v>1</v>
      </c>
      <c r="M112" s="19">
        <f t="shared" si="16"/>
        <v>1</v>
      </c>
      <c r="N112" s="17">
        <f t="shared" si="17"/>
        <v>4.1428571428571432</v>
      </c>
      <c r="O112" s="17">
        <f t="shared" si="18"/>
        <v>4.1428571428571432</v>
      </c>
      <c r="P112" s="17">
        <f t="shared" si="13"/>
        <v>4.1428571428571432</v>
      </c>
      <c r="Q112" s="21" t="s">
        <v>82</v>
      </c>
      <c r="R112" s="44"/>
    </row>
    <row r="113" spans="1:18" ht="87.65" customHeight="1" thickBot="1" x14ac:dyDescent="0.4">
      <c r="A113" s="1">
        <v>104</v>
      </c>
      <c r="B113" s="16" t="s">
        <v>416</v>
      </c>
      <c r="C113" s="12" t="s">
        <v>601</v>
      </c>
      <c r="D113" s="15" t="s">
        <v>417</v>
      </c>
      <c r="E113" s="15" t="s">
        <v>418</v>
      </c>
      <c r="F113" s="15" t="s">
        <v>419</v>
      </c>
      <c r="G113" s="15" t="s">
        <v>59</v>
      </c>
      <c r="H113" s="32">
        <v>1</v>
      </c>
      <c r="I113" s="33">
        <v>42949</v>
      </c>
      <c r="J113" s="45">
        <v>43038</v>
      </c>
      <c r="K113" s="17">
        <f t="shared" si="15"/>
        <v>12.714285714285714</v>
      </c>
      <c r="L113" s="18">
        <v>1</v>
      </c>
      <c r="M113" s="19">
        <f t="shared" si="16"/>
        <v>1</v>
      </c>
      <c r="N113" s="17">
        <f t="shared" si="17"/>
        <v>12.714285714285714</v>
      </c>
      <c r="O113" s="17">
        <f t="shared" si="18"/>
        <v>12.714285714285714</v>
      </c>
      <c r="P113" s="17">
        <f t="shared" si="13"/>
        <v>12.714285714285714</v>
      </c>
      <c r="Q113" s="21" t="s">
        <v>420</v>
      </c>
      <c r="R113" s="44"/>
    </row>
    <row r="114" spans="1:18" ht="87.65" customHeight="1" thickBot="1" x14ac:dyDescent="0.4">
      <c r="A114" s="1">
        <v>105</v>
      </c>
      <c r="B114" s="16" t="s">
        <v>421</v>
      </c>
      <c r="C114" s="12" t="s">
        <v>647</v>
      </c>
      <c r="D114" s="15" t="s">
        <v>422</v>
      </c>
      <c r="E114" s="15" t="s">
        <v>313</v>
      </c>
      <c r="F114" s="15" t="s">
        <v>314</v>
      </c>
      <c r="G114" s="15" t="s">
        <v>81</v>
      </c>
      <c r="H114" s="32">
        <v>1</v>
      </c>
      <c r="I114" s="33">
        <v>42949</v>
      </c>
      <c r="J114" s="45">
        <v>43100</v>
      </c>
      <c r="K114" s="17">
        <f t="shared" si="15"/>
        <v>21.571428571428573</v>
      </c>
      <c r="L114" s="18">
        <v>1</v>
      </c>
      <c r="M114" s="19">
        <f t="shared" si="16"/>
        <v>1</v>
      </c>
      <c r="N114" s="17">
        <f t="shared" si="17"/>
        <v>21.571428571428573</v>
      </c>
      <c r="O114" s="17">
        <f t="shared" si="18"/>
        <v>21.571428571428573</v>
      </c>
      <c r="P114" s="17">
        <f t="shared" si="13"/>
        <v>21.571428571428573</v>
      </c>
      <c r="Q114" s="20" t="s">
        <v>48</v>
      </c>
      <c r="R114" s="44"/>
    </row>
    <row r="115" spans="1:18" ht="87.65" customHeight="1" thickBot="1" x14ac:dyDescent="0.4">
      <c r="A115" s="1">
        <v>106</v>
      </c>
      <c r="B115" s="16" t="s">
        <v>423</v>
      </c>
      <c r="C115" s="12" t="s">
        <v>652</v>
      </c>
      <c r="D115" s="15" t="s">
        <v>424</v>
      </c>
      <c r="E115" s="15" t="s">
        <v>313</v>
      </c>
      <c r="F115" s="15" t="s">
        <v>314</v>
      </c>
      <c r="G115" s="15" t="s">
        <v>81</v>
      </c>
      <c r="H115" s="32">
        <v>1</v>
      </c>
      <c r="I115" s="33">
        <v>42949</v>
      </c>
      <c r="J115" s="45">
        <v>43100</v>
      </c>
      <c r="K115" s="17">
        <f t="shared" si="15"/>
        <v>21.571428571428573</v>
      </c>
      <c r="L115" s="18">
        <v>1</v>
      </c>
      <c r="M115" s="19">
        <f t="shared" si="16"/>
        <v>1</v>
      </c>
      <c r="N115" s="17">
        <f t="shared" si="17"/>
        <v>21.571428571428573</v>
      </c>
      <c r="O115" s="17">
        <f t="shared" si="18"/>
        <v>21.571428571428573</v>
      </c>
      <c r="P115" s="17">
        <f t="shared" si="13"/>
        <v>21.571428571428573</v>
      </c>
      <c r="Q115" s="20" t="s">
        <v>48</v>
      </c>
      <c r="R115" s="44"/>
    </row>
    <row r="116" spans="1:18" ht="87.65" customHeight="1" thickBot="1" x14ac:dyDescent="0.4">
      <c r="A116" s="1">
        <v>107</v>
      </c>
      <c r="B116" s="16" t="s">
        <v>425</v>
      </c>
      <c r="C116" s="12" t="s">
        <v>602</v>
      </c>
      <c r="D116" s="15" t="s">
        <v>426</v>
      </c>
      <c r="E116" s="15" t="s">
        <v>427</v>
      </c>
      <c r="F116" s="15" t="s">
        <v>428</v>
      </c>
      <c r="G116" s="15" t="s">
        <v>429</v>
      </c>
      <c r="H116" s="32">
        <v>1</v>
      </c>
      <c r="I116" s="33">
        <v>42949</v>
      </c>
      <c r="J116" s="45">
        <v>43039</v>
      </c>
      <c r="K116" s="17">
        <f t="shared" si="15"/>
        <v>12.857142857142858</v>
      </c>
      <c r="L116" s="18">
        <v>1</v>
      </c>
      <c r="M116" s="19">
        <f t="shared" si="16"/>
        <v>1</v>
      </c>
      <c r="N116" s="17">
        <f t="shared" si="17"/>
        <v>12.857142857142858</v>
      </c>
      <c r="O116" s="17">
        <f t="shared" si="18"/>
        <v>12.857142857142858</v>
      </c>
      <c r="P116" s="17">
        <f t="shared" si="13"/>
        <v>12.857142857142858</v>
      </c>
      <c r="Q116" s="20" t="s">
        <v>184</v>
      </c>
      <c r="R116" s="44"/>
    </row>
    <row r="117" spans="1:18" ht="87.65" customHeight="1" thickBot="1" x14ac:dyDescent="0.4">
      <c r="A117" s="1">
        <v>108</v>
      </c>
      <c r="B117" s="16" t="s">
        <v>430</v>
      </c>
      <c r="C117" s="12" t="s">
        <v>648</v>
      </c>
      <c r="D117" s="15" t="s">
        <v>431</v>
      </c>
      <c r="E117" s="15" t="s">
        <v>432</v>
      </c>
      <c r="F117" s="15" t="s">
        <v>433</v>
      </c>
      <c r="G117" s="15" t="s">
        <v>81</v>
      </c>
      <c r="H117" s="32">
        <v>1</v>
      </c>
      <c r="I117" s="33">
        <v>42949</v>
      </c>
      <c r="J117" s="45">
        <v>43100</v>
      </c>
      <c r="K117" s="17">
        <f t="shared" si="15"/>
        <v>21.571428571428573</v>
      </c>
      <c r="L117" s="18">
        <v>1</v>
      </c>
      <c r="M117" s="19">
        <f t="shared" si="16"/>
        <v>1</v>
      </c>
      <c r="N117" s="17">
        <f t="shared" si="17"/>
        <v>21.571428571428573</v>
      </c>
      <c r="O117" s="17">
        <f t="shared" si="18"/>
        <v>21.571428571428573</v>
      </c>
      <c r="P117" s="17">
        <f t="shared" si="13"/>
        <v>21.571428571428573</v>
      </c>
      <c r="Q117" s="21" t="s">
        <v>82</v>
      </c>
      <c r="R117" s="44"/>
    </row>
    <row r="118" spans="1:18" ht="87.65" customHeight="1" thickBot="1" x14ac:dyDescent="0.4">
      <c r="A118" s="1">
        <v>109</v>
      </c>
      <c r="B118" s="16" t="s">
        <v>434</v>
      </c>
      <c r="C118" s="12" t="s">
        <v>603</v>
      </c>
      <c r="D118" s="15" t="s">
        <v>435</v>
      </c>
      <c r="E118" s="15" t="s">
        <v>436</v>
      </c>
      <c r="F118" s="15" t="s">
        <v>437</v>
      </c>
      <c r="G118" s="15" t="s">
        <v>438</v>
      </c>
      <c r="H118" s="32">
        <v>1</v>
      </c>
      <c r="I118" s="33">
        <v>42949</v>
      </c>
      <c r="J118" s="45">
        <v>43039</v>
      </c>
      <c r="K118" s="17">
        <f t="shared" ref="K118:K146" si="19">+(J118-I118)/7</f>
        <v>12.857142857142858</v>
      </c>
      <c r="L118" s="18">
        <v>1</v>
      </c>
      <c r="M118" s="19">
        <f t="shared" si="16"/>
        <v>1</v>
      </c>
      <c r="N118" s="17">
        <f t="shared" ref="N118:N146" si="20">+K118*M118</f>
        <v>12.857142857142858</v>
      </c>
      <c r="O118" s="17">
        <f t="shared" ref="O118:O146" si="21">+IF(J118&lt;=$D$11,N118,0)</f>
        <v>12.857142857142858</v>
      </c>
      <c r="P118" s="17">
        <f t="shared" si="13"/>
        <v>12.857142857142858</v>
      </c>
      <c r="Q118" s="28" t="s">
        <v>439</v>
      </c>
      <c r="R118" s="44"/>
    </row>
    <row r="119" spans="1:18" ht="87.65" customHeight="1" thickBot="1" x14ac:dyDescent="0.4">
      <c r="A119" s="1">
        <v>110</v>
      </c>
      <c r="B119" s="16" t="s">
        <v>440</v>
      </c>
      <c r="C119" s="7" t="s">
        <v>604</v>
      </c>
      <c r="D119" s="15" t="s">
        <v>441</v>
      </c>
      <c r="E119" s="15" t="s">
        <v>406</v>
      </c>
      <c r="F119" s="15" t="s">
        <v>442</v>
      </c>
      <c r="G119" s="15" t="s">
        <v>443</v>
      </c>
      <c r="H119" s="32">
        <v>3</v>
      </c>
      <c r="I119" s="33">
        <v>42949</v>
      </c>
      <c r="J119" s="45">
        <v>43039</v>
      </c>
      <c r="K119" s="17">
        <f t="shared" si="19"/>
        <v>12.857142857142858</v>
      </c>
      <c r="L119" s="18">
        <v>3</v>
      </c>
      <c r="M119" s="19">
        <f t="shared" si="16"/>
        <v>1</v>
      </c>
      <c r="N119" s="17">
        <f t="shared" si="20"/>
        <v>12.857142857142858</v>
      </c>
      <c r="O119" s="17">
        <f t="shared" si="21"/>
        <v>12.857142857142858</v>
      </c>
      <c r="P119" s="17">
        <f t="shared" si="13"/>
        <v>12.857142857142858</v>
      </c>
      <c r="Q119" s="20" t="s">
        <v>125</v>
      </c>
      <c r="R119" s="44"/>
    </row>
    <row r="120" spans="1:18" ht="87.65" customHeight="1" thickBot="1" x14ac:dyDescent="0.4">
      <c r="A120" s="1">
        <v>111</v>
      </c>
      <c r="B120" s="16" t="s">
        <v>440</v>
      </c>
      <c r="C120" s="7" t="s">
        <v>604</v>
      </c>
      <c r="D120" s="15" t="s">
        <v>441</v>
      </c>
      <c r="E120" s="15" t="s">
        <v>436</v>
      </c>
      <c r="F120" s="15" t="s">
        <v>444</v>
      </c>
      <c r="G120" s="15" t="s">
        <v>445</v>
      </c>
      <c r="H120" s="32">
        <v>1</v>
      </c>
      <c r="I120" s="33">
        <v>42949</v>
      </c>
      <c r="J120" s="45">
        <v>43039</v>
      </c>
      <c r="K120" s="17">
        <f t="shared" si="19"/>
        <v>12.857142857142858</v>
      </c>
      <c r="L120" s="18">
        <v>1</v>
      </c>
      <c r="M120" s="19">
        <f t="shared" si="16"/>
        <v>1</v>
      </c>
      <c r="N120" s="17">
        <f t="shared" si="20"/>
        <v>12.857142857142858</v>
      </c>
      <c r="O120" s="17">
        <f t="shared" si="21"/>
        <v>12.857142857142858</v>
      </c>
      <c r="P120" s="17">
        <f t="shared" si="13"/>
        <v>12.857142857142858</v>
      </c>
      <c r="Q120" s="20" t="s">
        <v>125</v>
      </c>
      <c r="R120" s="44"/>
    </row>
    <row r="121" spans="1:18" ht="87.65" customHeight="1" thickBot="1" x14ac:dyDescent="0.4">
      <c r="A121" s="1">
        <v>112</v>
      </c>
      <c r="B121" s="16" t="s">
        <v>446</v>
      </c>
      <c r="C121" s="12" t="s">
        <v>649</v>
      </c>
      <c r="D121" s="15" t="s">
        <v>447</v>
      </c>
      <c r="E121" s="15" t="s">
        <v>448</v>
      </c>
      <c r="F121" s="15" t="s">
        <v>449</v>
      </c>
      <c r="G121" s="15" t="s">
        <v>449</v>
      </c>
      <c r="H121" s="32">
        <v>1</v>
      </c>
      <c r="I121" s="33">
        <v>42949</v>
      </c>
      <c r="J121" s="45">
        <v>43039</v>
      </c>
      <c r="K121" s="17">
        <f t="shared" si="19"/>
        <v>12.857142857142858</v>
      </c>
      <c r="L121" s="18">
        <v>1</v>
      </c>
      <c r="M121" s="19">
        <f t="shared" si="16"/>
        <v>1</v>
      </c>
      <c r="N121" s="17">
        <f t="shared" si="20"/>
        <v>12.857142857142858</v>
      </c>
      <c r="O121" s="17">
        <f t="shared" si="21"/>
        <v>12.857142857142858</v>
      </c>
      <c r="P121" s="17">
        <f t="shared" si="13"/>
        <v>12.857142857142858</v>
      </c>
      <c r="Q121" s="20" t="s">
        <v>125</v>
      </c>
      <c r="R121" s="44"/>
    </row>
    <row r="122" spans="1:18" ht="87.65" customHeight="1" thickBot="1" x14ac:dyDescent="0.4">
      <c r="A122" s="1">
        <v>113</v>
      </c>
      <c r="B122" s="16" t="s">
        <v>450</v>
      </c>
      <c r="C122" s="12" t="s">
        <v>605</v>
      </c>
      <c r="D122" s="15" t="s">
        <v>451</v>
      </c>
      <c r="E122" s="15" t="s">
        <v>452</v>
      </c>
      <c r="F122" s="15" t="s">
        <v>453</v>
      </c>
      <c r="G122" s="15" t="s">
        <v>453</v>
      </c>
      <c r="H122" s="32">
        <v>1</v>
      </c>
      <c r="I122" s="33">
        <v>42949</v>
      </c>
      <c r="J122" s="45">
        <v>43039</v>
      </c>
      <c r="K122" s="17">
        <f t="shared" si="19"/>
        <v>12.857142857142858</v>
      </c>
      <c r="L122" s="18">
        <v>1</v>
      </c>
      <c r="M122" s="19">
        <f t="shared" si="16"/>
        <v>1</v>
      </c>
      <c r="N122" s="17">
        <f t="shared" si="20"/>
        <v>12.857142857142858</v>
      </c>
      <c r="O122" s="17">
        <f t="shared" si="21"/>
        <v>12.857142857142858</v>
      </c>
      <c r="P122" s="17">
        <f t="shared" si="13"/>
        <v>12.857142857142858</v>
      </c>
      <c r="Q122" s="20" t="s">
        <v>125</v>
      </c>
      <c r="R122" s="44"/>
    </row>
    <row r="123" spans="1:18" ht="87.65" customHeight="1" thickBot="1" x14ac:dyDescent="0.4">
      <c r="A123" s="1">
        <v>114</v>
      </c>
      <c r="B123" s="16" t="s">
        <v>454</v>
      </c>
      <c r="C123" s="12" t="s">
        <v>650</v>
      </c>
      <c r="D123" s="15" t="s">
        <v>455</v>
      </c>
      <c r="E123" s="15" t="s">
        <v>456</v>
      </c>
      <c r="F123" s="15" t="s">
        <v>457</v>
      </c>
      <c r="G123" s="15" t="s">
        <v>644</v>
      </c>
      <c r="H123" s="32">
        <v>1</v>
      </c>
      <c r="I123" s="33">
        <v>42949</v>
      </c>
      <c r="J123" s="45">
        <v>43100</v>
      </c>
      <c r="K123" s="17">
        <f t="shared" si="19"/>
        <v>21.571428571428573</v>
      </c>
      <c r="L123" s="18">
        <v>1</v>
      </c>
      <c r="M123" s="19">
        <f t="shared" si="16"/>
        <v>1</v>
      </c>
      <c r="N123" s="17">
        <f t="shared" si="20"/>
        <v>21.571428571428573</v>
      </c>
      <c r="O123" s="17">
        <f t="shared" si="21"/>
        <v>21.571428571428573</v>
      </c>
      <c r="P123" s="17">
        <f t="shared" si="13"/>
        <v>21.571428571428573</v>
      </c>
      <c r="Q123" s="28" t="s">
        <v>458</v>
      </c>
      <c r="R123" s="44"/>
    </row>
    <row r="124" spans="1:18" ht="87.65" customHeight="1" thickBot="1" x14ac:dyDescent="0.4">
      <c r="A124" s="1">
        <v>115</v>
      </c>
      <c r="B124" s="16" t="s">
        <v>459</v>
      </c>
      <c r="C124" s="12" t="s">
        <v>606</v>
      </c>
      <c r="D124" s="15" t="s">
        <v>460</v>
      </c>
      <c r="E124" s="15" t="s">
        <v>461</v>
      </c>
      <c r="F124" s="15" t="s">
        <v>462</v>
      </c>
      <c r="G124" s="15" t="s">
        <v>463</v>
      </c>
      <c r="H124" s="32">
        <v>1</v>
      </c>
      <c r="I124" s="33">
        <v>42949</v>
      </c>
      <c r="J124" s="45">
        <v>43039</v>
      </c>
      <c r="K124" s="17">
        <f t="shared" si="19"/>
        <v>12.857142857142858</v>
      </c>
      <c r="L124" s="18">
        <v>1</v>
      </c>
      <c r="M124" s="19">
        <f t="shared" si="16"/>
        <v>1</v>
      </c>
      <c r="N124" s="17">
        <f t="shared" si="20"/>
        <v>12.857142857142858</v>
      </c>
      <c r="O124" s="17">
        <f t="shared" si="21"/>
        <v>12.857142857142858</v>
      </c>
      <c r="P124" s="17">
        <f t="shared" si="13"/>
        <v>12.857142857142858</v>
      </c>
      <c r="Q124" s="28" t="s">
        <v>464</v>
      </c>
      <c r="R124" s="44"/>
    </row>
    <row r="125" spans="1:18" ht="87.65" customHeight="1" thickBot="1" x14ac:dyDescent="0.4">
      <c r="A125" s="1">
        <v>116</v>
      </c>
      <c r="B125" s="16" t="s">
        <v>465</v>
      </c>
      <c r="C125" s="12" t="s">
        <v>646</v>
      </c>
      <c r="D125" s="15" t="s">
        <v>466</v>
      </c>
      <c r="E125" s="15" t="s">
        <v>467</v>
      </c>
      <c r="F125" s="15" t="s">
        <v>468</v>
      </c>
      <c r="G125" s="15" t="s">
        <v>469</v>
      </c>
      <c r="H125" s="32">
        <v>3</v>
      </c>
      <c r="I125" s="33">
        <v>42949</v>
      </c>
      <c r="J125" s="45">
        <v>43100</v>
      </c>
      <c r="K125" s="17">
        <f t="shared" si="19"/>
        <v>21.571428571428573</v>
      </c>
      <c r="L125" s="18">
        <v>3</v>
      </c>
      <c r="M125" s="19">
        <f t="shared" si="16"/>
        <v>1</v>
      </c>
      <c r="N125" s="17">
        <f t="shared" si="20"/>
        <v>21.571428571428573</v>
      </c>
      <c r="O125" s="17">
        <f t="shared" si="21"/>
        <v>21.571428571428573</v>
      </c>
      <c r="P125" s="17">
        <f t="shared" si="13"/>
        <v>21.571428571428573</v>
      </c>
      <c r="Q125" s="28" t="s">
        <v>470</v>
      </c>
      <c r="R125" s="44"/>
    </row>
    <row r="126" spans="1:18" ht="87.65" customHeight="1" thickBot="1" x14ac:dyDescent="0.4">
      <c r="A126" s="1">
        <v>117</v>
      </c>
      <c r="B126" s="16" t="s">
        <v>465</v>
      </c>
      <c r="C126" s="12" t="s">
        <v>607</v>
      </c>
      <c r="D126" s="15" t="s">
        <v>466</v>
      </c>
      <c r="E126" s="15" t="s">
        <v>290</v>
      </c>
      <c r="F126" s="15" t="s">
        <v>291</v>
      </c>
      <c r="G126" s="15" t="s">
        <v>292</v>
      </c>
      <c r="H126" s="32">
        <v>1</v>
      </c>
      <c r="I126" s="33">
        <v>42949</v>
      </c>
      <c r="J126" s="45">
        <v>43069</v>
      </c>
      <c r="K126" s="17">
        <f t="shared" si="19"/>
        <v>17.142857142857142</v>
      </c>
      <c r="L126" s="18">
        <v>1</v>
      </c>
      <c r="M126" s="19">
        <f t="shared" si="16"/>
        <v>1</v>
      </c>
      <c r="N126" s="17">
        <f t="shared" si="20"/>
        <v>17.142857142857142</v>
      </c>
      <c r="O126" s="17">
        <f t="shared" si="21"/>
        <v>17.142857142857142</v>
      </c>
      <c r="P126" s="17">
        <f t="shared" si="13"/>
        <v>17.142857142857142</v>
      </c>
      <c r="Q126" s="28" t="s">
        <v>470</v>
      </c>
      <c r="R126" s="44"/>
    </row>
    <row r="127" spans="1:18" ht="87.65" customHeight="1" thickBot="1" x14ac:dyDescent="0.4">
      <c r="A127" s="1">
        <v>118</v>
      </c>
      <c r="B127" s="16" t="s">
        <v>471</v>
      </c>
      <c r="C127" s="12" t="s">
        <v>608</v>
      </c>
      <c r="D127" s="15" t="s">
        <v>472</v>
      </c>
      <c r="E127" s="15" t="s">
        <v>473</v>
      </c>
      <c r="F127" s="15" t="s">
        <v>474</v>
      </c>
      <c r="G127" s="15" t="s">
        <v>59</v>
      </c>
      <c r="H127" s="32">
        <v>1</v>
      </c>
      <c r="I127" s="33">
        <v>42949</v>
      </c>
      <c r="J127" s="45">
        <v>42978</v>
      </c>
      <c r="K127" s="17">
        <f t="shared" si="19"/>
        <v>4.1428571428571432</v>
      </c>
      <c r="L127" s="18">
        <v>1</v>
      </c>
      <c r="M127" s="19">
        <v>1</v>
      </c>
      <c r="N127" s="17">
        <f t="shared" si="20"/>
        <v>4.1428571428571432</v>
      </c>
      <c r="O127" s="17">
        <f t="shared" si="21"/>
        <v>4.1428571428571432</v>
      </c>
      <c r="P127" s="17">
        <f t="shared" si="13"/>
        <v>4.1428571428571432</v>
      </c>
      <c r="Q127" s="21" t="s">
        <v>82</v>
      </c>
      <c r="R127" s="44"/>
    </row>
    <row r="128" spans="1:18" ht="87.65" customHeight="1" thickBot="1" x14ac:dyDescent="0.4">
      <c r="A128" s="1">
        <v>119</v>
      </c>
      <c r="B128" s="16" t="s">
        <v>471</v>
      </c>
      <c r="C128" s="12" t="s">
        <v>609</v>
      </c>
      <c r="D128" s="15" t="s">
        <v>472</v>
      </c>
      <c r="E128" s="15" t="s">
        <v>475</v>
      </c>
      <c r="F128" s="15" t="s">
        <v>476</v>
      </c>
      <c r="G128" s="15" t="s">
        <v>477</v>
      </c>
      <c r="H128" s="32">
        <v>1</v>
      </c>
      <c r="I128" s="33">
        <v>42949</v>
      </c>
      <c r="J128" s="45">
        <v>42978</v>
      </c>
      <c r="K128" s="17">
        <f t="shared" si="19"/>
        <v>4.1428571428571432</v>
      </c>
      <c r="L128" s="18">
        <v>1</v>
      </c>
      <c r="M128" s="19">
        <v>1</v>
      </c>
      <c r="N128" s="17">
        <f t="shared" si="20"/>
        <v>4.1428571428571432</v>
      </c>
      <c r="O128" s="17">
        <f t="shared" si="21"/>
        <v>4.1428571428571432</v>
      </c>
      <c r="P128" s="17">
        <f t="shared" si="13"/>
        <v>4.1428571428571432</v>
      </c>
      <c r="Q128" s="21" t="s">
        <v>82</v>
      </c>
      <c r="R128" s="44"/>
    </row>
    <row r="129" spans="1:18" ht="87.65" customHeight="1" thickBot="1" x14ac:dyDescent="0.4">
      <c r="A129" s="1">
        <v>120</v>
      </c>
      <c r="B129" s="16" t="s">
        <v>478</v>
      </c>
      <c r="C129" s="12" t="s">
        <v>610</v>
      </c>
      <c r="D129" s="15" t="s">
        <v>479</v>
      </c>
      <c r="E129" s="15" t="s">
        <v>480</v>
      </c>
      <c r="F129" s="15" t="s">
        <v>437</v>
      </c>
      <c r="G129" s="15" t="s">
        <v>438</v>
      </c>
      <c r="H129" s="32">
        <v>1</v>
      </c>
      <c r="I129" s="33">
        <v>42949</v>
      </c>
      <c r="J129" s="45">
        <v>43039</v>
      </c>
      <c r="K129" s="17">
        <f t="shared" si="19"/>
        <v>12.857142857142858</v>
      </c>
      <c r="L129" s="18">
        <v>1</v>
      </c>
      <c r="M129" s="19">
        <f t="shared" ref="M129:M146" si="22">+L129/H129</f>
        <v>1</v>
      </c>
      <c r="N129" s="17">
        <f t="shared" si="20"/>
        <v>12.857142857142858</v>
      </c>
      <c r="O129" s="17">
        <f t="shared" si="21"/>
        <v>12.857142857142858</v>
      </c>
      <c r="P129" s="17">
        <f t="shared" si="13"/>
        <v>12.857142857142858</v>
      </c>
      <c r="Q129" s="20" t="s">
        <v>125</v>
      </c>
      <c r="R129" s="44"/>
    </row>
    <row r="130" spans="1:18" ht="87.65" customHeight="1" thickBot="1" x14ac:dyDescent="0.4">
      <c r="A130" s="1">
        <v>121</v>
      </c>
      <c r="B130" s="16" t="s">
        <v>481</v>
      </c>
      <c r="C130" s="12" t="s">
        <v>611</v>
      </c>
      <c r="D130" s="15" t="s">
        <v>482</v>
      </c>
      <c r="E130" s="15" t="s">
        <v>483</v>
      </c>
      <c r="F130" s="15" t="s">
        <v>484</v>
      </c>
      <c r="G130" s="15" t="s">
        <v>485</v>
      </c>
      <c r="H130" s="32">
        <v>2</v>
      </c>
      <c r="I130" s="33">
        <v>42949</v>
      </c>
      <c r="J130" s="45">
        <v>43100</v>
      </c>
      <c r="K130" s="17">
        <f t="shared" si="19"/>
        <v>21.571428571428573</v>
      </c>
      <c r="L130" s="18">
        <v>2</v>
      </c>
      <c r="M130" s="19">
        <f t="shared" si="22"/>
        <v>1</v>
      </c>
      <c r="N130" s="17">
        <f t="shared" si="20"/>
        <v>21.571428571428573</v>
      </c>
      <c r="O130" s="17">
        <f t="shared" si="21"/>
        <v>21.571428571428573</v>
      </c>
      <c r="P130" s="17">
        <f t="shared" si="13"/>
        <v>21.571428571428573</v>
      </c>
      <c r="Q130" s="20" t="s">
        <v>134</v>
      </c>
      <c r="R130" s="44"/>
    </row>
    <row r="131" spans="1:18" ht="87.65" customHeight="1" thickBot="1" x14ac:dyDescent="0.4">
      <c r="A131" s="1">
        <v>122</v>
      </c>
      <c r="B131" s="43" t="s">
        <v>651</v>
      </c>
      <c r="C131" s="12" t="s">
        <v>612</v>
      </c>
      <c r="D131" s="15" t="s">
        <v>486</v>
      </c>
      <c r="E131" s="15" t="s">
        <v>487</v>
      </c>
      <c r="F131" s="15" t="s">
        <v>488</v>
      </c>
      <c r="G131" s="15" t="s">
        <v>489</v>
      </c>
      <c r="H131" s="32">
        <v>1</v>
      </c>
      <c r="I131" s="33">
        <v>42949</v>
      </c>
      <c r="J131" s="45">
        <v>43100</v>
      </c>
      <c r="K131" s="17">
        <f t="shared" si="19"/>
        <v>21.571428571428573</v>
      </c>
      <c r="L131" s="29">
        <v>1</v>
      </c>
      <c r="M131" s="19">
        <f t="shared" si="22"/>
        <v>1</v>
      </c>
      <c r="N131" s="17">
        <f t="shared" si="20"/>
        <v>21.571428571428573</v>
      </c>
      <c r="O131" s="17">
        <f t="shared" si="21"/>
        <v>21.571428571428573</v>
      </c>
      <c r="P131" s="17">
        <f t="shared" si="13"/>
        <v>21.571428571428573</v>
      </c>
      <c r="Q131" s="20" t="s">
        <v>184</v>
      </c>
      <c r="R131" s="44"/>
    </row>
    <row r="132" spans="1:18" ht="87.65" customHeight="1" thickBot="1" x14ac:dyDescent="0.4">
      <c r="A132" s="1">
        <v>123</v>
      </c>
      <c r="B132" s="16" t="s">
        <v>43</v>
      </c>
      <c r="C132" s="13" t="s">
        <v>613</v>
      </c>
      <c r="D132" s="15" t="s">
        <v>44</v>
      </c>
      <c r="E132" s="15" t="s">
        <v>45</v>
      </c>
      <c r="F132" s="15" t="s">
        <v>46</v>
      </c>
      <c r="G132" s="15" t="s">
        <v>47</v>
      </c>
      <c r="H132" s="32">
        <v>1</v>
      </c>
      <c r="I132" s="33">
        <v>42949</v>
      </c>
      <c r="J132" s="45">
        <v>43100</v>
      </c>
      <c r="K132" s="17">
        <f t="shared" si="19"/>
        <v>21.571428571428573</v>
      </c>
      <c r="L132" s="18">
        <v>1</v>
      </c>
      <c r="M132" s="19">
        <f t="shared" si="22"/>
        <v>1</v>
      </c>
      <c r="N132" s="17">
        <f t="shared" si="20"/>
        <v>21.571428571428573</v>
      </c>
      <c r="O132" s="17">
        <f t="shared" si="21"/>
        <v>21.571428571428573</v>
      </c>
      <c r="P132" s="17">
        <f t="shared" si="13"/>
        <v>21.571428571428573</v>
      </c>
      <c r="Q132" s="20" t="s">
        <v>628</v>
      </c>
      <c r="R132" s="44"/>
    </row>
    <row r="133" spans="1:18" ht="87.65" customHeight="1" thickBot="1" x14ac:dyDescent="0.4">
      <c r="A133" s="1">
        <v>124</v>
      </c>
      <c r="B133" s="16" t="s">
        <v>490</v>
      </c>
      <c r="C133" s="9" t="s">
        <v>614</v>
      </c>
      <c r="D133" s="15" t="s">
        <v>491</v>
      </c>
      <c r="E133" s="15" t="s">
        <v>492</v>
      </c>
      <c r="F133" s="15" t="s">
        <v>493</v>
      </c>
      <c r="G133" s="15" t="s">
        <v>626</v>
      </c>
      <c r="H133" s="32">
        <v>1</v>
      </c>
      <c r="I133" s="33">
        <v>42949</v>
      </c>
      <c r="J133" s="45">
        <v>43100</v>
      </c>
      <c r="K133" s="17">
        <f t="shared" si="19"/>
        <v>21.571428571428573</v>
      </c>
      <c r="L133" s="18">
        <v>1</v>
      </c>
      <c r="M133" s="19">
        <f t="shared" si="22"/>
        <v>1</v>
      </c>
      <c r="N133" s="17">
        <f t="shared" si="20"/>
        <v>21.571428571428573</v>
      </c>
      <c r="O133" s="17">
        <f t="shared" si="21"/>
        <v>21.571428571428573</v>
      </c>
      <c r="P133" s="17">
        <f t="shared" si="13"/>
        <v>21.571428571428573</v>
      </c>
      <c r="Q133" s="20" t="s">
        <v>634</v>
      </c>
      <c r="R133" s="44"/>
    </row>
    <row r="134" spans="1:18" ht="87.65" customHeight="1" thickBot="1" x14ac:dyDescent="0.4">
      <c r="A134" s="1">
        <v>125</v>
      </c>
      <c r="B134" s="16" t="s">
        <v>494</v>
      </c>
      <c r="C134" s="9" t="s">
        <v>615</v>
      </c>
      <c r="D134" s="15" t="s">
        <v>495</v>
      </c>
      <c r="E134" s="15" t="s">
        <v>496</v>
      </c>
      <c r="F134" s="15" t="s">
        <v>497</v>
      </c>
      <c r="G134" s="15" t="s">
        <v>498</v>
      </c>
      <c r="H134" s="32">
        <v>1</v>
      </c>
      <c r="I134" s="33">
        <v>42949</v>
      </c>
      <c r="J134" s="45">
        <v>43008</v>
      </c>
      <c r="K134" s="17">
        <f t="shared" si="19"/>
        <v>8.4285714285714288</v>
      </c>
      <c r="L134" s="18">
        <v>1</v>
      </c>
      <c r="M134" s="19">
        <f t="shared" si="22"/>
        <v>1</v>
      </c>
      <c r="N134" s="17">
        <f t="shared" si="20"/>
        <v>8.4285714285714288</v>
      </c>
      <c r="O134" s="17">
        <f t="shared" si="21"/>
        <v>8.4285714285714288</v>
      </c>
      <c r="P134" s="17">
        <f t="shared" si="13"/>
        <v>8.4285714285714288</v>
      </c>
      <c r="Q134" s="20" t="s">
        <v>308</v>
      </c>
      <c r="R134" s="44"/>
    </row>
    <row r="135" spans="1:18" ht="87.65" customHeight="1" thickBot="1" x14ac:dyDescent="0.4">
      <c r="A135" s="1">
        <v>126</v>
      </c>
      <c r="B135" s="16" t="s">
        <v>499</v>
      </c>
      <c r="C135" s="9" t="s">
        <v>616</v>
      </c>
      <c r="D135" s="15" t="s">
        <v>500</v>
      </c>
      <c r="E135" s="15" t="s">
        <v>632</v>
      </c>
      <c r="F135" s="15" t="s">
        <v>501</v>
      </c>
      <c r="G135" s="15" t="s">
        <v>59</v>
      </c>
      <c r="H135" s="32">
        <v>1</v>
      </c>
      <c r="I135" s="33">
        <v>42949</v>
      </c>
      <c r="J135" s="45">
        <v>43100</v>
      </c>
      <c r="K135" s="17">
        <f t="shared" si="19"/>
        <v>21.571428571428573</v>
      </c>
      <c r="L135" s="18">
        <v>1</v>
      </c>
      <c r="M135" s="19">
        <f t="shared" si="22"/>
        <v>1</v>
      </c>
      <c r="N135" s="17">
        <f t="shared" si="20"/>
        <v>21.571428571428573</v>
      </c>
      <c r="O135" s="17">
        <f t="shared" si="21"/>
        <v>21.571428571428573</v>
      </c>
      <c r="P135" s="17">
        <f t="shared" si="13"/>
        <v>21.571428571428573</v>
      </c>
      <c r="Q135" s="30" t="s">
        <v>502</v>
      </c>
      <c r="R135" s="44"/>
    </row>
    <row r="136" spans="1:18" ht="87.65" customHeight="1" thickBot="1" x14ac:dyDescent="0.4">
      <c r="A136" s="1">
        <v>127</v>
      </c>
      <c r="B136" s="16" t="s">
        <v>503</v>
      </c>
      <c r="C136" s="13" t="s">
        <v>617</v>
      </c>
      <c r="D136" s="15" t="s">
        <v>504</v>
      </c>
      <c r="E136" s="15" t="s">
        <v>505</v>
      </c>
      <c r="F136" s="15" t="s">
        <v>506</v>
      </c>
      <c r="G136" s="15" t="s">
        <v>59</v>
      </c>
      <c r="H136" s="32">
        <v>1</v>
      </c>
      <c r="I136" s="33">
        <v>42949</v>
      </c>
      <c r="J136" s="45">
        <v>43100</v>
      </c>
      <c r="K136" s="17">
        <f t="shared" si="19"/>
        <v>21.571428571428573</v>
      </c>
      <c r="L136" s="18">
        <v>1</v>
      </c>
      <c r="M136" s="19">
        <f t="shared" si="22"/>
        <v>1</v>
      </c>
      <c r="N136" s="17">
        <f t="shared" si="20"/>
        <v>21.571428571428573</v>
      </c>
      <c r="O136" s="17">
        <f t="shared" si="21"/>
        <v>21.571428571428573</v>
      </c>
      <c r="P136" s="17">
        <f t="shared" si="13"/>
        <v>21.571428571428573</v>
      </c>
      <c r="Q136" s="20" t="s">
        <v>48</v>
      </c>
      <c r="R136" s="44"/>
    </row>
    <row r="137" spans="1:18" ht="87.65" customHeight="1" thickBot="1" x14ac:dyDescent="0.4">
      <c r="A137" s="1">
        <v>128</v>
      </c>
      <c r="B137" s="16" t="s">
        <v>507</v>
      </c>
      <c r="C137" s="12" t="s">
        <v>618</v>
      </c>
      <c r="D137" s="15" t="s">
        <v>508</v>
      </c>
      <c r="E137" s="15" t="s">
        <v>313</v>
      </c>
      <c r="F137" s="15" t="s">
        <v>314</v>
      </c>
      <c r="G137" s="15" t="s">
        <v>81</v>
      </c>
      <c r="H137" s="32">
        <v>1</v>
      </c>
      <c r="I137" s="33">
        <v>42949</v>
      </c>
      <c r="J137" s="45">
        <v>43100</v>
      </c>
      <c r="K137" s="17">
        <f t="shared" si="19"/>
        <v>21.571428571428573</v>
      </c>
      <c r="L137" s="18">
        <v>1</v>
      </c>
      <c r="M137" s="19">
        <f t="shared" si="22"/>
        <v>1</v>
      </c>
      <c r="N137" s="17">
        <f t="shared" si="20"/>
        <v>21.571428571428573</v>
      </c>
      <c r="O137" s="17">
        <f t="shared" si="21"/>
        <v>21.571428571428573</v>
      </c>
      <c r="P137" s="17">
        <f t="shared" si="13"/>
        <v>21.571428571428573</v>
      </c>
      <c r="Q137" s="20" t="s">
        <v>48</v>
      </c>
      <c r="R137" s="44"/>
    </row>
    <row r="138" spans="1:18" ht="156" customHeight="1" thickBot="1" x14ac:dyDescent="0.4">
      <c r="A138" s="1">
        <v>129</v>
      </c>
      <c r="B138" s="16" t="s">
        <v>509</v>
      </c>
      <c r="C138" s="12" t="s">
        <v>619</v>
      </c>
      <c r="D138" s="15" t="s">
        <v>510</v>
      </c>
      <c r="E138" s="42" t="s">
        <v>637</v>
      </c>
      <c r="F138" s="15" t="s">
        <v>484</v>
      </c>
      <c r="G138" s="15" t="s">
        <v>485</v>
      </c>
      <c r="H138" s="32">
        <v>7</v>
      </c>
      <c r="I138" s="33">
        <v>42949</v>
      </c>
      <c r="J138" s="45">
        <v>43100</v>
      </c>
      <c r="K138" s="17">
        <f t="shared" si="19"/>
        <v>21.571428571428573</v>
      </c>
      <c r="L138" s="18">
        <v>7</v>
      </c>
      <c r="M138" s="19">
        <f t="shared" si="22"/>
        <v>1</v>
      </c>
      <c r="N138" s="17">
        <f t="shared" si="20"/>
        <v>21.571428571428573</v>
      </c>
      <c r="O138" s="17">
        <f t="shared" si="21"/>
        <v>21.571428571428573</v>
      </c>
      <c r="P138" s="17">
        <f t="shared" si="13"/>
        <v>21.571428571428573</v>
      </c>
      <c r="Q138" s="20" t="s">
        <v>134</v>
      </c>
      <c r="R138" s="44"/>
    </row>
    <row r="139" spans="1:18" ht="87.65" customHeight="1" thickBot="1" x14ac:dyDescent="0.4">
      <c r="A139" s="1">
        <v>130</v>
      </c>
      <c r="B139" s="16" t="s">
        <v>511</v>
      </c>
      <c r="C139" s="12" t="s">
        <v>620</v>
      </c>
      <c r="D139" s="15" t="s">
        <v>512</v>
      </c>
      <c r="E139" s="15" t="s">
        <v>513</v>
      </c>
      <c r="F139" s="15" t="s">
        <v>514</v>
      </c>
      <c r="G139" s="15" t="s">
        <v>514</v>
      </c>
      <c r="H139" s="32">
        <v>1</v>
      </c>
      <c r="I139" s="33">
        <v>42949</v>
      </c>
      <c r="J139" s="45">
        <v>43039</v>
      </c>
      <c r="K139" s="17">
        <f t="shared" si="19"/>
        <v>12.857142857142858</v>
      </c>
      <c r="L139" s="18">
        <v>1</v>
      </c>
      <c r="M139" s="19">
        <f t="shared" si="22"/>
        <v>1</v>
      </c>
      <c r="N139" s="17">
        <f t="shared" si="20"/>
        <v>12.857142857142858</v>
      </c>
      <c r="O139" s="17">
        <f t="shared" si="21"/>
        <v>12.857142857142858</v>
      </c>
      <c r="P139" s="17">
        <f t="shared" ref="P139:P146" si="23">+IF($D$7&gt;=J139,K139,0)</f>
        <v>12.857142857142858</v>
      </c>
      <c r="Q139" s="23" t="s">
        <v>125</v>
      </c>
      <c r="R139" s="44"/>
    </row>
    <row r="140" spans="1:18" ht="87.65" customHeight="1" thickBot="1" x14ac:dyDescent="0.4">
      <c r="A140" s="1">
        <v>131</v>
      </c>
      <c r="B140" s="16" t="s">
        <v>511</v>
      </c>
      <c r="C140" s="12" t="s">
        <v>620</v>
      </c>
      <c r="D140" s="15" t="s">
        <v>512</v>
      </c>
      <c r="E140" s="15" t="s">
        <v>515</v>
      </c>
      <c r="F140" s="15" t="s">
        <v>516</v>
      </c>
      <c r="G140" s="15" t="s">
        <v>516</v>
      </c>
      <c r="H140" s="32">
        <v>1</v>
      </c>
      <c r="I140" s="33">
        <v>42949</v>
      </c>
      <c r="J140" s="45">
        <v>43039</v>
      </c>
      <c r="K140" s="17">
        <f t="shared" si="19"/>
        <v>12.857142857142858</v>
      </c>
      <c r="L140" s="18">
        <v>1</v>
      </c>
      <c r="M140" s="19">
        <f t="shared" si="22"/>
        <v>1</v>
      </c>
      <c r="N140" s="17">
        <f t="shared" si="20"/>
        <v>12.857142857142858</v>
      </c>
      <c r="O140" s="17">
        <f t="shared" si="21"/>
        <v>12.857142857142858</v>
      </c>
      <c r="P140" s="17">
        <f t="shared" si="23"/>
        <v>12.857142857142858</v>
      </c>
      <c r="Q140" s="23" t="s">
        <v>125</v>
      </c>
      <c r="R140" s="44"/>
    </row>
    <row r="141" spans="1:18" ht="87.65" customHeight="1" thickBot="1" x14ac:dyDescent="0.4">
      <c r="A141" s="1">
        <v>132</v>
      </c>
      <c r="B141" s="16" t="s">
        <v>517</v>
      </c>
      <c r="C141" s="12" t="s">
        <v>621</v>
      </c>
      <c r="D141" s="15" t="s">
        <v>518</v>
      </c>
      <c r="E141" s="15" t="s">
        <v>519</v>
      </c>
      <c r="F141" s="15" t="s">
        <v>520</v>
      </c>
      <c r="G141" s="15" t="s">
        <v>521</v>
      </c>
      <c r="H141" s="32">
        <v>15</v>
      </c>
      <c r="I141" s="33">
        <v>42949</v>
      </c>
      <c r="J141" s="45">
        <v>43039</v>
      </c>
      <c r="K141" s="17">
        <f t="shared" si="19"/>
        <v>12.857142857142858</v>
      </c>
      <c r="L141" s="18">
        <v>15</v>
      </c>
      <c r="M141" s="19">
        <f t="shared" si="22"/>
        <v>1</v>
      </c>
      <c r="N141" s="17">
        <f t="shared" si="20"/>
        <v>12.857142857142858</v>
      </c>
      <c r="O141" s="17">
        <f t="shared" si="21"/>
        <v>12.857142857142858</v>
      </c>
      <c r="P141" s="17">
        <f t="shared" si="23"/>
        <v>12.857142857142858</v>
      </c>
      <c r="Q141" s="23" t="s">
        <v>125</v>
      </c>
      <c r="R141" s="44"/>
    </row>
    <row r="142" spans="1:18" ht="87.65" customHeight="1" thickBot="1" x14ac:dyDescent="0.4">
      <c r="A142" s="1">
        <v>133</v>
      </c>
      <c r="B142" s="16" t="s">
        <v>517</v>
      </c>
      <c r="C142" s="12" t="s">
        <v>621</v>
      </c>
      <c r="D142" s="15" t="s">
        <v>518</v>
      </c>
      <c r="E142" s="15" t="s">
        <v>406</v>
      </c>
      <c r="F142" s="15" t="s">
        <v>522</v>
      </c>
      <c r="G142" s="15" t="s">
        <v>522</v>
      </c>
      <c r="H142" s="32">
        <v>1</v>
      </c>
      <c r="I142" s="33">
        <v>42949</v>
      </c>
      <c r="J142" s="45">
        <v>43039</v>
      </c>
      <c r="K142" s="17">
        <f t="shared" si="19"/>
        <v>12.857142857142858</v>
      </c>
      <c r="L142" s="18">
        <v>1</v>
      </c>
      <c r="M142" s="19">
        <f t="shared" si="22"/>
        <v>1</v>
      </c>
      <c r="N142" s="17">
        <f t="shared" si="20"/>
        <v>12.857142857142858</v>
      </c>
      <c r="O142" s="17">
        <f t="shared" si="21"/>
        <v>12.857142857142858</v>
      </c>
      <c r="P142" s="17">
        <f t="shared" si="23"/>
        <v>12.857142857142858</v>
      </c>
      <c r="Q142" s="23" t="s">
        <v>125</v>
      </c>
      <c r="R142" s="44"/>
    </row>
    <row r="143" spans="1:18" ht="87.65" customHeight="1" thickBot="1" x14ac:dyDescent="0.4">
      <c r="A143" s="1">
        <v>134</v>
      </c>
      <c r="B143" s="16" t="s">
        <v>523</v>
      </c>
      <c r="C143" s="14" t="s">
        <v>622</v>
      </c>
      <c r="D143" s="15" t="s">
        <v>524</v>
      </c>
      <c r="E143" s="15" t="s">
        <v>313</v>
      </c>
      <c r="F143" s="15" t="s">
        <v>314</v>
      </c>
      <c r="G143" s="15" t="s">
        <v>81</v>
      </c>
      <c r="H143" s="32">
        <v>1</v>
      </c>
      <c r="I143" s="33">
        <v>42949</v>
      </c>
      <c r="J143" s="45">
        <v>43100</v>
      </c>
      <c r="K143" s="17">
        <f t="shared" si="19"/>
        <v>21.571428571428573</v>
      </c>
      <c r="L143" s="18">
        <v>1</v>
      </c>
      <c r="M143" s="19">
        <f t="shared" si="22"/>
        <v>1</v>
      </c>
      <c r="N143" s="17">
        <f t="shared" si="20"/>
        <v>21.571428571428573</v>
      </c>
      <c r="O143" s="17">
        <f t="shared" si="21"/>
        <v>21.571428571428573</v>
      </c>
      <c r="P143" s="17">
        <f t="shared" si="23"/>
        <v>21.571428571428573</v>
      </c>
      <c r="Q143" s="20" t="s">
        <v>48</v>
      </c>
      <c r="R143" s="44"/>
    </row>
    <row r="144" spans="1:18" ht="87.65" customHeight="1" thickBot="1" x14ac:dyDescent="0.4">
      <c r="A144" s="1">
        <v>135</v>
      </c>
      <c r="B144" s="16" t="s">
        <v>525</v>
      </c>
      <c r="C144" s="14" t="s">
        <v>623</v>
      </c>
      <c r="D144" s="15" t="s">
        <v>526</v>
      </c>
      <c r="E144" s="15" t="s">
        <v>527</v>
      </c>
      <c r="F144" s="15" t="s">
        <v>528</v>
      </c>
      <c r="G144" s="15" t="s">
        <v>61</v>
      </c>
      <c r="H144" s="32">
        <v>1</v>
      </c>
      <c r="I144" s="33">
        <v>42949</v>
      </c>
      <c r="J144" s="45">
        <v>43100</v>
      </c>
      <c r="K144" s="17">
        <f t="shared" si="19"/>
        <v>21.571428571428573</v>
      </c>
      <c r="L144" s="18">
        <v>1</v>
      </c>
      <c r="M144" s="19">
        <f t="shared" si="22"/>
        <v>1</v>
      </c>
      <c r="N144" s="17">
        <f t="shared" si="20"/>
        <v>21.571428571428573</v>
      </c>
      <c r="O144" s="17">
        <f t="shared" si="21"/>
        <v>21.571428571428573</v>
      </c>
      <c r="P144" s="17">
        <f t="shared" si="23"/>
        <v>21.571428571428573</v>
      </c>
      <c r="Q144" s="20" t="s">
        <v>48</v>
      </c>
      <c r="R144" s="44"/>
    </row>
    <row r="145" spans="1:18" ht="87.65" customHeight="1" thickBot="1" x14ac:dyDescent="0.4">
      <c r="A145" s="1">
        <v>136</v>
      </c>
      <c r="B145" s="16" t="s">
        <v>529</v>
      </c>
      <c r="C145" s="14" t="s">
        <v>624</v>
      </c>
      <c r="D145" s="15" t="s">
        <v>530</v>
      </c>
      <c r="E145" s="15" t="s">
        <v>531</v>
      </c>
      <c r="F145" s="15" t="s">
        <v>532</v>
      </c>
      <c r="G145" s="15" t="s">
        <v>533</v>
      </c>
      <c r="H145" s="32">
        <v>1</v>
      </c>
      <c r="I145" s="33">
        <v>42949</v>
      </c>
      <c r="J145" s="45">
        <v>43100</v>
      </c>
      <c r="K145" s="17">
        <f t="shared" si="19"/>
        <v>21.571428571428573</v>
      </c>
      <c r="L145" s="18">
        <v>1</v>
      </c>
      <c r="M145" s="19">
        <f t="shared" si="22"/>
        <v>1</v>
      </c>
      <c r="N145" s="17">
        <f t="shared" si="20"/>
        <v>21.571428571428573</v>
      </c>
      <c r="O145" s="17">
        <f t="shared" si="21"/>
        <v>21.571428571428573</v>
      </c>
      <c r="P145" s="17">
        <f t="shared" si="23"/>
        <v>21.571428571428573</v>
      </c>
      <c r="Q145" s="20" t="s">
        <v>184</v>
      </c>
      <c r="R145" s="44"/>
    </row>
    <row r="146" spans="1:18" ht="87.65" customHeight="1" thickBot="1" x14ac:dyDescent="0.4">
      <c r="A146" s="1">
        <v>137</v>
      </c>
      <c r="B146" s="16" t="s">
        <v>534</v>
      </c>
      <c r="C146" s="14" t="s">
        <v>625</v>
      </c>
      <c r="D146" s="15" t="s">
        <v>524</v>
      </c>
      <c r="E146" s="15" t="s">
        <v>313</v>
      </c>
      <c r="F146" s="15" t="s">
        <v>314</v>
      </c>
      <c r="G146" s="15" t="s">
        <v>81</v>
      </c>
      <c r="H146" s="32">
        <v>1</v>
      </c>
      <c r="I146" s="33">
        <v>42949</v>
      </c>
      <c r="J146" s="45">
        <v>43100</v>
      </c>
      <c r="K146" s="17">
        <f t="shared" si="19"/>
        <v>21.571428571428573</v>
      </c>
      <c r="L146" s="18">
        <v>1</v>
      </c>
      <c r="M146" s="19">
        <f t="shared" si="22"/>
        <v>1</v>
      </c>
      <c r="N146" s="17">
        <f t="shared" si="20"/>
        <v>21.571428571428573</v>
      </c>
      <c r="O146" s="17">
        <f t="shared" si="21"/>
        <v>21.571428571428573</v>
      </c>
      <c r="P146" s="17">
        <f t="shared" si="23"/>
        <v>21.571428571428573</v>
      </c>
      <c r="Q146" s="20" t="s">
        <v>48</v>
      </c>
      <c r="R146" s="44"/>
    </row>
    <row r="147" spans="1:18" ht="14.5" thickBot="1" x14ac:dyDescent="0.4">
      <c r="B147" s="31"/>
      <c r="C147" s="31"/>
      <c r="D147" s="31"/>
      <c r="E147" s="26"/>
      <c r="F147" s="31"/>
      <c r="G147" s="31"/>
      <c r="H147" s="31">
        <f>SUM(H137:H146)</f>
        <v>30</v>
      </c>
      <c r="I147" s="31"/>
      <c r="J147" s="31"/>
      <c r="K147" s="31">
        <f>SUM(K10:K146)</f>
        <v>2600.571428571428</v>
      </c>
      <c r="L147" s="31">
        <f>SUM(L10:L146)</f>
        <v>244</v>
      </c>
      <c r="M147" s="26">
        <f>AVERAGE(M10:M146)</f>
        <v>1</v>
      </c>
      <c r="N147" s="31">
        <f>SUM(N10:N146)</f>
        <v>2600.571428571428</v>
      </c>
      <c r="O147" s="31">
        <f>SUM(O10:O146)</f>
        <v>2600.571428571428</v>
      </c>
      <c r="P147" s="31">
        <f t="shared" ref="P147" si="24">SUM(P10:P146)</f>
        <v>2600.571428571428</v>
      </c>
      <c r="Q147" s="31"/>
    </row>
    <row r="149" spans="1:18" x14ac:dyDescent="0.35">
      <c r="O149" s="44"/>
    </row>
    <row r="151" spans="1:18" ht="14.5" thickBot="1" x14ac:dyDescent="0.4"/>
    <row r="152" spans="1:18" ht="14.5" thickBot="1" x14ac:dyDescent="0.35">
      <c r="J152" s="49" t="s">
        <v>49</v>
      </c>
      <c r="K152" s="50"/>
      <c r="L152" s="50"/>
      <c r="M152" s="50"/>
      <c r="N152" s="50"/>
      <c r="O152" s="50"/>
      <c r="P152" s="51"/>
    </row>
    <row r="153" spans="1:18" x14ac:dyDescent="0.3">
      <c r="J153" s="34"/>
      <c r="K153" s="35"/>
      <c r="L153" s="35"/>
      <c r="M153" s="36"/>
      <c r="N153" s="35"/>
      <c r="O153" s="35"/>
      <c r="P153" s="37"/>
    </row>
    <row r="154" spans="1:18" ht="14.5" thickBot="1" x14ac:dyDescent="0.35">
      <c r="J154" s="34" t="s">
        <v>50</v>
      </c>
      <c r="K154" s="35"/>
      <c r="L154" s="35"/>
      <c r="M154" s="36"/>
      <c r="N154" s="38"/>
      <c r="O154" s="38"/>
      <c r="P154" s="37"/>
    </row>
    <row r="155" spans="1:18" ht="14.5" thickBot="1" x14ac:dyDescent="0.35">
      <c r="J155" s="52" t="s">
        <v>51</v>
      </c>
      <c r="K155" s="53"/>
      <c r="L155" s="53"/>
      <c r="M155" s="54"/>
      <c r="N155" s="39" t="s">
        <v>52</v>
      </c>
      <c r="O155" s="39"/>
      <c r="P155" s="40">
        <f>+O147/P147</f>
        <v>1</v>
      </c>
    </row>
    <row r="156" spans="1:18" ht="14.5" thickBot="1" x14ac:dyDescent="0.35">
      <c r="J156" s="52" t="s">
        <v>53</v>
      </c>
      <c r="K156" s="53"/>
      <c r="L156" s="53"/>
      <c r="M156" s="54"/>
      <c r="N156" s="39" t="s">
        <v>54</v>
      </c>
      <c r="O156" s="39"/>
      <c r="P156" s="41">
        <f>+M147</f>
        <v>1</v>
      </c>
    </row>
  </sheetData>
  <sortState ref="A10:Q147">
    <sortCondition ref="A10:A147"/>
  </sortState>
  <mergeCells count="8">
    <mergeCell ref="J152:P152"/>
    <mergeCell ref="J155:M155"/>
    <mergeCell ref="J156:M156"/>
    <mergeCell ref="A1:Q1"/>
    <mergeCell ref="A2:Q2"/>
    <mergeCell ref="A3:Q3"/>
    <mergeCell ref="A4:Q4"/>
    <mergeCell ref="B5:Q5"/>
  </mergeCell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2018-01-17T15:17:44Z</dcterms:created>
  <dcterms:modified xsi:type="dcterms:W3CDTF">2018-07-12T14:49:01Z</dcterms:modified>
</cp:coreProperties>
</file>