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735"/>
  </bookViews>
  <sheets>
    <sheet name="REP_EPG034_EjecucionPresupuesta" sheetId="1" r:id="rId1"/>
  </sheets>
  <definedNames>
    <definedName name="_xlnm._FilterDatabase" localSheetId="0" hidden="1">REP_EPG034_EjecucionPresupuesta!$A$72:$W$325</definedName>
  </definedNames>
  <calcPr calcId="145621"/>
</workbook>
</file>

<file path=xl/calcChain.xml><?xml version="1.0" encoding="utf-8"?>
<calcChain xmlns="http://schemas.openxmlformats.org/spreadsheetml/2006/main">
  <c r="R11" i="1" l="1"/>
  <c r="R12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Q11" i="1"/>
  <c r="Q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7" i="1"/>
  <c r="Q78" i="1"/>
  <c r="Q80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P58" i="1" l="1"/>
  <c r="P13" i="1"/>
  <c r="P10" i="1"/>
  <c r="P270" i="1"/>
  <c r="Q270" i="1" s="1"/>
  <c r="P81" i="1"/>
  <c r="Q81" i="1" s="1"/>
  <c r="P79" i="1"/>
  <c r="Q79" i="1" s="1"/>
  <c r="P76" i="1" l="1"/>
  <c r="Q76" i="1" s="1"/>
  <c r="P269" i="1"/>
  <c r="Q269" i="1" s="1"/>
  <c r="P9" i="1"/>
  <c r="N11" i="1"/>
  <c r="N1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O72" i="1"/>
  <c r="M72" i="1"/>
  <c r="R72" i="1" s="1"/>
  <c r="K72" i="1"/>
  <c r="J72" i="1"/>
  <c r="I72" i="1"/>
  <c r="H72" i="1"/>
  <c r="O58" i="1"/>
  <c r="M58" i="1"/>
  <c r="K58" i="1"/>
  <c r="Q58" i="1" s="1"/>
  <c r="J58" i="1"/>
  <c r="I58" i="1"/>
  <c r="H58" i="1"/>
  <c r="N58" i="1" s="1"/>
  <c r="H10" i="1"/>
  <c r="I10" i="1"/>
  <c r="J10" i="1"/>
  <c r="K10" i="1"/>
  <c r="M10" i="1"/>
  <c r="N10" i="1" s="1"/>
  <c r="O10" i="1"/>
  <c r="O13" i="1"/>
  <c r="M13" i="1"/>
  <c r="K13" i="1"/>
  <c r="Q13" i="1" s="1"/>
  <c r="J13" i="1"/>
  <c r="I13" i="1"/>
  <c r="H13" i="1"/>
  <c r="N13" i="1" s="1"/>
  <c r="H9" i="1" l="1"/>
  <c r="H8" i="1" s="1"/>
  <c r="O9" i="1"/>
  <c r="O8" i="1" s="1"/>
  <c r="J9" i="1"/>
  <c r="J8" i="1" s="1"/>
  <c r="L13" i="1"/>
  <c r="L72" i="1"/>
  <c r="R10" i="1"/>
  <c r="K9" i="1"/>
  <c r="M9" i="1"/>
  <c r="R58" i="1"/>
  <c r="P72" i="1"/>
  <c r="P8" i="1" s="1"/>
  <c r="R13" i="1"/>
  <c r="Q10" i="1"/>
  <c r="I9" i="1"/>
  <c r="I8" i="1" s="1"/>
  <c r="L58" i="1"/>
  <c r="L10" i="1"/>
  <c r="N72" i="1"/>
  <c r="Q72" i="1" l="1"/>
  <c r="P325" i="1"/>
  <c r="Q325" i="1" s="1"/>
  <c r="R9" i="1"/>
  <c r="N9" i="1"/>
  <c r="M8" i="1"/>
  <c r="Q9" i="1"/>
  <c r="L9" i="1"/>
  <c r="K8" i="1"/>
  <c r="L8" i="1" s="1"/>
  <c r="R8" i="1" l="1"/>
  <c r="N8" i="1"/>
  <c r="Q8" i="1"/>
</calcChain>
</file>

<file path=xl/sharedStrings.xml><?xml version="1.0" encoding="utf-8"?>
<sst xmlns="http://schemas.openxmlformats.org/spreadsheetml/2006/main" count="2187" uniqueCount="364">
  <si>
    <t>Año Fiscal:</t>
  </si>
  <si>
    <t/>
  </si>
  <si>
    <t>Vigencia:</t>
  </si>
  <si>
    <t>Actual</t>
  </si>
  <si>
    <t>Periodo:</t>
  </si>
  <si>
    <t>Enero-Diciembre</t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</si>
  <si>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</si>
  <si>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</si>
  <si>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</si>
  <si>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</si>
  <si>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</si>
  <si>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</si>
  <si>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</si>
  <si>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</si>
  <si>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CDP</t>
  </si>
  <si>
    <t>APR. DISPONIBLE</t>
  </si>
  <si>
    <t>COMPROMISO</t>
  </si>
  <si>
    <t>OBLIGACION</t>
  </si>
  <si>
    <t>PAGOS</t>
  </si>
  <si>
    <t>FONDO DE TECNOLOGIAS DE LA INFORMACION Y LAS COMUNICACIONES</t>
  </si>
  <si>
    <t>A</t>
  </si>
  <si>
    <t>1</t>
  </si>
  <si>
    <t>0</t>
  </si>
  <si>
    <t>2</t>
  </si>
  <si>
    <t>20</t>
  </si>
  <si>
    <t>SERVICIOS PERSONALES INDIRECTOS</t>
  </si>
  <si>
    <t>3</t>
  </si>
  <si>
    <t>IMPUESTOS Y MULTAS</t>
  </si>
  <si>
    <t>4</t>
  </si>
  <si>
    <t>ADQUISICION DE BIENES Y SERVICIOS</t>
  </si>
  <si>
    <t>CUOTA DE AUDITAJE CONTRANAL</t>
  </si>
  <si>
    <t>17</t>
  </si>
  <si>
    <t>EXCEDENTES FINANCIEROS -TRANSFERIR A LA NACION</t>
  </si>
  <si>
    <t>21</t>
  </si>
  <si>
    <t>35</t>
  </si>
  <si>
    <t>TRANSFERIR A LA SUPERINTENDENCIA DE INDUSTRIA Y COMERCIO DECRETOS 1130 Y 1620 DE 1999 Y 2003.  LEYES 1341 Y 1369 DE 2009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</si>
  <si>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</si>
  <si>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</si>
  <si>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</si>
  <si>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</si>
  <si>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</si>
  <si>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</si>
  <si>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6</t>
  </si>
  <si>
    <t>SENTENCIAS Y CONCILIACIONES</t>
  </si>
  <si>
    <t>26</t>
  </si>
  <si>
    <t>PROVISION PARA GASTOS INSTITUCIONALES Y/O SECTORIALES CONTINGENTES - PREVIO CONCEPTO DGPPN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</si>
  <si>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</si>
  <si>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</si>
  <si>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</si>
  <si>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</si>
  <si>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150</t>
  </si>
  <si>
    <t>TRANSFERIR A LOS PROVEEDORES DE REDES Y SERVICIOS DE TELECOMUNICACIONES.  ARTICULO 194 DE LA LEY 1753 DE 2015</t>
  </si>
  <si>
    <t>999</t>
  </si>
  <si>
    <t>PAGO PASIVOS EXIGIBLES VIGENCIAS EXPIRADAS</t>
  </si>
  <si>
    <t>C</t>
  </si>
  <si>
    <t>123</t>
  </si>
  <si>
    <t>400</t>
  </si>
  <si>
    <t>MEJORAMIENTO DE LOS ESPACIOS FÍSICOS DEL MINTIC SEDE EL ROSAL</t>
  </si>
  <si>
    <t>213</t>
  </si>
  <si>
    <t>AMPLIACION   PROGRAMA DE TELECOMUNICACIONES SOCIALES</t>
  </si>
  <si>
    <t>ADQUISICION RECUPERACION Y EXPANSION DE LA RED DE TRANSMISION DE FRECUENCIAS DE LA RADIO NACIONAL DE COLOMBIA NACIONAL</t>
  </si>
  <si>
    <t>5</t>
  </si>
  <si>
    <t>APROVECHAMIENTO DE LAS TECNOLOGIAS DE LA INFORMACION Y LAS COMUNICACIONES EN COLOMBIA - PREVIO CONCEPTO DNP</t>
  </si>
  <si>
    <t>11</t>
  </si>
  <si>
    <t>AMPLIACION  PROGRAMA COMPUTADORES PARA EDUCAR</t>
  </si>
  <si>
    <t>12</t>
  </si>
  <si>
    <t>ADMINISTRACIÓN Y GESTION PARA EL DESARROLLO Y COMPETITIVIDAD DEL SECTOR POSTAL Y LA PRESTACIÓN DEL SERVICIO POSTAL UNIVERSAL  A NIVEL NACIONAL</t>
  </si>
  <si>
    <t>16</t>
  </si>
  <si>
    <t>RECUPERACIÓN  DEL PATRIMONIO DIGITAL DE LA RADIO Y LA TELEVISIÓN PÚBLICA NACIONAL</t>
  </si>
  <si>
    <t>IMPLEMENTACIÓN DE MEDIOS CONVERGENTES COMO HERRAMIENTA PARA LLEGAR A LOS GRUPOS DE INTERÉS A NIVEL  NACIONAL</t>
  </si>
  <si>
    <t>IMPLEMENTACIÓN DEL MODELO CONVERGENTE EN LA TELEVISIÓN PÚBICA EN COLOMBIA</t>
  </si>
  <si>
    <t>22</t>
  </si>
  <si>
    <t>FORTALECIMIENTO DE INFORMACIÓN AL SERVICIO DEL SECTOR TIC  Y LOS CIUDADANOS , , BOGOTÁ</t>
  </si>
  <si>
    <t>24</t>
  </si>
  <si>
    <t>FORTALECIMIENTO DE LA PROGRAMACIÓN  Y CONSERVACIÓN DE LOS ARCHIVOS DE LA RADIO PÚBLICA NACIONAL</t>
  </si>
  <si>
    <t>25</t>
  </si>
  <si>
    <t>AMPLIACION PROGRAMA DE TELECOMUNICACIONES SOCIALES - PAGOS PASIVOS EXIGIBLES VIGENCIA EXPIRADA</t>
  </si>
  <si>
    <t>310</t>
  </si>
  <si>
    <t>202</t>
  </si>
  <si>
    <t>APLICACIÓN MODELO DE FORTALECIMIENTO DE LA INDUSTRIA TI&amp;BPO COLOMBIA</t>
  </si>
  <si>
    <t>ASISTENCIA CAPACITACION Y APOYO PARA EL ACCESO, USO Y BENEFICIO SOCIAL DE TECNOLOGIAS Y SERVICIOS DE TELECOMUNICACIONES</t>
  </si>
  <si>
    <t>13</t>
  </si>
  <si>
    <t>APROVECHAMIENTO PROMOCION, USO Y APROPIACION DE PRODUCTOS Y SERVICIOS DE TIC EN COLOMBIA</t>
  </si>
  <si>
    <t>15</t>
  </si>
  <si>
    <t>DIVULGACIÓN Y MANEJO DE LA INFORMACION QUE PRODUCE EL MINISTERIO EN SUS DIFERENTES PROGRAMAS A NIVEL NACIONAL</t>
  </si>
  <si>
    <t>FORTALECIMIENTO DEL SECTOR DE CONTENIDOS Y APLICACIONES DIGITALES, NACIONAL</t>
  </si>
  <si>
    <t>410</t>
  </si>
  <si>
    <t>ANALISIS INVESTIGACION EVALUACION CONTROL Y REGLAMENTACION DEL SECTOR DE COMUNICACIONES.</t>
  </si>
  <si>
    <t>10</t>
  </si>
  <si>
    <t>CONSTRUCCION Y DIVULGACION DE LINEAMIENTOS DE POLITICA DEL SECTOR COMUNICACIONES EN COLOMBIA</t>
  </si>
  <si>
    <t>APOYO A LA INNOVACION DESARROLLO E INVESTIGACION DE EXCELENCIA EN TIC EN COLOMBIA</t>
  </si>
  <si>
    <t>510</t>
  </si>
  <si>
    <t>1304</t>
  </si>
  <si>
    <t>FORTALECIMIENTO CULTURA ORGANIZACIONAL DEL MINISTERIO TIC BOGOTÁ</t>
  </si>
  <si>
    <t>520</t>
  </si>
  <si>
    <t>APROVECHAMIENTO ASISTENCIA AL SECTOR DE LAS TICS NACIONAL</t>
  </si>
  <si>
    <t>FORTALECIMIENTO DE LAS TECNOLOGÍAS DE  LA INFORMACIÓN EN LA GESTION DEL ESTADO Y LA INFORMACIÓN PUBLICA</t>
  </si>
  <si>
    <t>ASISTENCIA PARA EL FORTALECIMIENTO DE LA GESTIÓN INSTITUCIONAL DEL SECTOR TIC A NIVEL NACIONAL</t>
  </si>
  <si>
    <t>IMPLEMENTACIÓN Y DESARROLLO DE LA ESTRATEGIA DE GOBIERNO EN LÍNEA A NIVEL NACIONAL</t>
  </si>
  <si>
    <t>7</t>
  </si>
  <si>
    <t>FORTALECIMIENTO DE LAS RELACIONES CON LOS GRUPOS DE INTERÉS EN EL MINTIC NACIONAL</t>
  </si>
  <si>
    <t>401</t>
  </si>
  <si>
    <t>IMPLANTACION DEL SISTEMA DE CORREO SOCIAL EN COLOMBIA</t>
  </si>
  <si>
    <t>14</t>
  </si>
  <si>
    <t>REMUNERACION SERVICIOS TECNICOS</t>
  </si>
  <si>
    <t>50</t>
  </si>
  <si>
    <t>IMPUESTO DE VEHICULO</t>
  </si>
  <si>
    <t>IMPUESTO PREDIAL</t>
  </si>
  <si>
    <t>CONTRIBUCIONES</t>
  </si>
  <si>
    <t>51</t>
  </si>
  <si>
    <t>SANCIONES</t>
  </si>
  <si>
    <t>EQUIPO DE COMUNICACIONES</t>
  </si>
  <si>
    <t>COMBUSTIBLE Y LUBRICANTES</t>
  </si>
  <si>
    <t>DOTACION</t>
  </si>
  <si>
    <t>LLANTAS Y ACCESORIOS</t>
  </si>
  <si>
    <t>PAPELERIA, UTILES DE ESCRITORIO Y OFICINA</t>
  </si>
  <si>
    <t>PRODUCTOS DE ASEO Y LIMPIEZA</t>
  </si>
  <si>
    <t>18</t>
  </si>
  <si>
    <t>PRODUCTOS DE CAFETERIA Y RESTAURANTE</t>
  </si>
  <si>
    <t>REPUESTOS</t>
  </si>
  <si>
    <t>UTENSILIOS DE CAFETERIA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</si>
  <si>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</si>
  <si>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</si>
  <si>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</si>
  <si>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</si>
  <si>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</si>
  <si>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</si>
  <si>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</si>
  <si>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SERVICIO DE SEGURIDAD Y VIGILANCIA</t>
  </si>
  <si>
    <t>MANTENIMIENTO DE OTROS BIENES</t>
  </si>
  <si>
    <t>CORREO</t>
  </si>
  <si>
    <t>OTROS COMUNICACIONES Y TRANSPORTE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</si>
  <si>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</si>
  <si>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</si>
  <si>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</si>
  <si>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</si>
  <si>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</si>
  <si>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</si>
  <si>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</si>
  <si>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</si>
  <si>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</si>
  <si>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</si>
  <si>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SEGUROS GENERALES</t>
  </si>
  <si>
    <t>OTROS SEGUROS</t>
  </si>
  <si>
    <t>ARRENDAMIENTOS BIENES INMUEBLES</t>
  </si>
  <si>
    <t>VIATICOS Y GASTOS DE VIAJE AL INTERIOR</t>
  </si>
  <si>
    <t>GASTOS JUDICIALES</t>
  </si>
  <si>
    <t>ELEMENTOS PARA BIENESTAR SOCIAL</t>
  </si>
  <si>
    <t>SERVICIOS DE BIENESTAR SOCIAL</t>
  </si>
  <si>
    <t>SERVICIOS PARA ESTIMULOS</t>
  </si>
  <si>
    <t>COMISIONES BANCARIAS</t>
  </si>
  <si>
    <t>40</t>
  </si>
  <si>
    <t>OTROS GASTOS  ADQUISICION BIENES</t>
  </si>
  <si>
    <t>41</t>
  </si>
  <si>
    <t>OTROS GASTOS POR ADQUISICION DE SERVICIOS</t>
  </si>
  <si>
    <t>REALIZAR LA CONTRATACIÓN DE LA OBRA DE CONSTRUCCIÓN, ADECUACIONES FÍSICAS Y DE MEJORAMIENTO DEL ESPACIO UBICADO EN EL ROSAL, PROPIEDAD DEL MINTIC Y SU INTERVENTORÍA.</t>
  </si>
  <si>
    <t>GRAVAMEN MOVIMIENTO FINANCIERO</t>
  </si>
  <si>
    <t>DESPLEGAR INFRAESTRUCTURA DE ACCESO A USUARIOS</t>
  </si>
  <si>
    <t>IMPLEMENTAR INFRAESTRUCUTRA PARA SERVICO PORTADOR</t>
  </si>
  <si>
    <t>IMPLEMENTAR EL CENTRO DE ACCESO COMUNITARIO</t>
  </si>
  <si>
    <t>PROVEER CONECTIVIDAD EN INSTITUCIONES PÚBLICAS</t>
  </si>
  <si>
    <t>CONTRATAR INTERVENTORIAS</t>
  </si>
  <si>
    <t>APLICAR PLANES DE APROPIACION</t>
  </si>
  <si>
    <t>DESARROLLAR GARANTIAS DE COBERTURA</t>
  </si>
  <si>
    <t>RENOVAR ESTUDIOS</t>
  </si>
  <si>
    <t>MUNICIPIOS IMPACTADOS-REALIZAR INFORMES PERIÓDICOS SOBRE EL AVANCE EN LA EJECUCIÓN DE LOS CONVENIOS REGIONALES Y SU IMPACTO</t>
  </si>
  <si>
    <t>PROMOCIONAR LA IMPLEMENTACION DE ECOSISTEMAS DIGITALES REGIONALES</t>
  </si>
  <si>
    <t>MUNICIPIOS IMPACTADOS-PROMOVER LOS PROGRAMAS, PLANES Y PROYECTOS Y LA REALIZACIÓN DE LA ESTRATEGIA DE ACOMPAÑAMIENTO EN LA FORMULACIÓN Y  EN LA CREACIÓN DE LA INSTITUCIONALIDAD  A NIVEL REGIONAL</t>
  </si>
  <si>
    <t>DESARROLLAR ESTRATEGIAS REGIONALES QUE MULTIPLIQUEN LOS MODELOS MÁS EXITOSOS EN  LOS PROCESOS DE PROMOCIÓN</t>
  </si>
  <si>
    <t>REALIZACIÓN DE ESTUDIOS QUE EVALUEN EL IMPACTO DE LA EJECUCIÓN DE LOS PROYECTOS REGIONALES Y QUE GENEREN INSUMOS PARA LA TOMA DE DECISIONES EN EL DESARROLLO DE POLÍTICAS PÚBLICAS TIC REGIONALES Y NACI</t>
  </si>
  <si>
    <t>MUNICIPIOS IMPACTADOS-DESARROLLAR UNA ESTRATEGIA DE ACOMPAÑAMIENTO EN LA EJECUCIÓN DE LOS CONVENIOS REGIONALES</t>
  </si>
  <si>
    <t>FORMAR EN INCORPORACIN DE TIC EN LA EDUCACION A DOCENTES Y CAPACITAR EN COMPETENCIAS BASICAS TIC A RESPONSABLES Y USUARIOS DE BIBLIOTECAS PUBLICAS</t>
  </si>
  <si>
    <t>FORMAR Y DESARROLLAR DOCENTES EN LOS PROYECTOS DE AULA ASOCIADOS</t>
  </si>
  <si>
    <t>ADQUIRIRCOMPUTADORES Y TERMINALES NUEVOS PARA ENTREGA A SEDES EDUCATIVAS OFICIALES (ESTA INCLUYE TODO LO RELACIONADO CON EL EMPAQUE Y EMBALEJE DE LSO EQUIPOS HASTA SU DESTINO FINAL)</t>
  </si>
  <si>
    <t>BRINDAR SERVICIO DE GARANTIAS Y MANTENIMIENTO</t>
  </si>
  <si>
    <t>DEMANUFACTURAR EQUIPOS PARA VALORIZAR CORRIENTES LIMPIAS (INCLUYE RETOMA DE RESIDUOS ELECTRÓNICOS)</t>
  </si>
  <si>
    <t>REALIZAR PRODUCCION INTELECTUAL. ARTCULOS EN REVISTAS INDEXADAS</t>
  </si>
  <si>
    <t>REALIZAR ESTUDIOS, APOYO Y ASESORÍAS PARA FORTALECIMIENTO DEL SECTOR POSTAL</t>
  </si>
  <si>
    <t>ADMINISTRAR Y ACTUALIZAR LA PLATAFORMA DE LOS SISTEMAS DE INFORMACIÓN DEL CÓDIGO POSTAL</t>
  </si>
  <si>
    <t>DISEÑAR UNA ESTRATEGIA PARA LA DIVULGACIÓN DE LOS EVENTOS A REALIZAR</t>
  </si>
  <si>
    <t>ORGANIZAR EXPOSICIONES, PRODUCCIONES DISCOGRÁFICAS, ACTIVIDADES ACADÉMICAS, CON LA MEMORIA AUDIOVISUAL.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</si>
  <si>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</si>
  <si>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</si>
  <si>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CATALOGAR Y PUBLICAR LOS DOCUMENTOS EN UN PLATAFORMA DIGITAL DE FÁCIL ACCESO PARA LOS USUARIOS INTERNOS Y EXTERNOS</t>
  </si>
  <si>
    <t>PRESTAR SERVICIOS A USUARIOS INTERNOS Y EXTERNOS, A TRAVÉS DE PLATAFORMAS DIGITALES Y EN VISITA  PRESENCIAL EN LAS INSTALACIONES DEL PROYECTO</t>
  </si>
  <si>
    <t>DIGITALIZAR LOS SOPORTES Y/O CONTENIDOS ANÁLOGOS</t>
  </si>
  <si>
    <t>REALIZAR LA CURADURÍA DE FRIOS Y RUSHES</t>
  </si>
  <si>
    <t>ADECUAR ESPACIOS FÍSICOS PARA LA CONSERVACIÓN DE LOS ARCHIVOS</t>
  </si>
  <si>
    <t>19</t>
  </si>
  <si>
    <t>DESARROLLAR APLICACIONES QUE PERMITAN AL USUARIO EL ACCESO DIGITAL A LOS CONTENIDOS</t>
  </si>
  <si>
    <t>GESTIÓN CORRECTIVA DE LA INFRAESTRUCTURA TECNOLOGICA</t>
  </si>
  <si>
    <t>HABILITAR EL USO DE LA INFRAESTRUCTURA TECNOLÓGICA LOCAL</t>
  </si>
  <si>
    <t>FORTALECER EL CENTRO DE POST PRODUCCIÓN DE CONTENIDOS DIGITALES PARA LA CONVERGENCIA</t>
  </si>
  <si>
    <t>IMPLEMENTAR LA INFRAESTRUCTURA TECNOLÓGICA DE ALMACENAMIENTO DE CONTENIDOS EN LA NUBE</t>
  </si>
  <si>
    <t>IMPLEMENTAR LA INFRAESTRUCTURA TECNOLÓGICA EN LA NUBE PARA LA TRANSFERENCIA DE CONTENIDOS</t>
  </si>
  <si>
    <t>AJUSTES Y DESARROLLOS SOBRE LOS PORTALES WEB</t>
  </si>
  <si>
    <t>GESTION PREVENTIVA DE LA INFRAESTRUCTURA TECNOLOGICO</t>
  </si>
  <si>
    <t>DISEÑAR LA ESTRATEGIA DE DIVULGACIÓN Y PROMOCIÓN DE LA INDUSTRIA A NIVEL NACIONAL.</t>
  </si>
  <si>
    <t>SELECCIONAR ALIADOS ESTRATÉGICOS MEDIANTE</t>
  </si>
  <si>
    <t>DESARROLLAR LA ESTRATEGIA.</t>
  </si>
  <si>
    <t>FORMULAR EL PROGRAMA ACORDE A LAS NECESIDADES IDENTIFICADAS</t>
  </si>
  <si>
    <t>IDENTIFICAR LAS NECESIDADES DE LA TV PÚBLICA RELACIONADA CON LOS TEMAS DEL  MODELO DE CONVERGENCIA</t>
  </si>
  <si>
    <t>REALIZAR LAS CAPACITACIONES TECNICAS ESPECIALIZADAS</t>
  </si>
  <si>
    <t>DESARROLLAR LOS CONVENIOS Y CONTRATOS  PARA LA PRODUCCIÓN DE CONTENIDOS CONVERGENTES MISIONALES</t>
  </si>
  <si>
    <t>GESTIONAR ALIANZAS DE COPRODUCCIÓN DE CONTENIDO CONVERGENTE MISIONAL</t>
  </si>
  <si>
    <t>EVOLUCIONAR E IMPLEMENTAR EL PETI (PLAN ESTRATÉGICO DE T.I Y MODELO DE GESTIÓN DE TI PARA EL SECTOR TIC, PROCESO Y PROCEDIMIENTOS)</t>
  </si>
  <si>
    <t>DEFINIR LA ESTRATEGIA PARA ESTABLECER E IMPLEMENTAR LA ARQUITECTURA EMPRESARIAL DEL SECTOR TIC</t>
  </si>
  <si>
    <t>IMPLANTAR FUNCIONALIDADES EN LOS SISTEMAS DE INFORMACIÓN</t>
  </si>
  <si>
    <t>EVOLUCIONAR E IMPLEMENTAR SERVICIOS TECNOLOGICOS DE CALIDAD</t>
  </si>
  <si>
    <t>CREAR  CONTENIDOS DE AUDIO Y DIGITALES  PARA LA RADIO PÚBLICA.</t>
  </si>
  <si>
    <t>CREAR LOS DESARROLLO TECNOLÓGICO DE LAS HERRAMIENTAS Y PLATAFORMAS QUE PERMITAN LA  CREACIÓN DE CONTENIDOS DIGITALES.</t>
  </si>
  <si>
    <t>DESARROLLAR ACTIVIDADES PARA EL POSICIONAMIENTO NACIONAL DE LA RADIO PÚBLICA Y FONOTECA.</t>
  </si>
  <si>
    <t>DIGITALIZAR Y CATALOGAR LOS ARCHIVOS SONOROS</t>
  </si>
  <si>
    <t>PRODUCIR CONTENIDOS DIGITALES</t>
  </si>
  <si>
    <t>DESARROLLAR CONTENIDOS HABLADOS</t>
  </si>
  <si>
    <t>REALIZAR ESTUDIOS DE AUDIENCIA</t>
  </si>
  <si>
    <t>DISEÑAR ESTRATEGIAS PARA EL POSICIONAMIENTO DE MARCA.</t>
  </si>
  <si>
    <t>DESARROLLAR CONTENIDOS MUSICALES</t>
  </si>
  <si>
    <t>CONSERVAR LOS ARCHIVOS SONOROS</t>
  </si>
  <si>
    <t>CONSOLIDAR UNA HERRAMIENTA DE MONITOREO DE INDICADORES DE GESTIÓN Y PROSPECTIVA DE LA INDUSTRIA.</t>
  </si>
  <si>
    <t>REALIZAR ESTUDIOS SECTORIALES DE CARACTERIZACIÓN DE LA INDUSTRIA TI</t>
  </si>
  <si>
    <t>GENERAR CAPACIDADES ORGANIZACIONALES PARA LA INTERNACIONALIZACIÓN DE LAS EMPRESAS</t>
  </si>
  <si>
    <t>GENERAR ESPACIOS PARA LA COMERCIALIZACIÓN DE TI A NIVEL NACIONAL</t>
  </si>
  <si>
    <t>IMPLEMENTAR PILOTO PARA IMPLEMENTAR SELECCIÓN COLOMBIA DE TI</t>
  </si>
  <si>
    <t>PROMOVER EL DESARROLLO DE COMPETENCIAS TRANSVERSALES PARA LA INDUSTRIA TI</t>
  </si>
  <si>
    <t>IMPLEMENTAR UNA ESTRATEGIA PARA INCENTIVAR LA FORMACIÓN DEL RECURSO HUMANO EN TEMAS DE TI</t>
  </si>
  <si>
    <t>PROMOVER MODELOS DE GESTIÓN DE CALIDAD ESPECIALIZADOS PARA LA INDUSTRIA TI</t>
  </si>
  <si>
    <t>GENERAR COMPETENCIAS ESPECIALIZADAS EN HERRAMIENTAS Y SOLUCIONES TIC CON ENFOQUE DIFERENCIAL</t>
  </si>
  <si>
    <t>REALIZAR CAPACITACIÓN EN ALFABETIZACIÓN DIGITAL</t>
  </si>
  <si>
    <t>ESPACIOS-DESARROLLAR ACTIVIDADES DE SEGUIMIENTO Y EVALUACIÓN</t>
  </si>
  <si>
    <t>HERRAMIENTAS-DESARROLLAR ACTIVIDADES DE SEGUIMIENTO Y EVALUACIÓN</t>
  </si>
  <si>
    <t>CAPACITACIONES-DESARROLLAR ACTIVIDADES DE SEGUIMIENTO Y EVALUACIÓN</t>
  </si>
  <si>
    <t>DESARROLLAR ESTRATEGIAS QUE INCENTIVEN EL USO RESPONSABLE DE LAS TIC</t>
  </si>
  <si>
    <t>GENERAR ACTIVIDADES Y ESTRATEGIAS DE DESARROLLO INCLUSIVO Y PRODUCTIVO A TRAVÉS DE LA INNOVACIÓN SOCIAL Y LAS TIC</t>
  </si>
  <si>
    <t>IMPLEMENTAR ESTRATEGIAS Y MODELOS QUE PROMUEVAN LA CULTURA DIGITAL.</t>
  </si>
  <si>
    <t>DESARROLLAR INTERVENTORÍAS QUE PROPENDAN POR LA SOSTENIBILIDAD DE LOS PROYECTOS / PROGRAMAS.</t>
  </si>
  <si>
    <t>REALIZAR EL PROCESO DE CAPACITACIÓN DE TIC EN SECTORES PRODUCTIVOS ESPECIFICOS</t>
  </si>
  <si>
    <t>DESARROLLAR ACCIONES QUE INSPIREN A NUEVOS USUARIOS EN EL USO DE INTERNET</t>
  </si>
  <si>
    <t>CONFERENCIAS-DESARROLLAR ACTIVIDADES DE SEGUIMIENTO Y EVALUACIÓN</t>
  </si>
  <si>
    <t>GENERAR ESPACIOS DE INLCUSIÓN CON ENFOQUE DIFERENCIAL</t>
  </si>
  <si>
    <t>HERRAMIENTAS-ADQUIRIR E IMPLANTAR TECNOLOGIAS PARA PERSONAS CON DISCAPACIDAD</t>
  </si>
  <si>
    <t>ESTRATEGIAS-DESARROLLAR ACTIVIDADES DE SEGUIMIENTO Y EVALUACIÓN</t>
  </si>
  <si>
    <t>REALIZAR ESTUDIOS SECTORIALES, ENCUESTAS E INVESTIGACIONES DEL SECTOR TIC</t>
  </si>
  <si>
    <t>REALIZAR EL PROCESO DE CAPACITACIÓN EN USO INTERMEDIO  DE TIC</t>
  </si>
  <si>
    <t>PROGRAMAS INCENTIVEN-DESARROLLAR ACTIVIDADES DE SEGUIMIENTO Y EVALUACIÓN</t>
  </si>
  <si>
    <t>PROGRAMAS SOCIALIZADOS-DESARROLLAR ACTIVIDADES DE SEGUIMIENTO Y EVALUACIÓN</t>
  </si>
  <si>
    <t>DESARROLLAR PROYECTOS QUE INCENTIVEN LA ADOPCION Y USO PRODUCTIVO DE LAS TIC</t>
  </si>
  <si>
    <t>IMPLEMENTAR ACCIONES Y MODELOS QUE PROMUEVAN LA CULTURA DIGITAL</t>
  </si>
  <si>
    <t>DESARROLLAR INICIATIVAS QUE CONTRIBUYAN A LA GENERACIÓN DE CAPACIDADES EN EL USO DE LAS TIC EN LOS EMPRESARIOS COLOMBIANOS</t>
  </si>
  <si>
    <t>IMPLEMENTACION DE CONVENIOS QUE PERMITAN LA ADOPCION Y USO PRODUCTIVO DE LAS TIC</t>
  </si>
  <si>
    <t>DESARROLLAR CAMPAÑAS DE DIVULGACION Y COORDINAR EVENTOS</t>
  </si>
  <si>
    <t>GRAVAMEN FINANCIERO</t>
  </si>
  <si>
    <t>DESARROLLAR CAMPAÑAS DE DIVULGACIÓN Y COORDINAR EVENTOS</t>
  </si>
  <si>
    <t>ACTUALIZACIÓN DE NOTICIAS Y EVENTOS EN LA INTRANET</t>
  </si>
  <si>
    <t>DESARROLLAR CAMPAÑAS INFORMATIVAS</t>
  </si>
  <si>
    <t>PRODUCCIÓN Y EMISIÓN DE CONTENIDOS AUDIOVISUALES (PROGRAMAS DE TV)</t>
  </si>
  <si>
    <t>DISEÑAR HERRAMIENTAS PARA LA INTERACCIÓN CON LA CIUDADANÍA</t>
  </si>
  <si>
    <t>DIVULGACIÓN Y MONITOREO EN LAS REDES SOCIALES</t>
  </si>
  <si>
    <t>ELABORAR CONTENIDOS ESCRITOS (COMUNICADOS O BOLETINES DE PRENSA)</t>
  </si>
  <si>
    <t>ELABORACIÓN DE BOLETINES INFORMATIVOS</t>
  </si>
  <si>
    <t>PRODUCCIÓN Y TRANSMISIÓN DE EVENTOS DEL SECTOR EN DONDE PARTICIPA LA ENTIDAD.</t>
  </si>
  <si>
    <t>DESARROLLAR LA ESTRATEGIA DE DIFUSIÓN.</t>
  </si>
  <si>
    <t>CREAR LAS HERRAMIENTAS TECNOLÓGICAS PARA PROMOCIÓN Y DIFUSIÓN DE CONTENIDOS Y APLICACIONES DIGITALES</t>
  </si>
  <si>
    <t>APOYAR Y DESARROLLAR LOS PROYECTOS Y EQUIPOS DE EMPRENDEDORES POTENCIALES DE CONTENIDOS DIGITALES EN ETAPA TEMPRANA</t>
  </si>
  <si>
    <t>APOYAR EL DESARROLLO DE PROYECTOS DE EMPRENDIMIENTO EN ETAPA AVANZADA PARA EL FORTALECIMIENTO DE HABILIDADES DE NEGOCIO</t>
  </si>
  <si>
    <t>IDENTIFICAR Y APOYAR LOS PROYECTOS POTENCIALES PARA EL DESARROLLO DE CONTENIDOS Y APLICACIONES DIGITALES</t>
  </si>
  <si>
    <t>IDENTIFICAR Y APOYAR PROYECTOS PARA LA GENERACION DE CONTENIDOS Y APLICACIONES DIGITALES A TRAVES DE ALIANZAS CON DIFERENTES SECTORES</t>
  </si>
  <si>
    <t>REALIZAR UN ESTUDIO DEL SECTOR DE CONTENIDOS Y APLICACIONES DIGITALES.</t>
  </si>
  <si>
    <t>DESARROLLAR LA ESTRATEGIA PARA ABRIR ESPACIOS DE INTERNACIONALIZACION</t>
  </si>
  <si>
    <t>PARTICIPAR EN EVENTOS INTERNACIONALES DEL SECTOR</t>
  </si>
  <si>
    <t>IDENTIFICAR LOS PROGRAMAS ACORDE A LAS NECESIDADES DE LA INDUSTRIA EN CAPACITACIÓN DEL TALENTO HUMANO</t>
  </si>
  <si>
    <t>EJECUTAR LOS PROGRAMAS DE CAPACITACIÓN DEL TALENTO HUMANO</t>
  </si>
  <si>
    <t>GENERAR CENTROS DE ACCESO A LAS TIC, PARA LA INFORMACION, DESARROLLO Y EMPRENDIMIENTO DE APPS Y CONTENIDOS DIGITALES</t>
  </si>
  <si>
    <t>REALIZAR ESTUDIOS, ENCUESTAS, INVESTIGACIONES Y EVALUACIONES DE IMPACTO DE LOS SECTORES TIC, RDS Y POSTAL</t>
  </si>
  <si>
    <t>DIAGNOSTICAR EL ESTADO DE LOS OPERADORES MOVILES</t>
  </si>
  <si>
    <t>DEFINIR LOS MECANISMOS DE CONTROL PARA LOS PROVEEDORES DE REDES Y SERVICIOS MÓVILES</t>
  </si>
  <si>
    <t>DIAGNOSTICAR EL ESTADO DE LOS OPERADORES NO MOVIL, RDS Y POSTAL</t>
  </si>
  <si>
    <t>DEFINIR LOS MECANISMOS DE CONTROL PARA LOS PROVEEDORES DE REDES Y SERVICIOS NO MOVIL, RDS Y POSTAL</t>
  </si>
  <si>
    <t>REALIZAR ESTUDIOS DE MERCADEO, ESTADÍSTICOS, SOCIALES, JURÍDICOS Y ECONÓMICOS DEL SECTOR TIC, INVESTIGACIONES DE NUEVAS TENDENCIAS NACIONALES E INTERNACIONALES</t>
  </si>
  <si>
    <t>PROMOVER LA MEJORA CONTINUA DE LOS PROCESOS PARA IMPLEMENTACIÓN DE POLITICAS, REGULACIÓN Y ASIGNACIÓN DEL ESPECTRO</t>
  </si>
  <si>
    <t>DIVULGAR NORMAS NACIONALES DE COMUNICACIONES, NUEVAS TENDENCIAS TECNOLÓGICAS Y DE GESTIÓN REALIZADAS EN EL SECTOR</t>
  </si>
  <si>
    <t>EXPEDIR NORMAS PARA EL SECTOR TIC</t>
  </si>
  <si>
    <t>CONVOCAR NODOS DE INNOVACION</t>
  </si>
  <si>
    <t>CREAR-MONTAR-OPERAR Y FORTALECER CEA/CI</t>
  </si>
  <si>
    <t>MANTENER LBI &amp; AGENDA I+D+I DE TIC</t>
  </si>
  <si>
    <t>DESARROLLAR ESTRATEGIA DE COMUNICACIONES</t>
  </si>
  <si>
    <t>INTERNACIONALIZAR LA I+D+I EN COLOMBIA</t>
  </si>
  <si>
    <t>GESTIONAR-GERENCIAR LA INICIATIVA</t>
  </si>
  <si>
    <t>27</t>
  </si>
  <si>
    <t>FINANCIAR ECOSISTEMAS PARA LA INNOVACIÓN Y LA COMPETITIVIDAD</t>
  </si>
  <si>
    <t>SENSIBILIZAR, EVALUAR Y RETROALIMENTAR LAS COMPETENCIAS</t>
  </si>
  <si>
    <t>DIAGNOSTICAR EL LIDERAZGO</t>
  </si>
  <si>
    <t>INCREMENTAR LA COMUNICACIÓN INTERNA</t>
  </si>
  <si>
    <t>OPERAR  FUNCIONAL Y ACADEMICAMENTE LA ESCUELA CORPORATIVA</t>
  </si>
  <si>
    <t>DISEÑAR Y CAPACITAR CON LOS MODULOS  VIRTUALIZADOS</t>
  </si>
  <si>
    <t>DESARROLLAR EVENTOS QUE FOMENTEN EL ORGULLO ORGANIZACIONAL</t>
  </si>
  <si>
    <t>ORIENTAR ACCIONES DE MEJORA DEL AMBIENTE LABORAL Y LA CULTURA</t>
  </si>
  <si>
    <t>SENSIBILIZAR EN LA CONSTRUCCIÓN DEL PROYECTO DE VIDA</t>
  </si>
  <si>
    <t>IMPLEMENTAR Y GENERAR APROPIACIÓN DEL MODELO DE LIDERAZGO</t>
  </si>
  <si>
    <t>APROPIAR ESCUELA CORPORATIVA</t>
  </si>
  <si>
    <t>DESARROLLAR ACTIVIDADES DE CAPACITACIÓN PARA EL CIERRE DE BRECHAS DE COMPETENCIAS</t>
  </si>
  <si>
    <t>REALIZAR MEDICIONES DE AMBIENTE LABORAL Y CULTURA ORGANIZACIONAL</t>
  </si>
  <si>
    <t>APROPIAR LAS METODOLOGÍAS DE ORGANIZACIÓN DEL TRABAJO</t>
  </si>
  <si>
    <t>CONSTRUIR, PILOTEAR Y MEJORAR EL MODELO DE EVALUACION.</t>
  </si>
  <si>
    <t>DESARROLLAR E IMPLEMENTAR METODOLOGÍAS DE ORGANIZACIÓN DEL TRABAJO</t>
  </si>
  <si>
    <t>DESARROLLAR LA CAMARADERÍA ENTRE LOS SERVIDORES DEL MINISTERIO</t>
  </si>
  <si>
    <t>REALIZAR ACTIVIDADES QUE LLEVEN A UN CONOCIMIENTO ORGANIZACIONAL</t>
  </si>
  <si>
    <t>ACOMPAÑAR Y HACER SEGUIMIENTO EN LA FORMULACIÓN DEL PROYECTO DE VIDA</t>
  </si>
  <si>
    <t>DESARROLLAR ESTUDIOS PARA LA TOMA DE DECISIONES EN ACTIVIDADES ESPECIFICAS QUE SIRVAN DE INSUMO PARA LA DEFINICION DE POLITICAS EN TIC.</t>
  </si>
  <si>
    <t>PARTICIPAR EN JORNADAS DE SOCIALIZACION Y ASISTIR A COMPROMISOS A NIVEL NACIONAL E INTERNACIONAL</t>
  </si>
  <si>
    <t>CONSTRUIR LAS POLITICAS DEL SECTOR DE  TECNOLOGÍAS DE LA INFORMACIÓN Y LAS COMUNICACIÓNES DE MANERA INCLUYENTE CON LOS DIFERENTES ACTORES SOCIALES</t>
  </si>
  <si>
    <t>ACOMPAÑAR Y FACILITAR PROCESOS DE ADOPCIÓN E IMPLEMENTACIÓN DE BUENAS PRÁCTICAS EN LA GESTIÓN, SEGURIDAD Y PRIVACIDAD DE TI EN LOS SECTORES Y ENTIDADES DEL ESTADO</t>
  </si>
  <si>
    <t>PROCESOS ACOMPAÑAMIENTO-COMUNICAR LAS POLÍTICAS PÚBLICAS, LAS BUENAS PRÁCTICAS, FACILITAR LA PARTICIPACIÓN EN LA GESTIÓN, SEGURIDAD Y PRIVACIDAD DE TI Y PROMOCIONAR LOS SERVICIOS TI DISPONIBLES</t>
  </si>
  <si>
    <t>HERRAMIENTAS TECNOLOGICAS-COMUNICAR LAS POLÍTICAS PÚBLICAS, LAS BUENAS PRÁCTICAS, FACILITAR LA PARTICIPACIÓN EN LA GESTIÓN, SEGURIDAD Y PRIVACIDAD DE TI Y PROMOCIONAR LOS SERVICIOS TI DISPONIBLES</t>
  </si>
  <si>
    <t>DESARROLLAR COMPETENCIAS Y CAPACIDADES TRANSVERSALES EN LA GESTIÓN, SEGURIDAD Y PRIVACIDAD DE TI EN EL ESTADO</t>
  </si>
  <si>
    <t>FORMULAR POLÍTICA PÚBLICA, LINEAMIENTOS Y ESTÁNDARES DE LA GESTIÓN, SEGURIDAD Y PRIVACIDAD DE TI EN EL ESTADO</t>
  </si>
  <si>
    <t>MODELO SEGUIMIENTO-COMUNICAR LAS POLÍTICAS PÚBLICAS, LAS BUENAS PRÁCTICAS, FACILITAR LA PARTICIPACIÓN EN LA GESTIÓN, SEGURIDAD Y PRIVACIDAD DE TI Y PROMOCIONAR LOS SERVICIOS TI DISPONIBLES</t>
  </si>
  <si>
    <t>MARCO REFERENCIA-COMUNICAR LAS POLÍTICAS PÚBLICAS, LAS BUENAS PRÁCTICAS, FACILITAR LA PARTICIPACIÓN EN LA GESTIÓN, SEGURIDAD Y PRIVACIDAD DE TI Y PROMOCIONAR LOS SERVICIOS TI DISPONIBLES</t>
  </si>
  <si>
    <t>IMPLEMENTAR MECANISMOS DE SEGUIMIENTO QUE PERMITAN REALIZAR LAS MEDICIONES QUE CONLLEVEN A ESTABLECER LOS AVANCES EN LA GESTIÓN, SEGURIDAD Y PRIVACIDAD DE TI EN LOS SECTORES Y ENTIDADES DEL ESTADO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</si>
  <si>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</si>
  <si>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</si>
  <si>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REALIZAR ANALISIS, ASESORIAS, DIAGNOSTICOS DE LA INFORMACION MISIONAL Y DE GESTION INSTITUCIONAL DEL MINTIC Y FONTIC</t>
  </si>
  <si>
    <t>DISEÑAR, IMPLEMENTAR Y OPERAR HERRAMIENTAS Y SOLUCIONES QUE FACILITEN LA PARTICIPACIÓN CIUDADANA.</t>
  </si>
  <si>
    <t>DISEÑAR Y EJECUTAR ESTRATEGIAS DE PROMOCIÓN DE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</si>
  <si>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</si>
  <si>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</si>
  <si>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ORGANIZAR O PARTICIPAR EN EVENTOS NACIONALES E INTERNACIONALES Y ADELANTAR EJERCICIOS DE COOP. INTERNACIONAL QUE PERMITAN MANTENER EL LIDERAZGO NACION.,  REGIONAL E INTERNAC. DE COLOMBIA EN GOB. ELECTR.</t>
  </si>
  <si>
    <t>MONITOREAR Y EVALUAR LA IMPLEMENTACIÓN DE LA ESTRATEGIA DE GOBIERNO EN LÍNEA Y LA SATISFACCIÓN CIUDADANA</t>
  </si>
  <si>
    <t>DEFINIR Y EJECUTAR ESQUEMAS DE INCENTIVOS Y NUEVOS MODELOS DE NEGOCIO PARA LA IMPLEMENTACIÓN DE LA ESTRATEGIA POR PARTE DE LAS ENTIDADES CON COLABORACIÓN DE LA INDUSTRIA TI.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</si>
  <si>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</si>
  <si>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</si>
  <si>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DISEÑAR Y EJECUTAR ESTRATEGIAS DE CAPACITACIÓN, FORMACIÓN Y ASESORÍA A SERVIDORES Y ENTIDADES PÚBLICAS</t>
  </si>
  <si>
    <t>DISEÑAR, DESARROLLAR, MEJORAR E IMPLEMENTAR SERVICIOS Y PLATAFORMAS ESTRATÉGICAS PARA LA OFERTA DE TRÁMITES Y SERVICIOS EN LÍNEA.</t>
  </si>
  <si>
    <t>OPERAR SERVICIOS Y PLATAFORMAS ESTRATÉGICAS PARA LA OFERTA DE TRÁMITES Y SERVICIOS EN LÍNEA.</t>
  </si>
  <si>
    <t>DISEÑAR ESTRATEGIA DE VOCACIÓN DE SERVICIO A LOS GRUPOS DE INTERÉS.</t>
  </si>
  <si>
    <t>IMPLEMENTAR ACCIONES DE FORTALECIMIENTO DE LOS MULTICANALES EN LA ENTIDAD.</t>
  </si>
  <si>
    <t>IMPLEMENTAR Y APROPIAR EN LOS SERVIDORES PÚBLICOS LA ESTRATEGIA DE SERVICIO</t>
  </si>
  <si>
    <t>OPTIMIZAR ACCIONES TENDIENTES A LA PARTICIPACIÓN Y CONTROL SOCIAL.</t>
  </si>
  <si>
    <t>REALIZAR JORNADAS DE DIFUSIÓN Y APROPIACIÓN DEL PIGA.</t>
  </si>
  <si>
    <t>DISEÑAR ESTRATEGIA DE VOCACIÓN DE SERVICIO SOCIAL HACIA LOS  GRUPOS DE INTERES.</t>
  </si>
  <si>
    <t>MEDIR EL INDICE DE SATISFACCIÓN DE LOS SERVICIOS Y TRÁMITES DE LA OFERTA INSTITUCIONAL.</t>
  </si>
  <si>
    <t>IMPLEMENTAR ESTRATEGIA AL INTERIOR DEL MINTIC DE  VOCACIÓN DE SERVICIO SOCIAL HACIA LOS DIFERENTES GRUPOS DE INTERES.</t>
  </si>
  <si>
    <t>REALIZAR AUDITORIA EXTERNA AL SISTEMA DE GESTIÓN DE CALIDAD DEL SERVICIO</t>
  </si>
  <si>
    <t>REALIZAR EL DIAGNÓSTICO SOCIO AMBIENTAL</t>
  </si>
  <si>
    <t>FORMULAR Y EJECUTAR  PLANES DE ACCIÓN MEDIOAMBENTALES DE LOS PROYECTOS QUE SE DESARROLLEN EN EL MINISTERIO.</t>
  </si>
  <si>
    <t>REALIZAR MEDICIÓN DE INDICE DE GESTIÓN AMBIENTAL</t>
  </si>
  <si>
    <t>FORTALECER LA GESTION DOCUMENTAL DE LA ENTIDAD PARA EL APOYO EN EL ESERVICIO A LOS GRUPOS DE INTERES</t>
  </si>
  <si>
    <t>GARANTIZAR DISTRIBUCIÓN DE CORREO</t>
  </si>
  <si>
    <t>REALIZAR FRENCUENCIA DIARIA DE TRANSPORTE</t>
  </si>
  <si>
    <t>CAPACITAR CONTRATISTAS</t>
  </si>
  <si>
    <t>TRANSPORTAR CORREO</t>
  </si>
  <si>
    <t>INSTALAR PLATAFORMA TECNOLÓGICA</t>
  </si>
  <si>
    <t>FUNCIONAMIENTO</t>
  </si>
  <si>
    <t>GASTOS DE PERSONAL</t>
  </si>
  <si>
    <t xml:space="preserve">GASTO </t>
  </si>
  <si>
    <t>GASTOS GENERALES</t>
  </si>
  <si>
    <t>TRANSFERENCIAS CORRIENTES</t>
  </si>
  <si>
    <t>INVERSION</t>
  </si>
  <si>
    <t>% COMP</t>
  </si>
  <si>
    <t>% OBLIG</t>
  </si>
  <si>
    <t>RESERVAS</t>
  </si>
  <si>
    <t>COMPROMISOS SIN EJECUTAR</t>
  </si>
  <si>
    <t>CUENTAS POR PAGAR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</si>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</sst>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1" fillId="0" borderId="0" xfId="0" applyFont="1" applyFill="1" applyBorder="1"/>
    <xf numFmtId="10" fontId="1" fillId="0" borderId="0" xfId="1" applyNumberFormat="1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10" fontId="4" fillId="0" borderId="1" xfId="1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0" fontId="7" fillId="0" borderId="5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7" fontId="1" fillId="0" borderId="0" xfId="0" applyNumberFormat="1" applyFont="1" applyFill="1" applyBorder="1"/>
    <xf numFmtId="0" fontId="7" fillId="0" borderId="2" xfId="0" applyNumberFormat="1" applyFont="1" applyFill="1" applyBorder="1" applyAlignment="1">
      <alignment horizontal="center" vertical="center" readingOrder="1"/>
    </xf>
    <xf numFmtId="0" fontId="7" fillId="0" borderId="3" xfId="0" applyNumberFormat="1" applyFont="1" applyFill="1" applyBorder="1" applyAlignment="1">
      <alignment horizontal="center" vertical="center" readingOrder="1"/>
    </xf>
    <xf numFmtId="0" fontId="7" fillId="0" borderId="4" xfId="0" applyNumberFormat="1" applyFont="1" applyFill="1" applyBorder="1" applyAlignment="1">
      <alignment horizontal="center" vertical="center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289560</xdr:colOff>
      <xdr:row>0</xdr:row>
      <xdr:rowOff>60960</xdr:rowOff>
    </xdr:from>
    <xdr:to>
      <xdr:col>13</xdr:col>
      <xdr:colOff>97790</xdr:colOff>
      <xdr:row>6</xdr:row>
      <xdr:rowOff>104775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2360" y="60960"/>
          <a:ext cx="1951355" cy="1710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1</xdr:row>
      <xdr:rowOff>238125</xdr:rowOff>
    </xdr:from>
    <xdr:to>
      <xdr:col>4</xdr:col>
      <xdr:colOff>354330</xdr:colOff>
      <xdr:row>4</xdr:row>
      <xdr:rowOff>180975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28625"/>
          <a:ext cx="172593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6"/>
  <sheetViews>
    <sheetView showGridLines="0" tabSelected="1" workbookViewId="0">
      <selection activeCell="M11" sqref="M11"/>
    </sheetView>
  </sheetViews>
  <sheetFormatPr baseColWidth="10" defaultRowHeight="15" x14ac:dyDescent="0.25"/>
  <cols>
    <col min="1" max="6" width="5.42578125" customWidth="1"/>
    <col min="7" max="7" width="27.5703125" customWidth="1"/>
    <col min="8" max="9" width="23" bestFit="1" customWidth="1"/>
    <col min="10" max="10" width="20" bestFit="1" customWidth="1"/>
    <col min="11" max="11" width="23" bestFit="1" customWidth="1"/>
    <col min="12" max="12" width="9.140625" style="1" bestFit="1" customWidth="1"/>
    <col min="13" max="13" width="23" bestFit="1" customWidth="1"/>
    <col min="14" max="14" width="9.140625" style="1" bestFit="1" customWidth="1"/>
    <col min="15" max="16" width="23" bestFit="1" customWidth="1"/>
    <col min="17" max="17" width="18.85546875" bestFit="1" customWidth="1"/>
    <col min="18" max="18" width="21.28515625" bestFit="1" customWidth="1"/>
  </cols>
  <sheetData>
    <row r="1" spans="1:18" x14ac:dyDescent="0.25">
      <c r="J1" s="1"/>
      <c r="N1"/>
    </row>
    <row r="2" spans="1:18" ht="20.25" x14ac:dyDescent="0.25">
      <c r="G2" s="16" t="s">
        <v>19</v>
      </c>
      <c r="H2" s="17"/>
      <c r="I2" s="17"/>
      <c r="J2" s="17"/>
      <c r="K2" s="18"/>
      <c r="N2"/>
    </row>
    <row r="3" spans="1:18" ht="20.25" x14ac:dyDescent="0.25">
      <c r="H3" s="19" t="s">
        <v>363</v>
      </c>
      <c r="J3" s="13" t="s">
        <v>0</v>
      </c>
      <c r="K3" s="13">
        <v>2015</v>
      </c>
      <c r="N3"/>
    </row>
    <row r="4" spans="1:18" ht="20.25" x14ac:dyDescent="0.25">
      <c r="H4" s="19" t="s">
        <v>363</v>
      </c>
      <c r="J4" s="14" t="s">
        <v>2</v>
      </c>
      <c r="K4" s="14" t="s">
        <v>3</v>
      </c>
      <c r="N4"/>
    </row>
    <row r="5" spans="1:18" ht="40.5" x14ac:dyDescent="0.25">
      <c r="H5" s="19" t="s">
        <v>363</v>
      </c>
      <c r="J5" s="14" t="s">
        <v>4</v>
      </c>
      <c r="K5" s="14" t="s">
        <v>5</v>
      </c>
      <c r="N5"/>
    </row>
    <row r="6" spans="1:18" x14ac:dyDescent="0.25">
      <c r="H6" s="15"/>
      <c r="I6" s="15"/>
      <c r="J6" s="1"/>
      <c r="N6"/>
    </row>
    <row r="7" spans="1:18" ht="24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3" t="s">
        <v>358</v>
      </c>
      <c r="M7" s="2" t="s">
        <v>17</v>
      </c>
      <c r="N7" s="3" t="s">
        <v>359</v>
      </c>
      <c r="O7" s="2" t="s">
        <v>18</v>
      </c>
      <c r="P7" s="2" t="s">
        <v>360</v>
      </c>
      <c r="Q7" s="2" t="s">
        <v>361</v>
      </c>
      <c r="R7" s="2" t="s">
        <v>362</v>
      </c>
    </row>
    <row r="8" spans="1:18" s="12" customFormat="1" ht="15.75" x14ac:dyDescent="0.25">
      <c r="A8" s="8"/>
      <c r="B8" s="8"/>
      <c r="C8" s="8"/>
      <c r="D8" s="8"/>
      <c r="E8" s="8"/>
      <c r="F8" s="8"/>
      <c r="G8" s="9" t="s">
        <v>354</v>
      </c>
      <c r="H8" s="10">
        <f t="shared" ref="H8:P8" si="0">+H9+H72</f>
        <v>1295394544122</v>
      </c>
      <c r="I8" s="10">
        <f t="shared" si="0"/>
        <v>1249003662097.51</v>
      </c>
      <c r="J8" s="10">
        <f t="shared" si="0"/>
        <v>46390882024.489998</v>
      </c>
      <c r="K8" s="10">
        <f t="shared" si="0"/>
        <v>1241713032022.0898</v>
      </c>
      <c r="L8" s="11">
        <f>+K8/H8</f>
        <v>0.95855972040063309</v>
      </c>
      <c r="M8" s="10">
        <f t="shared" si="0"/>
        <v>1200200662646.0898</v>
      </c>
      <c r="N8" s="11">
        <f>+M8/H8</f>
        <v>0.92651360011676498</v>
      </c>
      <c r="O8" s="10">
        <f t="shared" si="0"/>
        <v>1028399797129.08</v>
      </c>
      <c r="P8" s="10">
        <f t="shared" si="0"/>
        <v>38133025302</v>
      </c>
      <c r="Q8" s="10">
        <f>+K8-M8-P8</f>
        <v>3379344074</v>
      </c>
      <c r="R8" s="10">
        <f>+M8-O8</f>
        <v>171800865517.00989</v>
      </c>
    </row>
    <row r="9" spans="1:18" s="12" customFormat="1" ht="15.75" x14ac:dyDescent="0.25">
      <c r="A9" s="8" t="s">
        <v>20</v>
      </c>
      <c r="B9" s="8"/>
      <c r="C9" s="8"/>
      <c r="D9" s="8"/>
      <c r="E9" s="8"/>
      <c r="F9" s="8"/>
      <c r="G9" s="9" t="s">
        <v>352</v>
      </c>
      <c r="H9" s="10">
        <f t="shared" ref="H9:P9" si="1">+H10+H13+H58</f>
        <v>364293977114</v>
      </c>
      <c r="I9" s="10">
        <f t="shared" si="1"/>
        <v>350534138145.51001</v>
      </c>
      <c r="J9" s="10">
        <f t="shared" si="1"/>
        <v>13759838968.49</v>
      </c>
      <c r="K9" s="10">
        <f t="shared" si="1"/>
        <v>346838193324.64001</v>
      </c>
      <c r="L9" s="11">
        <f>+K9/H9</f>
        <v>0.95208324900771701</v>
      </c>
      <c r="M9" s="10">
        <f t="shared" si="1"/>
        <v>346836008657.64001</v>
      </c>
      <c r="N9" s="11">
        <f>+M9/H9</f>
        <v>0.95207725201864435</v>
      </c>
      <c r="O9" s="10">
        <f t="shared" si="1"/>
        <v>338741121834.83997</v>
      </c>
      <c r="P9" s="10">
        <f t="shared" si="1"/>
        <v>0</v>
      </c>
      <c r="Q9" s="10">
        <f t="shared" ref="Q9:Q72" si="2">+K9-M9-P9</f>
        <v>2184667</v>
      </c>
      <c r="R9" s="10">
        <f t="shared" ref="R9:R72" si="3">+M9-O9</f>
        <v>8094886822.8000488</v>
      </c>
    </row>
    <row r="10" spans="1:18" s="12" customFormat="1" ht="15.75" x14ac:dyDescent="0.25">
      <c r="A10" s="8" t="s">
        <v>20</v>
      </c>
      <c r="B10" s="8">
        <v>1</v>
      </c>
      <c r="C10" s="8"/>
      <c r="D10" s="8"/>
      <c r="E10" s="8"/>
      <c r="F10" s="8"/>
      <c r="G10" s="9" t="s">
        <v>353</v>
      </c>
      <c r="H10" s="10">
        <f t="shared" ref="H10:P10" si="4">+H11</f>
        <v>310410000</v>
      </c>
      <c r="I10" s="10">
        <f t="shared" si="4"/>
        <v>295509710</v>
      </c>
      <c r="J10" s="10">
        <f t="shared" si="4"/>
        <v>14900290</v>
      </c>
      <c r="K10" s="10">
        <f t="shared" si="4"/>
        <v>295509710</v>
      </c>
      <c r="L10" s="11">
        <f>+K10/H10</f>
        <v>0.95199803485712442</v>
      </c>
      <c r="M10" s="10">
        <f t="shared" si="4"/>
        <v>295509710</v>
      </c>
      <c r="N10" s="11">
        <f>+M10/H10</f>
        <v>0.95199803485712442</v>
      </c>
      <c r="O10" s="10">
        <f t="shared" si="4"/>
        <v>295509710</v>
      </c>
      <c r="P10" s="10">
        <f t="shared" si="4"/>
        <v>0</v>
      </c>
      <c r="Q10" s="10">
        <f t="shared" si="2"/>
        <v>0</v>
      </c>
      <c r="R10" s="10">
        <f t="shared" si="3"/>
        <v>0</v>
      </c>
    </row>
    <row r="11" spans="1:18" ht="47.25" x14ac:dyDescent="0.25">
      <c r="A11" s="4" t="s">
        <v>20</v>
      </c>
      <c r="B11" s="4" t="s">
        <v>21</v>
      </c>
      <c r="C11" s="4" t="s">
        <v>22</v>
      </c>
      <c r="D11" s="4" t="s">
        <v>23</v>
      </c>
      <c r="E11" s="4"/>
      <c r="F11" s="4"/>
      <c r="G11" s="5" t="s">
        <v>25</v>
      </c>
      <c r="H11" s="6">
        <v>310410000</v>
      </c>
      <c r="I11" s="6">
        <v>295509710</v>
      </c>
      <c r="J11" s="6">
        <v>14900290</v>
      </c>
      <c r="K11" s="6">
        <v>295509710</v>
      </c>
      <c r="L11" s="7">
        <f>+K11/H11</f>
        <v>0.95199803485712442</v>
      </c>
      <c r="M11" s="6">
        <v>295509710</v>
      </c>
      <c r="N11" s="7">
        <f>+M11/H11</f>
        <v>0.95199803485712442</v>
      </c>
      <c r="O11" s="6">
        <v>295509710</v>
      </c>
      <c r="P11" s="6">
        <v>0</v>
      </c>
      <c r="Q11" s="6">
        <f t="shared" si="2"/>
        <v>0</v>
      </c>
      <c r="R11" s="6">
        <f t="shared" si="3"/>
        <v>0</v>
      </c>
    </row>
    <row r="12" spans="1:18" ht="31.5" x14ac:dyDescent="0.25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103</v>
      </c>
      <c r="F12" s="4"/>
      <c r="G12" s="5" t="s">
        <v>104</v>
      </c>
      <c r="H12" s="6">
        <v>310410000</v>
      </c>
      <c r="I12" s="6">
        <v>295509710</v>
      </c>
      <c r="J12" s="6">
        <v>14900290</v>
      </c>
      <c r="K12" s="6">
        <v>295509710</v>
      </c>
      <c r="L12" s="7">
        <f>+K12/H12</f>
        <v>0.95199803485712442</v>
      </c>
      <c r="M12" s="6">
        <v>295509710</v>
      </c>
      <c r="N12" s="7">
        <f>+M12/H12</f>
        <v>0.95199803485712442</v>
      </c>
      <c r="O12" s="6">
        <v>295509710</v>
      </c>
      <c r="P12" s="6">
        <v>0</v>
      </c>
      <c r="Q12" s="6">
        <f t="shared" si="2"/>
        <v>0</v>
      </c>
      <c r="R12" s="6">
        <f t="shared" si="3"/>
        <v>0</v>
      </c>
    </row>
    <row r="13" spans="1:18" s="12" customFormat="1" ht="15.75" x14ac:dyDescent="0.25">
      <c r="A13" s="8" t="s">
        <v>20</v>
      </c>
      <c r="B13" s="8">
        <v>2</v>
      </c>
      <c r="C13" s="8"/>
      <c r="D13" s="8"/>
      <c r="E13" s="8"/>
      <c r="F13" s="8"/>
      <c r="G13" s="9" t="s">
        <v>355</v>
      </c>
      <c r="H13" s="10">
        <f t="shared" ref="H13:P13" si="5">+H14+H19</f>
        <v>8935100000</v>
      </c>
      <c r="I13" s="10">
        <f t="shared" si="5"/>
        <v>8713965371</v>
      </c>
      <c r="J13" s="10">
        <f t="shared" si="5"/>
        <v>221134629</v>
      </c>
      <c r="K13" s="10">
        <f t="shared" si="5"/>
        <v>8546144438.1300001</v>
      </c>
      <c r="L13" s="11">
        <f>+K13/H13</f>
        <v>0.95646880707882398</v>
      </c>
      <c r="M13" s="10">
        <f t="shared" si="5"/>
        <v>8543959771.1300001</v>
      </c>
      <c r="N13" s="11">
        <f>+M13/H13</f>
        <v>0.9562243031560923</v>
      </c>
      <c r="O13" s="10">
        <f t="shared" si="5"/>
        <v>7743821253</v>
      </c>
      <c r="P13" s="10">
        <f t="shared" si="5"/>
        <v>0</v>
      </c>
      <c r="Q13" s="10">
        <f t="shared" si="2"/>
        <v>2184667</v>
      </c>
      <c r="R13" s="10">
        <f t="shared" si="3"/>
        <v>800138518.13000011</v>
      </c>
    </row>
    <row r="14" spans="1:18" ht="15.75" x14ac:dyDescent="0.25">
      <c r="A14" s="4" t="s">
        <v>20</v>
      </c>
      <c r="B14" s="4" t="s">
        <v>23</v>
      </c>
      <c r="C14" s="4" t="s">
        <v>22</v>
      </c>
      <c r="D14" s="4" t="s">
        <v>26</v>
      </c>
      <c r="E14" s="4"/>
      <c r="F14" s="4"/>
      <c r="G14" s="5" t="s">
        <v>27</v>
      </c>
      <c r="H14" s="6">
        <v>266100000</v>
      </c>
      <c r="I14" s="6">
        <v>144744248</v>
      </c>
      <c r="J14" s="6">
        <v>121355752</v>
      </c>
      <c r="K14" s="6">
        <v>144675925</v>
      </c>
      <c r="L14" s="7">
        <f>+K14/H14</f>
        <v>0.54369006012777155</v>
      </c>
      <c r="M14" s="6">
        <v>144675925</v>
      </c>
      <c r="N14" s="7">
        <f>+M14/H14</f>
        <v>0.54369006012777155</v>
      </c>
      <c r="O14" s="6">
        <v>144586658</v>
      </c>
      <c r="P14" s="6">
        <v>0</v>
      </c>
      <c r="Q14" s="6">
        <f t="shared" si="2"/>
        <v>0</v>
      </c>
      <c r="R14" s="6">
        <f t="shared" si="3"/>
        <v>89267</v>
      </c>
    </row>
    <row r="15" spans="1:18" ht="31.5" x14ac:dyDescent="0.25">
      <c r="A15" s="4" t="s">
        <v>20</v>
      </c>
      <c r="B15" s="4" t="s">
        <v>23</v>
      </c>
      <c r="C15" s="4" t="s">
        <v>22</v>
      </c>
      <c r="D15" s="4" t="s">
        <v>26</v>
      </c>
      <c r="E15" s="4" t="s">
        <v>105</v>
      </c>
      <c r="F15" s="4" t="s">
        <v>23</v>
      </c>
      <c r="G15" s="5" t="s">
        <v>106</v>
      </c>
      <c r="H15" s="6">
        <v>35000000</v>
      </c>
      <c r="I15" s="6">
        <v>5515000</v>
      </c>
      <c r="J15" s="6">
        <v>29485000</v>
      </c>
      <c r="K15" s="6">
        <v>5446677</v>
      </c>
      <c r="L15" s="7">
        <f>+K15/H15</f>
        <v>0.15561934285714285</v>
      </c>
      <c r="M15" s="6">
        <v>5446677</v>
      </c>
      <c r="N15" s="7">
        <f>+M15/H15</f>
        <v>0.15561934285714285</v>
      </c>
      <c r="O15" s="6">
        <v>5446677</v>
      </c>
      <c r="P15" s="6">
        <v>0</v>
      </c>
      <c r="Q15" s="6">
        <f t="shared" si="2"/>
        <v>0</v>
      </c>
      <c r="R15" s="6">
        <f t="shared" si="3"/>
        <v>0</v>
      </c>
    </row>
    <row r="16" spans="1:18" ht="15.75" x14ac:dyDescent="0.25">
      <c r="A16" s="4" t="s">
        <v>20</v>
      </c>
      <c r="B16" s="4" t="s">
        <v>23</v>
      </c>
      <c r="C16" s="4" t="s">
        <v>22</v>
      </c>
      <c r="D16" s="4" t="s">
        <v>26</v>
      </c>
      <c r="E16" s="4" t="s">
        <v>105</v>
      </c>
      <c r="F16" s="4" t="s">
        <v>26</v>
      </c>
      <c r="G16" s="5" t="s">
        <v>107</v>
      </c>
      <c r="H16" s="6">
        <v>200000000</v>
      </c>
      <c r="I16" s="6">
        <v>138937248</v>
      </c>
      <c r="J16" s="6">
        <v>61062752</v>
      </c>
      <c r="K16" s="6">
        <v>138937248</v>
      </c>
      <c r="L16" s="7">
        <f>+K16/H16</f>
        <v>0.69468624000000001</v>
      </c>
      <c r="M16" s="6">
        <v>138937248</v>
      </c>
      <c r="N16" s="7">
        <f>+M16/H16</f>
        <v>0.69468624000000001</v>
      </c>
      <c r="O16" s="6">
        <v>138847981</v>
      </c>
      <c r="P16" s="6">
        <v>0</v>
      </c>
      <c r="Q16" s="6">
        <f t="shared" si="2"/>
        <v>0</v>
      </c>
      <c r="R16" s="6">
        <f t="shared" si="3"/>
        <v>89267</v>
      </c>
    </row>
    <row r="17" spans="1:18" ht="15.75" x14ac:dyDescent="0.25">
      <c r="A17" s="4" t="s">
        <v>20</v>
      </c>
      <c r="B17" s="4" t="s">
        <v>23</v>
      </c>
      <c r="C17" s="4" t="s">
        <v>22</v>
      </c>
      <c r="D17" s="4" t="s">
        <v>26</v>
      </c>
      <c r="E17" s="4" t="s">
        <v>105</v>
      </c>
      <c r="F17" s="4" t="s">
        <v>61</v>
      </c>
      <c r="G17" s="5" t="s">
        <v>108</v>
      </c>
      <c r="H17" s="6">
        <v>1100000</v>
      </c>
      <c r="I17" s="6">
        <v>292000</v>
      </c>
      <c r="J17" s="6">
        <v>808000</v>
      </c>
      <c r="K17" s="6">
        <v>292000</v>
      </c>
      <c r="L17" s="7">
        <f>+K17/H17</f>
        <v>0.26545454545454544</v>
      </c>
      <c r="M17" s="6">
        <v>292000</v>
      </c>
      <c r="N17" s="7">
        <f>+M17/H17</f>
        <v>0.26545454545454544</v>
      </c>
      <c r="O17" s="6">
        <v>292000</v>
      </c>
      <c r="P17" s="6">
        <v>0</v>
      </c>
      <c r="Q17" s="6">
        <f t="shared" si="2"/>
        <v>0</v>
      </c>
      <c r="R17" s="6">
        <f t="shared" si="3"/>
        <v>0</v>
      </c>
    </row>
    <row r="18" spans="1:18" ht="15.75" x14ac:dyDescent="0.25">
      <c r="A18" s="4" t="s">
        <v>20</v>
      </c>
      <c r="B18" s="4" t="s">
        <v>23</v>
      </c>
      <c r="C18" s="4" t="s">
        <v>22</v>
      </c>
      <c r="D18" s="4" t="s">
        <v>26</v>
      </c>
      <c r="E18" s="4" t="s">
        <v>109</v>
      </c>
      <c r="F18" s="4" t="s">
        <v>23</v>
      </c>
      <c r="G18" s="5" t="s">
        <v>110</v>
      </c>
      <c r="H18" s="6">
        <v>30000000</v>
      </c>
      <c r="I18" s="6">
        <v>0</v>
      </c>
      <c r="J18" s="6">
        <v>30000000</v>
      </c>
      <c r="K18" s="6">
        <v>0</v>
      </c>
      <c r="L18" s="7">
        <f>+K18/H18</f>
        <v>0</v>
      </c>
      <c r="M18" s="6">
        <v>0</v>
      </c>
      <c r="N18" s="7">
        <f>+M18/H18</f>
        <v>0</v>
      </c>
      <c r="O18" s="6">
        <v>0</v>
      </c>
      <c r="P18" s="6">
        <v>0</v>
      </c>
      <c r="Q18" s="6">
        <f t="shared" si="2"/>
        <v>0</v>
      </c>
      <c r="R18" s="6">
        <f t="shared" si="3"/>
        <v>0</v>
      </c>
    </row>
    <row r="19" spans="1:18" ht="31.5" x14ac:dyDescent="0.25">
      <c r="A19" s="4" t="s">
        <v>20</v>
      </c>
      <c r="B19" s="4" t="s">
        <v>23</v>
      </c>
      <c r="C19" s="4" t="s">
        <v>22</v>
      </c>
      <c r="D19" s="4" t="s">
        <v>28</v>
      </c>
      <c r="E19" s="4"/>
      <c r="F19" s="4"/>
      <c r="G19" s="5" t="s">
        <v>29</v>
      </c>
      <c r="H19" s="6">
        <v>8669000000</v>
      </c>
      <c r="I19" s="6">
        <v>8569221123</v>
      </c>
      <c r="J19" s="6">
        <v>99778877</v>
      </c>
      <c r="K19" s="6">
        <v>8401468513.1300001</v>
      </c>
      <c r="L19" s="7">
        <f>+K19/H19</f>
        <v>0.96913929093667095</v>
      </c>
      <c r="M19" s="6">
        <v>8399283846.1300001</v>
      </c>
      <c r="N19" s="7">
        <f>+M19/H19</f>
        <v>0.96888728182373973</v>
      </c>
      <c r="O19" s="6">
        <v>7599234595</v>
      </c>
      <c r="P19" s="6">
        <v>0</v>
      </c>
      <c r="Q19" s="6">
        <f t="shared" si="2"/>
        <v>2184667</v>
      </c>
      <c r="R19" s="6">
        <f t="shared" si="3"/>
        <v>800049251.13000011</v>
      </c>
    </row>
    <row r="20" spans="1:18" ht="31.5" x14ac:dyDescent="0.25">
      <c r="A20" s="4" t="s">
        <v>20</v>
      </c>
      <c r="B20" s="4" t="s">
        <v>23</v>
      </c>
      <c r="C20" s="4" t="s">
        <v>22</v>
      </c>
      <c r="D20" s="4" t="s">
        <v>28</v>
      </c>
      <c r="E20" s="4" t="s">
        <v>21</v>
      </c>
      <c r="F20" s="4" t="s">
        <v>44</v>
      </c>
      <c r="G20" s="5" t="s">
        <v>111</v>
      </c>
      <c r="H20" s="6">
        <v>8245798</v>
      </c>
      <c r="I20" s="6">
        <v>6765698</v>
      </c>
      <c r="J20" s="6">
        <v>1480100</v>
      </c>
      <c r="K20" s="6">
        <v>6765698</v>
      </c>
      <c r="L20" s="7">
        <f>+K20/H20</f>
        <v>0.82050251534175345</v>
      </c>
      <c r="M20" s="6">
        <v>6765698</v>
      </c>
      <c r="N20" s="7">
        <f>+M20/H20</f>
        <v>0.82050251534175345</v>
      </c>
      <c r="O20" s="6">
        <v>4745798</v>
      </c>
      <c r="P20" s="6">
        <v>0</v>
      </c>
      <c r="Q20" s="6">
        <f t="shared" si="2"/>
        <v>0</v>
      </c>
      <c r="R20" s="6">
        <f t="shared" si="3"/>
        <v>2019900</v>
      </c>
    </row>
    <row r="21" spans="1:18" ht="31.5" x14ac:dyDescent="0.25">
      <c r="A21" s="4" t="s">
        <v>20</v>
      </c>
      <c r="B21" s="4" t="s">
        <v>23</v>
      </c>
      <c r="C21" s="4" t="s">
        <v>22</v>
      </c>
      <c r="D21" s="4" t="s">
        <v>28</v>
      </c>
      <c r="E21" s="4" t="s">
        <v>28</v>
      </c>
      <c r="F21" s="4" t="s">
        <v>21</v>
      </c>
      <c r="G21" s="5" t="s">
        <v>112</v>
      </c>
      <c r="H21" s="6">
        <v>109023212</v>
      </c>
      <c r="I21" s="6">
        <v>100811428</v>
      </c>
      <c r="J21" s="6">
        <v>8211784</v>
      </c>
      <c r="K21" s="6">
        <v>89080202</v>
      </c>
      <c r="L21" s="7">
        <f>+K21/H21</f>
        <v>0.81707556001927373</v>
      </c>
      <c r="M21" s="6">
        <v>89080202</v>
      </c>
      <c r="N21" s="7">
        <f>+M21/H21</f>
        <v>0.81707556001927373</v>
      </c>
      <c r="O21" s="6">
        <v>82065981</v>
      </c>
      <c r="P21" s="6">
        <v>0</v>
      </c>
      <c r="Q21" s="6">
        <f t="shared" si="2"/>
        <v>0</v>
      </c>
      <c r="R21" s="6">
        <f t="shared" si="3"/>
        <v>7014221</v>
      </c>
    </row>
    <row r="22" spans="1:18" ht="15.75" x14ac:dyDescent="0.25">
      <c r="A22" s="4" t="s">
        <v>20</v>
      </c>
      <c r="B22" s="4" t="s">
        <v>23</v>
      </c>
      <c r="C22" s="4" t="s">
        <v>22</v>
      </c>
      <c r="D22" s="4" t="s">
        <v>28</v>
      </c>
      <c r="E22" s="4" t="s">
        <v>28</v>
      </c>
      <c r="F22" s="4" t="s">
        <v>23</v>
      </c>
      <c r="G22" s="5" t="s">
        <v>113</v>
      </c>
      <c r="H22" s="6">
        <v>31935044</v>
      </c>
      <c r="I22" s="6">
        <v>31843256</v>
      </c>
      <c r="J22" s="6">
        <v>91788</v>
      </c>
      <c r="K22" s="6">
        <v>31843256</v>
      </c>
      <c r="L22" s="7">
        <f>+K22/H22</f>
        <v>0.99712579071442642</v>
      </c>
      <c r="M22" s="6">
        <v>31843256</v>
      </c>
      <c r="N22" s="7">
        <f>+M22/H22</f>
        <v>0.99712579071442642</v>
      </c>
      <c r="O22" s="6">
        <v>22335044</v>
      </c>
      <c r="P22" s="6">
        <v>0</v>
      </c>
      <c r="Q22" s="6">
        <f t="shared" si="2"/>
        <v>0</v>
      </c>
      <c r="R22" s="6">
        <f t="shared" si="3"/>
        <v>9508212</v>
      </c>
    </row>
    <row r="23" spans="1:18" ht="31.5" x14ac:dyDescent="0.25">
      <c r="A23" s="4" t="s">
        <v>20</v>
      </c>
      <c r="B23" s="4" t="s">
        <v>23</v>
      </c>
      <c r="C23" s="4" t="s">
        <v>22</v>
      </c>
      <c r="D23" s="4" t="s">
        <v>28</v>
      </c>
      <c r="E23" s="4" t="s">
        <v>28</v>
      </c>
      <c r="F23" s="4" t="s">
        <v>42</v>
      </c>
      <c r="G23" s="5" t="s">
        <v>114</v>
      </c>
      <c r="H23" s="6">
        <v>1809600</v>
      </c>
      <c r="I23" s="6">
        <v>1809600</v>
      </c>
      <c r="J23" s="6">
        <v>0</v>
      </c>
      <c r="K23" s="6">
        <v>1809600</v>
      </c>
      <c r="L23" s="7">
        <f>+K23/H23</f>
        <v>1</v>
      </c>
      <c r="M23" s="6">
        <v>1809600</v>
      </c>
      <c r="N23" s="7">
        <f>+M23/H23</f>
        <v>1</v>
      </c>
      <c r="O23" s="6">
        <v>0</v>
      </c>
      <c r="P23" s="6">
        <v>0</v>
      </c>
      <c r="Q23" s="6">
        <f t="shared" si="2"/>
        <v>0</v>
      </c>
      <c r="R23" s="6">
        <f t="shared" si="3"/>
        <v>1809600</v>
      </c>
    </row>
    <row r="24" spans="1:18" ht="31.5" x14ac:dyDescent="0.25">
      <c r="A24" s="4" t="s">
        <v>20</v>
      </c>
      <c r="B24" s="4" t="s">
        <v>23</v>
      </c>
      <c r="C24" s="4" t="s">
        <v>22</v>
      </c>
      <c r="D24" s="4" t="s">
        <v>28</v>
      </c>
      <c r="E24" s="4" t="s">
        <v>28</v>
      </c>
      <c r="F24" s="4" t="s">
        <v>83</v>
      </c>
      <c r="G24" s="5" t="s">
        <v>115</v>
      </c>
      <c r="H24" s="6">
        <v>1833062</v>
      </c>
      <c r="I24" s="6">
        <v>1833062</v>
      </c>
      <c r="J24" s="6">
        <v>0</v>
      </c>
      <c r="K24" s="6">
        <v>1833061</v>
      </c>
      <c r="L24" s="7">
        <f>+K24/H24</f>
        <v>0.99999945446471528</v>
      </c>
      <c r="M24" s="6">
        <v>1833061</v>
      </c>
      <c r="N24" s="7">
        <f>+M24/H24</f>
        <v>0.99999945446471528</v>
      </c>
      <c r="O24" s="6">
        <v>1833061</v>
      </c>
      <c r="P24" s="6">
        <v>0</v>
      </c>
      <c r="Q24" s="6">
        <f t="shared" si="2"/>
        <v>0</v>
      </c>
      <c r="R24" s="6">
        <f t="shared" si="3"/>
        <v>0</v>
      </c>
    </row>
    <row r="25" spans="1:18" ht="31.5" x14ac:dyDescent="0.25">
      <c r="A25" s="4" t="s">
        <v>20</v>
      </c>
      <c r="B25" s="4" t="s">
        <v>23</v>
      </c>
      <c r="C25" s="4" t="s">
        <v>22</v>
      </c>
      <c r="D25" s="4" t="s">
        <v>28</v>
      </c>
      <c r="E25" s="4" t="s">
        <v>28</v>
      </c>
      <c r="F25" s="4" t="s">
        <v>31</v>
      </c>
      <c r="G25" s="5" t="s">
        <v>116</v>
      </c>
      <c r="H25" s="6">
        <v>57359937</v>
      </c>
      <c r="I25" s="6">
        <v>57359937</v>
      </c>
      <c r="J25" s="6">
        <v>0</v>
      </c>
      <c r="K25" s="6">
        <v>47293235.460000001</v>
      </c>
      <c r="L25" s="7">
        <f>+K25/H25</f>
        <v>0.82449943172008711</v>
      </c>
      <c r="M25" s="6">
        <v>47293235.460000001</v>
      </c>
      <c r="N25" s="7">
        <f>+M25/H25</f>
        <v>0.82449943172008711</v>
      </c>
      <c r="O25" s="6">
        <v>36776729</v>
      </c>
      <c r="P25" s="6">
        <v>0</v>
      </c>
      <c r="Q25" s="6">
        <f t="shared" si="2"/>
        <v>0</v>
      </c>
      <c r="R25" s="6">
        <f t="shared" si="3"/>
        <v>10516506.460000001</v>
      </c>
    </row>
    <row r="26" spans="1:18" ht="47.25" x14ac:dyDescent="0.25">
      <c r="A26" s="4" t="s">
        <v>20</v>
      </c>
      <c r="B26" s="4" t="s">
        <v>23</v>
      </c>
      <c r="C26" s="4" t="s">
        <v>22</v>
      </c>
      <c r="D26" s="4" t="s">
        <v>28</v>
      </c>
      <c r="E26" s="4" t="s">
        <v>28</v>
      </c>
      <c r="F26" s="4" t="s">
        <v>117</v>
      </c>
      <c r="G26" s="5" t="s">
        <v>118</v>
      </c>
      <c r="H26" s="6">
        <v>36067840</v>
      </c>
      <c r="I26" s="6">
        <v>28067840</v>
      </c>
      <c r="J26" s="6">
        <v>8000000</v>
      </c>
      <c r="K26" s="6">
        <v>16551317.869999999</v>
      </c>
      <c r="L26" s="7">
        <f>+K26/H26</f>
        <v>0.45889406934266092</v>
      </c>
      <c r="M26" s="6">
        <v>16551317.869999999</v>
      </c>
      <c r="N26" s="7">
        <f>+M26/H26</f>
        <v>0.45889406934266092</v>
      </c>
      <c r="O26" s="6">
        <v>15368332</v>
      </c>
      <c r="P26" s="6">
        <v>0</v>
      </c>
      <c r="Q26" s="6">
        <f t="shared" si="2"/>
        <v>0</v>
      </c>
      <c r="R26" s="6">
        <f t="shared" si="3"/>
        <v>1182985.8699999992</v>
      </c>
    </row>
    <row r="27" spans="1:18" ht="15.75" x14ac:dyDescent="0.25">
      <c r="A27" s="4" t="s">
        <v>20</v>
      </c>
      <c r="B27" s="4" t="s">
        <v>23</v>
      </c>
      <c r="C27" s="4" t="s">
        <v>22</v>
      </c>
      <c r="D27" s="4" t="s">
        <v>28</v>
      </c>
      <c r="E27" s="4" t="s">
        <v>28</v>
      </c>
      <c r="F27" s="4" t="s">
        <v>24</v>
      </c>
      <c r="G27" s="5" t="s">
        <v>119</v>
      </c>
      <c r="H27" s="6">
        <v>11162754</v>
      </c>
      <c r="I27" s="6">
        <v>9162754</v>
      </c>
      <c r="J27" s="6">
        <v>2000000</v>
      </c>
      <c r="K27" s="6">
        <v>9162754</v>
      </c>
      <c r="L27" s="7">
        <f>+K27/H27</f>
        <v>0.8208327443209803</v>
      </c>
      <c r="M27" s="6">
        <v>9162754</v>
      </c>
      <c r="N27" s="7">
        <f>+M27/H27</f>
        <v>0.8208327443209803</v>
      </c>
      <c r="O27" s="6">
        <v>6195180</v>
      </c>
      <c r="P27" s="6">
        <v>0</v>
      </c>
      <c r="Q27" s="6">
        <f t="shared" si="2"/>
        <v>0</v>
      </c>
      <c r="R27" s="6">
        <f t="shared" si="3"/>
        <v>2967574</v>
      </c>
    </row>
    <row r="28" spans="1:18" ht="31.5" x14ac:dyDescent="0.25">
      <c r="A28" s="4" t="s">
        <v>20</v>
      </c>
      <c r="B28" s="4" t="s">
        <v>23</v>
      </c>
      <c r="C28" s="4" t="s">
        <v>22</v>
      </c>
      <c r="D28" s="4" t="s">
        <v>28</v>
      </c>
      <c r="E28" s="4" t="s">
        <v>28</v>
      </c>
      <c r="F28" s="4" t="s">
        <v>33</v>
      </c>
      <c r="G28" s="5" t="s">
        <v>120</v>
      </c>
      <c r="H28" s="6">
        <v>0</v>
      </c>
      <c r="I28" s="6">
        <v>0</v>
      </c>
      <c r="J28" s="6">
        <v>0</v>
      </c>
      <c r="K28" s="6">
        <v>0</v>
      </c>
      <c r="L28" s="7" t="e">
        <f>+K28/H28</f>
        <v>#DIV/0!</v>
      </c>
      <c r="M28" s="6">
        <v>0</v>
      </c>
      <c r="N28" s="7" t="e">
        <f>+M28/H28</f>
        <v>#DIV/0!</v>
      </c>
      <c r="O28" s="6">
        <v>0</v>
      </c>
      <c r="P28" s="6">
        <v>0</v>
      </c>
      <c r="Q28" s="6">
        <f t="shared" si="2"/>
        <v>0</v>
      </c>
      <c r="R28" s="6">
        <f t="shared" si="3"/>
        <v>0</v>
      </c>
    </row>
    <row r="29" spans="1:18" ht="31.5" x14ac:dyDescent="0.25">
      <c r="A29" s="4" t="s">
        <v>20</v>
      </c>
      <c r="B29" s="4" t="s">
        <v>23</v>
      </c>
      <c r="C29" s="4" t="s">
        <v>22</v>
      </c>
      <c r="D29" s="4" t="s">
        <v>28</v>
      </c>
      <c r="E29" s="4" t="s">
        <v>28</v>
      </c>
      <c r="F29" s="4" t="s">
        <v>121</v>
      </c>
      <c r="G29" s="5" t="s">
        <v>122</v>
      </c>
      <c r="H29" s="6">
        <v>8943260</v>
      </c>
      <c r="I29" s="6">
        <v>8131020</v>
      </c>
      <c r="J29" s="6">
        <v>812240</v>
      </c>
      <c r="K29" s="6">
        <v>8131020</v>
      </c>
      <c r="L29" s="7">
        <f>+K29/H29</f>
        <v>0.90917853221308564</v>
      </c>
      <c r="M29" s="6">
        <v>8131020</v>
      </c>
      <c r="N29" s="7">
        <f>+M29/H29</f>
        <v>0.90917853221308564</v>
      </c>
      <c r="O29" s="6">
        <v>8131020</v>
      </c>
      <c r="P29" s="6">
        <v>0</v>
      </c>
      <c r="Q29" s="6">
        <f t="shared" si="2"/>
        <v>0</v>
      </c>
      <c r="R29" s="6">
        <f t="shared" si="3"/>
        <v>0</v>
      </c>
    </row>
    <row r="30" spans="1:18" ht="31.5" x14ac:dyDescent="0.25">
      <c r="A30" s="4" t="s">
        <v>20</v>
      </c>
      <c r="B30" s="4" t="s">
        <v>23</v>
      </c>
      <c r="C30" s="4" t="s">
        <v>22</v>
      </c>
      <c r="D30" s="4" t="s">
        <v>28</v>
      </c>
      <c r="E30" s="4" t="s">
        <v>61</v>
      </c>
      <c r="F30" s="4" t="s">
        <v>21</v>
      </c>
      <c r="G30" s="5" t="s">
        <v>123</v>
      </c>
      <c r="H30" s="6">
        <v>393710718</v>
      </c>
      <c r="I30" s="6">
        <v>393710718</v>
      </c>
      <c r="J30" s="6">
        <v>0</v>
      </c>
      <c r="K30" s="6">
        <v>392050632</v>
      </c>
      <c r="L30" s="7">
        <f>+K30/H30</f>
        <v>0.99578348791612015</v>
      </c>
      <c r="M30" s="6">
        <v>392050632</v>
      </c>
      <c r="N30" s="7">
        <f>+M30/H30</f>
        <v>0.99578348791612015</v>
      </c>
      <c r="O30" s="6">
        <v>325857007</v>
      </c>
      <c r="P30" s="6">
        <v>0</v>
      </c>
      <c r="Q30" s="6">
        <f t="shared" si="2"/>
        <v>0</v>
      </c>
      <c r="R30" s="6">
        <f t="shared" si="3"/>
        <v>66193625</v>
      </c>
    </row>
    <row r="31" spans="1:18" ht="47.25" x14ac:dyDescent="0.25">
      <c r="A31" s="4" t="s">
        <v>20</v>
      </c>
      <c r="B31" s="4" t="s">
        <v>23</v>
      </c>
      <c r="C31" s="4" t="s">
        <v>22</v>
      </c>
      <c r="D31" s="4" t="s">
        <v>28</v>
      </c>
      <c r="E31" s="4" t="s">
        <v>61</v>
      </c>
      <c r="F31" s="4" t="s">
        <v>23</v>
      </c>
      <c r="G31" s="5" t="s">
        <v>124</v>
      </c>
      <c r="H31" s="6">
        <v>40393299</v>
      </c>
      <c r="I31" s="6">
        <v>39393299</v>
      </c>
      <c r="J31" s="6">
        <v>1000000</v>
      </c>
      <c r="K31" s="6">
        <v>39385459</v>
      </c>
      <c r="L31" s="7">
        <f>+K31/H31</f>
        <v>0.97504932686978596</v>
      </c>
      <c r="M31" s="6">
        <v>39385459</v>
      </c>
      <c r="N31" s="7">
        <f>+M31/H31</f>
        <v>0.97504932686978596</v>
      </c>
      <c r="O31" s="6">
        <v>39385459</v>
      </c>
      <c r="P31" s="6">
        <v>0</v>
      </c>
      <c r="Q31" s="6">
        <f t="shared" si="2"/>
        <v>0</v>
      </c>
      <c r="R31" s="6">
        <f t="shared" si="3"/>
        <v>0</v>
      </c>
    </row>
    <row r="32" spans="1:18" ht="63" x14ac:dyDescent="0.25">
      <c r="A32" s="4" t="s">
        <v>20</v>
      </c>
      <c r="B32" s="4" t="s">
        <v>23</v>
      </c>
      <c r="C32" s="4" t="s">
        <v>22</v>
      </c>
      <c r="D32" s="4" t="s">
        <v>28</v>
      </c>
      <c r="E32" s="4" t="s">
        <v>61</v>
      </c>
      <c r="F32" s="4" t="s">
        <v>42</v>
      </c>
      <c r="G32" s="5" t="s">
        <v>125</v>
      </c>
      <c r="H32" s="6">
        <v>3956236</v>
      </c>
      <c r="I32" s="6">
        <v>3256236</v>
      </c>
      <c r="J32" s="6">
        <v>700000</v>
      </c>
      <c r="K32" s="6">
        <v>3256236</v>
      </c>
      <c r="L32" s="7">
        <f>+K32/H32</f>
        <v>0.82306414480834811</v>
      </c>
      <c r="M32" s="6">
        <v>3256236</v>
      </c>
      <c r="N32" s="7">
        <f>+M32/H32</f>
        <v>0.82306414480834811</v>
      </c>
      <c r="O32" s="6">
        <v>2402302</v>
      </c>
      <c r="P32" s="6">
        <v>0</v>
      </c>
      <c r="Q32" s="6">
        <f t="shared" si="2"/>
        <v>0</v>
      </c>
      <c r="R32" s="6">
        <f t="shared" si="3"/>
        <v>853934</v>
      </c>
    </row>
    <row r="33" spans="1:18" ht="15.75" x14ac:dyDescent="0.25">
      <c r="A33" s="4" t="s">
        <v>20</v>
      </c>
      <c r="B33" s="4" t="s">
        <v>23</v>
      </c>
      <c r="C33" s="4" t="s">
        <v>22</v>
      </c>
      <c r="D33" s="4" t="s">
        <v>28</v>
      </c>
      <c r="E33" s="4" t="s">
        <v>61</v>
      </c>
      <c r="F33" s="4" t="s">
        <v>126</v>
      </c>
      <c r="G33" s="5" t="s">
        <v>127</v>
      </c>
      <c r="H33" s="6">
        <v>422989568</v>
      </c>
      <c r="I33" s="6">
        <v>422989568</v>
      </c>
      <c r="J33" s="6">
        <v>0</v>
      </c>
      <c r="K33" s="6">
        <v>418540711.80000001</v>
      </c>
      <c r="L33" s="7">
        <f>+K33/H33</f>
        <v>0.98948235007062868</v>
      </c>
      <c r="M33" s="6">
        <v>418540711.80000001</v>
      </c>
      <c r="N33" s="7">
        <f>+M33/H33</f>
        <v>0.98948235007062868</v>
      </c>
      <c r="O33" s="6">
        <v>352589211</v>
      </c>
      <c r="P33" s="6">
        <v>0</v>
      </c>
      <c r="Q33" s="6">
        <f t="shared" si="2"/>
        <v>0</v>
      </c>
      <c r="R33" s="6">
        <f t="shared" si="3"/>
        <v>65951500.800000012</v>
      </c>
    </row>
    <row r="34" spans="1:18" ht="47.25" x14ac:dyDescent="0.25">
      <c r="A34" s="4" t="s">
        <v>20</v>
      </c>
      <c r="B34" s="4" t="s">
        <v>23</v>
      </c>
      <c r="C34" s="4" t="s">
        <v>22</v>
      </c>
      <c r="D34" s="4" t="s">
        <v>28</v>
      </c>
      <c r="E34" s="4" t="s">
        <v>61</v>
      </c>
      <c r="F34" s="4" t="s">
        <v>88</v>
      </c>
      <c r="G34" s="5" t="s">
        <v>128</v>
      </c>
      <c r="H34" s="6">
        <v>1228697427</v>
      </c>
      <c r="I34" s="6">
        <v>1228697427</v>
      </c>
      <c r="J34" s="6">
        <v>0</v>
      </c>
      <c r="K34" s="6">
        <v>1211526981</v>
      </c>
      <c r="L34" s="7">
        <f>+K34/H34</f>
        <v>0.98602548876339435</v>
      </c>
      <c r="M34" s="6">
        <v>1211526981</v>
      </c>
      <c r="N34" s="7">
        <f>+M34/H34</f>
        <v>0.98602548876339435</v>
      </c>
      <c r="O34" s="6">
        <v>1000818658</v>
      </c>
      <c r="P34" s="6">
        <v>0</v>
      </c>
      <c r="Q34" s="6">
        <f t="shared" si="2"/>
        <v>0</v>
      </c>
      <c r="R34" s="6">
        <f t="shared" si="3"/>
        <v>210708323</v>
      </c>
    </row>
    <row r="35" spans="1:18" ht="31.5" x14ac:dyDescent="0.25">
      <c r="A35" s="4" t="s">
        <v>20</v>
      </c>
      <c r="B35" s="4" t="s">
        <v>23</v>
      </c>
      <c r="C35" s="4" t="s">
        <v>22</v>
      </c>
      <c r="D35" s="4" t="s">
        <v>28</v>
      </c>
      <c r="E35" s="4" t="s">
        <v>61</v>
      </c>
      <c r="F35" s="4" t="s">
        <v>65</v>
      </c>
      <c r="G35" s="5" t="s">
        <v>129</v>
      </c>
      <c r="H35" s="6">
        <v>5220000</v>
      </c>
      <c r="I35" s="6">
        <v>5220000</v>
      </c>
      <c r="J35" s="6">
        <v>0</v>
      </c>
      <c r="K35" s="6">
        <v>5220000</v>
      </c>
      <c r="L35" s="7">
        <f>+K35/H35</f>
        <v>1</v>
      </c>
      <c r="M35" s="6">
        <v>5220000</v>
      </c>
      <c r="N35" s="7">
        <f>+M35/H35</f>
        <v>1</v>
      </c>
      <c r="O35" s="6">
        <v>4620000</v>
      </c>
      <c r="P35" s="6">
        <v>0</v>
      </c>
      <c r="Q35" s="6">
        <f t="shared" si="2"/>
        <v>0</v>
      </c>
      <c r="R35" s="6">
        <f t="shared" si="3"/>
        <v>600000</v>
      </c>
    </row>
    <row r="36" spans="1:18" ht="15.75" x14ac:dyDescent="0.25">
      <c r="A36" s="4" t="s">
        <v>20</v>
      </c>
      <c r="B36" s="4" t="s">
        <v>23</v>
      </c>
      <c r="C36" s="4" t="s">
        <v>22</v>
      </c>
      <c r="D36" s="4" t="s">
        <v>28</v>
      </c>
      <c r="E36" s="4" t="s">
        <v>42</v>
      </c>
      <c r="F36" s="4" t="s">
        <v>23</v>
      </c>
      <c r="G36" s="5" t="s">
        <v>130</v>
      </c>
      <c r="H36" s="6">
        <v>348000000</v>
      </c>
      <c r="I36" s="6">
        <v>348000000</v>
      </c>
      <c r="J36" s="6">
        <v>0</v>
      </c>
      <c r="K36" s="6">
        <v>347128385</v>
      </c>
      <c r="L36" s="7">
        <f>+K36/H36</f>
        <v>0.99749535919540233</v>
      </c>
      <c r="M36" s="6">
        <v>347128385</v>
      </c>
      <c r="N36" s="7">
        <f>+M36/H36</f>
        <v>0.99749535919540233</v>
      </c>
      <c r="O36" s="6">
        <v>326268485</v>
      </c>
      <c r="P36" s="6">
        <v>0</v>
      </c>
      <c r="Q36" s="6">
        <f t="shared" si="2"/>
        <v>0</v>
      </c>
      <c r="R36" s="6">
        <f t="shared" si="3"/>
        <v>20859900</v>
      </c>
    </row>
    <row r="37" spans="1:18" ht="47.25" x14ac:dyDescent="0.25">
      <c r="A37" s="4" t="s">
        <v>20</v>
      </c>
      <c r="B37" s="4" t="s">
        <v>23</v>
      </c>
      <c r="C37" s="4" t="s">
        <v>22</v>
      </c>
      <c r="D37" s="4" t="s">
        <v>28</v>
      </c>
      <c r="E37" s="4" t="s">
        <v>42</v>
      </c>
      <c r="F37" s="4" t="s">
        <v>126</v>
      </c>
      <c r="G37" s="5" t="s">
        <v>131</v>
      </c>
      <c r="H37" s="6">
        <v>9791800</v>
      </c>
      <c r="I37" s="6">
        <v>5733100</v>
      </c>
      <c r="J37" s="6">
        <v>4058700</v>
      </c>
      <c r="K37" s="6">
        <v>4389900</v>
      </c>
      <c r="L37" s="7">
        <f>+K37/H37</f>
        <v>0.44832410792704097</v>
      </c>
      <c r="M37" s="6">
        <v>4389900</v>
      </c>
      <c r="N37" s="7">
        <f>+M37/H37</f>
        <v>0.44832410792704097</v>
      </c>
      <c r="O37" s="6">
        <v>4352200</v>
      </c>
      <c r="P37" s="6">
        <v>0</v>
      </c>
      <c r="Q37" s="6">
        <f t="shared" si="2"/>
        <v>0</v>
      </c>
      <c r="R37" s="6">
        <f t="shared" si="3"/>
        <v>37700</v>
      </c>
    </row>
    <row r="38" spans="1:18" ht="31.5" x14ac:dyDescent="0.25">
      <c r="A38" s="4" t="s">
        <v>20</v>
      </c>
      <c r="B38" s="4" t="s">
        <v>23</v>
      </c>
      <c r="C38" s="4" t="s">
        <v>22</v>
      </c>
      <c r="D38" s="4" t="s">
        <v>28</v>
      </c>
      <c r="E38" s="4" t="s">
        <v>99</v>
      </c>
      <c r="F38" s="4" t="s">
        <v>28</v>
      </c>
      <c r="G38" s="5" t="s">
        <v>132</v>
      </c>
      <c r="H38" s="6">
        <v>33650000</v>
      </c>
      <c r="I38" s="6">
        <v>33650000</v>
      </c>
      <c r="J38" s="6">
        <v>0</v>
      </c>
      <c r="K38" s="6">
        <v>13931500</v>
      </c>
      <c r="L38" s="7">
        <f>+K38/H38</f>
        <v>0.41401188707280834</v>
      </c>
      <c r="M38" s="6">
        <v>13931500</v>
      </c>
      <c r="N38" s="7">
        <f>+M38/H38</f>
        <v>0.41401188707280834</v>
      </c>
      <c r="O38" s="6">
        <v>12192100</v>
      </c>
      <c r="P38" s="6">
        <v>0</v>
      </c>
      <c r="Q38" s="6">
        <f t="shared" si="2"/>
        <v>0</v>
      </c>
      <c r="R38" s="6">
        <f t="shared" si="3"/>
        <v>1739400</v>
      </c>
    </row>
    <row r="39" spans="1:18" ht="15.75" x14ac:dyDescent="0.25">
      <c r="A39" s="4" t="s">
        <v>20</v>
      </c>
      <c r="B39" s="4" t="s">
        <v>23</v>
      </c>
      <c r="C39" s="4" t="s">
        <v>22</v>
      </c>
      <c r="D39" s="4" t="s">
        <v>28</v>
      </c>
      <c r="E39" s="4" t="s">
        <v>99</v>
      </c>
      <c r="F39" s="4" t="s">
        <v>61</v>
      </c>
      <c r="G39" s="5" t="s">
        <v>133</v>
      </c>
      <c r="H39" s="6">
        <v>7368490</v>
      </c>
      <c r="I39" s="6">
        <v>7368490</v>
      </c>
      <c r="J39" s="6">
        <v>0</v>
      </c>
      <c r="K39" s="6">
        <v>7368490</v>
      </c>
      <c r="L39" s="7">
        <f>+K39/H39</f>
        <v>1</v>
      </c>
      <c r="M39" s="6">
        <v>7368490</v>
      </c>
      <c r="N39" s="7">
        <f>+M39/H39</f>
        <v>1</v>
      </c>
      <c r="O39" s="6">
        <v>7368490</v>
      </c>
      <c r="P39" s="6">
        <v>0</v>
      </c>
      <c r="Q39" s="6">
        <f t="shared" si="2"/>
        <v>0</v>
      </c>
      <c r="R39" s="6">
        <f t="shared" si="3"/>
        <v>0</v>
      </c>
    </row>
    <row r="40" spans="1:18" ht="47.25" x14ac:dyDescent="0.25">
      <c r="A40" s="4" t="s">
        <v>20</v>
      </c>
      <c r="B40" s="4" t="s">
        <v>23</v>
      </c>
      <c r="C40" s="4" t="s">
        <v>22</v>
      </c>
      <c r="D40" s="4" t="s">
        <v>28</v>
      </c>
      <c r="E40" s="4" t="s">
        <v>99</v>
      </c>
      <c r="F40" s="4" t="s">
        <v>42</v>
      </c>
      <c r="G40" s="5" t="s">
        <v>134</v>
      </c>
      <c r="H40" s="6">
        <v>1327600</v>
      </c>
      <c r="I40" s="6">
        <v>327600</v>
      </c>
      <c r="J40" s="6">
        <v>1000000</v>
      </c>
      <c r="K40" s="6">
        <v>327600</v>
      </c>
      <c r="L40" s="7">
        <f>+K40/H40</f>
        <v>0.2467610726122326</v>
      </c>
      <c r="M40" s="6">
        <v>327600</v>
      </c>
      <c r="N40" s="7">
        <f>+M40/H40</f>
        <v>0.2467610726122326</v>
      </c>
      <c r="O40" s="6">
        <v>327600</v>
      </c>
      <c r="P40" s="6">
        <v>0</v>
      </c>
      <c r="Q40" s="6">
        <f t="shared" si="2"/>
        <v>0</v>
      </c>
      <c r="R40" s="6">
        <f t="shared" si="3"/>
        <v>0</v>
      </c>
    </row>
    <row r="41" spans="1:18" ht="47.25" x14ac:dyDescent="0.25">
      <c r="A41" s="4" t="s">
        <v>20</v>
      </c>
      <c r="B41" s="4" t="s">
        <v>23</v>
      </c>
      <c r="C41" s="4" t="s">
        <v>22</v>
      </c>
      <c r="D41" s="4" t="s">
        <v>28</v>
      </c>
      <c r="E41" s="4" t="s">
        <v>126</v>
      </c>
      <c r="F41" s="4" t="s">
        <v>21</v>
      </c>
      <c r="G41" s="5" t="s">
        <v>135</v>
      </c>
      <c r="H41" s="6">
        <v>50326694</v>
      </c>
      <c r="I41" s="6">
        <v>37486880</v>
      </c>
      <c r="J41" s="6">
        <v>12839814</v>
      </c>
      <c r="K41" s="6">
        <v>37486880</v>
      </c>
      <c r="L41" s="7">
        <f>+K41/H41</f>
        <v>0.74487070420322066</v>
      </c>
      <c r="M41" s="6">
        <v>37486880</v>
      </c>
      <c r="N41" s="7">
        <f>+M41/H41</f>
        <v>0.74487070420322066</v>
      </c>
      <c r="O41" s="6">
        <v>37486880</v>
      </c>
      <c r="P41" s="6">
        <v>0</v>
      </c>
      <c r="Q41" s="6">
        <f t="shared" si="2"/>
        <v>0</v>
      </c>
      <c r="R41" s="6">
        <f t="shared" si="3"/>
        <v>0</v>
      </c>
    </row>
    <row r="42" spans="1:18" ht="15.75" x14ac:dyDescent="0.25">
      <c r="A42" s="4" t="s">
        <v>20</v>
      </c>
      <c r="B42" s="4" t="s">
        <v>23</v>
      </c>
      <c r="C42" s="4" t="s">
        <v>22</v>
      </c>
      <c r="D42" s="4" t="s">
        <v>28</v>
      </c>
      <c r="E42" s="4" t="s">
        <v>126</v>
      </c>
      <c r="F42" s="4" t="s">
        <v>23</v>
      </c>
      <c r="G42" s="5" t="s">
        <v>136</v>
      </c>
      <c r="H42" s="6">
        <v>409133090</v>
      </c>
      <c r="I42" s="6">
        <v>405059630</v>
      </c>
      <c r="J42" s="6">
        <v>4073460</v>
      </c>
      <c r="K42" s="6">
        <v>405059630</v>
      </c>
      <c r="L42" s="7">
        <f>+K42/H42</f>
        <v>0.99004367991843434</v>
      </c>
      <c r="M42" s="6">
        <v>405059630</v>
      </c>
      <c r="N42" s="7">
        <f>+M42/H42</f>
        <v>0.99004367991843434</v>
      </c>
      <c r="O42" s="6">
        <v>405059630</v>
      </c>
      <c r="P42" s="6">
        <v>0</v>
      </c>
      <c r="Q42" s="6">
        <f t="shared" si="2"/>
        <v>0</v>
      </c>
      <c r="R42" s="6">
        <f t="shared" si="3"/>
        <v>0</v>
      </c>
    </row>
    <row r="43" spans="1:18" ht="31.5" x14ac:dyDescent="0.25">
      <c r="A43" s="4" t="s">
        <v>20</v>
      </c>
      <c r="B43" s="4" t="s">
        <v>23</v>
      </c>
      <c r="C43" s="4" t="s">
        <v>22</v>
      </c>
      <c r="D43" s="4" t="s">
        <v>28</v>
      </c>
      <c r="E43" s="4" t="s">
        <v>126</v>
      </c>
      <c r="F43" s="4" t="s">
        <v>61</v>
      </c>
      <c r="G43" s="5" t="s">
        <v>137</v>
      </c>
      <c r="H43" s="6">
        <v>64669335</v>
      </c>
      <c r="I43" s="6">
        <v>55625125</v>
      </c>
      <c r="J43" s="6">
        <v>9044210</v>
      </c>
      <c r="K43" s="6">
        <v>55625125</v>
      </c>
      <c r="L43" s="7">
        <f>+K43/H43</f>
        <v>0.86014685321876283</v>
      </c>
      <c r="M43" s="6">
        <v>55625125</v>
      </c>
      <c r="N43" s="7">
        <f>+M43/H43</f>
        <v>0.86014685321876283</v>
      </c>
      <c r="O43" s="6">
        <v>55625125</v>
      </c>
      <c r="P43" s="6">
        <v>0</v>
      </c>
      <c r="Q43" s="6">
        <f t="shared" si="2"/>
        <v>0</v>
      </c>
      <c r="R43" s="6">
        <f t="shared" si="3"/>
        <v>0</v>
      </c>
    </row>
    <row r="44" spans="1:18" ht="31.5" x14ac:dyDescent="0.25">
      <c r="A44" s="4" t="s">
        <v>20</v>
      </c>
      <c r="B44" s="4" t="s">
        <v>23</v>
      </c>
      <c r="C44" s="4" t="s">
        <v>22</v>
      </c>
      <c r="D44" s="4" t="s">
        <v>28</v>
      </c>
      <c r="E44" s="4" t="s">
        <v>126</v>
      </c>
      <c r="F44" s="4" t="s">
        <v>42</v>
      </c>
      <c r="G44" s="5" t="s">
        <v>138</v>
      </c>
      <c r="H44" s="6">
        <v>162422466</v>
      </c>
      <c r="I44" s="6">
        <v>160844525</v>
      </c>
      <c r="J44" s="6">
        <v>1577941</v>
      </c>
      <c r="K44" s="6">
        <v>160752384</v>
      </c>
      <c r="L44" s="7">
        <f>+K44/H44</f>
        <v>0.9897176662740732</v>
      </c>
      <c r="M44" s="6">
        <v>160752384</v>
      </c>
      <c r="N44" s="7">
        <f>+M44/H44</f>
        <v>0.9897176662740732</v>
      </c>
      <c r="O44" s="6">
        <v>160752384</v>
      </c>
      <c r="P44" s="6">
        <v>0</v>
      </c>
      <c r="Q44" s="6">
        <f t="shared" si="2"/>
        <v>0</v>
      </c>
      <c r="R44" s="6">
        <f t="shared" si="3"/>
        <v>0</v>
      </c>
    </row>
    <row r="45" spans="1:18" ht="47.25" x14ac:dyDescent="0.25">
      <c r="A45" s="4" t="s">
        <v>20</v>
      </c>
      <c r="B45" s="4" t="s">
        <v>23</v>
      </c>
      <c r="C45" s="4" t="s">
        <v>22</v>
      </c>
      <c r="D45" s="4" t="s">
        <v>28</v>
      </c>
      <c r="E45" s="4" t="s">
        <v>139</v>
      </c>
      <c r="F45" s="4" t="s">
        <v>61</v>
      </c>
      <c r="G45" s="5" t="s">
        <v>140</v>
      </c>
      <c r="H45" s="6">
        <v>58000000</v>
      </c>
      <c r="I45" s="6">
        <v>58000000</v>
      </c>
      <c r="J45" s="6">
        <v>0</v>
      </c>
      <c r="K45" s="6">
        <v>58000000</v>
      </c>
      <c r="L45" s="7">
        <f>+K45/H45</f>
        <v>1</v>
      </c>
      <c r="M45" s="6">
        <v>58000000</v>
      </c>
      <c r="N45" s="7">
        <f>+M45/H45</f>
        <v>1</v>
      </c>
      <c r="O45" s="6">
        <v>58000000</v>
      </c>
      <c r="P45" s="6">
        <v>0</v>
      </c>
      <c r="Q45" s="6">
        <f t="shared" si="2"/>
        <v>0</v>
      </c>
      <c r="R45" s="6">
        <f t="shared" si="3"/>
        <v>0</v>
      </c>
    </row>
    <row r="46" spans="1:18" ht="47.25" x14ac:dyDescent="0.25">
      <c r="A46" s="4" t="s">
        <v>20</v>
      </c>
      <c r="B46" s="4" t="s">
        <v>23</v>
      </c>
      <c r="C46" s="4" t="s">
        <v>22</v>
      </c>
      <c r="D46" s="4" t="s">
        <v>28</v>
      </c>
      <c r="E46" s="4" t="s">
        <v>139</v>
      </c>
      <c r="F46" s="4" t="s">
        <v>126</v>
      </c>
      <c r="G46" s="5" t="s">
        <v>141</v>
      </c>
      <c r="H46" s="6">
        <v>133400000</v>
      </c>
      <c r="I46" s="6">
        <v>133400000</v>
      </c>
      <c r="J46" s="6">
        <v>0</v>
      </c>
      <c r="K46" s="6">
        <v>133400000</v>
      </c>
      <c r="L46" s="7">
        <f>+K46/H46</f>
        <v>1</v>
      </c>
      <c r="M46" s="6">
        <v>133400000</v>
      </c>
      <c r="N46" s="7">
        <f>+M46/H46</f>
        <v>1</v>
      </c>
      <c r="O46" s="6">
        <v>133400000</v>
      </c>
      <c r="P46" s="6">
        <v>0</v>
      </c>
      <c r="Q46" s="6">
        <f t="shared" si="2"/>
        <v>0</v>
      </c>
      <c r="R46" s="6">
        <f t="shared" si="3"/>
        <v>0</v>
      </c>
    </row>
    <row r="47" spans="1:18" ht="15.75" x14ac:dyDescent="0.25">
      <c r="A47" s="4" t="s">
        <v>20</v>
      </c>
      <c r="B47" s="4" t="s">
        <v>23</v>
      </c>
      <c r="C47" s="4" t="s">
        <v>22</v>
      </c>
      <c r="D47" s="4" t="s">
        <v>28</v>
      </c>
      <c r="E47" s="4" t="s">
        <v>139</v>
      </c>
      <c r="F47" s="4" t="s">
        <v>63</v>
      </c>
      <c r="G47" s="5" t="s">
        <v>142</v>
      </c>
      <c r="H47" s="6">
        <v>104012395</v>
      </c>
      <c r="I47" s="6">
        <v>104012395</v>
      </c>
      <c r="J47" s="6">
        <v>0</v>
      </c>
      <c r="K47" s="6">
        <v>104012395</v>
      </c>
      <c r="L47" s="7">
        <f>+K47/H47</f>
        <v>1</v>
      </c>
      <c r="M47" s="6">
        <v>104012395</v>
      </c>
      <c r="N47" s="7">
        <f>+M47/H47</f>
        <v>1</v>
      </c>
      <c r="O47" s="6">
        <v>104012395</v>
      </c>
      <c r="P47" s="6">
        <v>0</v>
      </c>
      <c r="Q47" s="6">
        <f t="shared" si="2"/>
        <v>0</v>
      </c>
      <c r="R47" s="6">
        <f t="shared" si="3"/>
        <v>0</v>
      </c>
    </row>
    <row r="48" spans="1:18" ht="15.75" x14ac:dyDescent="0.25">
      <c r="A48" s="4" t="s">
        <v>20</v>
      </c>
      <c r="B48" s="4" t="s">
        <v>23</v>
      </c>
      <c r="C48" s="4" t="s">
        <v>22</v>
      </c>
      <c r="D48" s="4" t="s">
        <v>28</v>
      </c>
      <c r="E48" s="4" t="s">
        <v>139</v>
      </c>
      <c r="F48" s="4" t="s">
        <v>81</v>
      </c>
      <c r="G48" s="5" t="s">
        <v>143</v>
      </c>
      <c r="H48" s="6">
        <v>42602728</v>
      </c>
      <c r="I48" s="6">
        <v>42583055</v>
      </c>
      <c r="J48" s="6">
        <v>19673</v>
      </c>
      <c r="K48" s="6">
        <v>42583055</v>
      </c>
      <c r="L48" s="7">
        <f>+K48/H48</f>
        <v>0.99953822205939491</v>
      </c>
      <c r="M48" s="6">
        <v>42583055</v>
      </c>
      <c r="N48" s="7">
        <f>+M48/H48</f>
        <v>0.99953822205939491</v>
      </c>
      <c r="O48" s="6">
        <v>42583055</v>
      </c>
      <c r="P48" s="6">
        <v>0</v>
      </c>
      <c r="Q48" s="6">
        <f t="shared" si="2"/>
        <v>0</v>
      </c>
      <c r="R48" s="6">
        <f t="shared" si="3"/>
        <v>0</v>
      </c>
    </row>
    <row r="49" spans="1:18" ht="31.5" x14ac:dyDescent="0.25">
      <c r="A49" s="4" t="s">
        <v>20</v>
      </c>
      <c r="B49" s="4" t="s">
        <v>23</v>
      </c>
      <c r="C49" s="4" t="s">
        <v>22</v>
      </c>
      <c r="D49" s="4" t="s">
        <v>28</v>
      </c>
      <c r="E49" s="4" t="s">
        <v>88</v>
      </c>
      <c r="F49" s="4" t="s">
        <v>23</v>
      </c>
      <c r="G49" s="5" t="s">
        <v>144</v>
      </c>
      <c r="H49" s="6">
        <v>842386260</v>
      </c>
      <c r="I49" s="6">
        <v>842366793</v>
      </c>
      <c r="J49" s="6">
        <v>19467</v>
      </c>
      <c r="K49" s="6">
        <v>840967950</v>
      </c>
      <c r="L49" s="7">
        <f>+K49/H49</f>
        <v>0.99831631869209259</v>
      </c>
      <c r="M49" s="6">
        <v>840967950</v>
      </c>
      <c r="N49" s="7">
        <f>+M49/H49</f>
        <v>0.99831631869209259</v>
      </c>
      <c r="O49" s="6">
        <v>769336880</v>
      </c>
      <c r="P49" s="6">
        <v>0</v>
      </c>
      <c r="Q49" s="6">
        <f t="shared" si="2"/>
        <v>0</v>
      </c>
      <c r="R49" s="6">
        <f t="shared" si="3"/>
        <v>71631070</v>
      </c>
    </row>
    <row r="50" spans="1:18" ht="31.5" x14ac:dyDescent="0.25">
      <c r="A50" s="4" t="s">
        <v>20</v>
      </c>
      <c r="B50" s="4" t="s">
        <v>23</v>
      </c>
      <c r="C50" s="4" t="s">
        <v>22</v>
      </c>
      <c r="D50" s="4" t="s">
        <v>28</v>
      </c>
      <c r="E50" s="4" t="s">
        <v>63</v>
      </c>
      <c r="F50" s="4" t="s">
        <v>23</v>
      </c>
      <c r="G50" s="5" t="s">
        <v>145</v>
      </c>
      <c r="H50" s="6">
        <v>497681027</v>
      </c>
      <c r="I50" s="6">
        <v>464508835</v>
      </c>
      <c r="J50" s="6">
        <v>33172192</v>
      </c>
      <c r="K50" s="6">
        <v>446425271</v>
      </c>
      <c r="L50" s="7">
        <f>+K50/H50</f>
        <v>0.89701082978998115</v>
      </c>
      <c r="M50" s="6">
        <v>446425271</v>
      </c>
      <c r="N50" s="7">
        <f>+M50/H50</f>
        <v>0.89701082978998115</v>
      </c>
      <c r="O50" s="6">
        <v>410093085</v>
      </c>
      <c r="P50" s="6">
        <v>0</v>
      </c>
      <c r="Q50" s="6">
        <f t="shared" si="2"/>
        <v>0</v>
      </c>
      <c r="R50" s="6">
        <f t="shared" si="3"/>
        <v>36332186</v>
      </c>
    </row>
    <row r="51" spans="1:18" ht="15.75" x14ac:dyDescent="0.25">
      <c r="A51" s="4" t="s">
        <v>20</v>
      </c>
      <c r="B51" s="4" t="s">
        <v>23</v>
      </c>
      <c r="C51" s="4" t="s">
        <v>22</v>
      </c>
      <c r="D51" s="4" t="s">
        <v>28</v>
      </c>
      <c r="E51" s="4" t="s">
        <v>103</v>
      </c>
      <c r="F51" s="4"/>
      <c r="G51" s="5" t="s">
        <v>146</v>
      </c>
      <c r="H51" s="6">
        <v>30503190</v>
      </c>
      <c r="I51" s="6">
        <v>29503190</v>
      </c>
      <c r="J51" s="6">
        <v>1000000</v>
      </c>
      <c r="K51" s="6">
        <v>29503190</v>
      </c>
      <c r="L51" s="7">
        <f>+K51/H51</f>
        <v>0.96721654358117959</v>
      </c>
      <c r="M51" s="6">
        <v>27318523</v>
      </c>
      <c r="N51" s="7">
        <f>+M51/H51</f>
        <v>0.89559560819704431</v>
      </c>
      <c r="O51" s="6">
        <v>3287190</v>
      </c>
      <c r="P51" s="6">
        <v>0</v>
      </c>
      <c r="Q51" s="6">
        <f t="shared" si="2"/>
        <v>2184667</v>
      </c>
      <c r="R51" s="6">
        <f t="shared" si="3"/>
        <v>24031333</v>
      </c>
    </row>
    <row r="52" spans="1:18" ht="31.5" x14ac:dyDescent="0.25">
      <c r="A52" s="4" t="s">
        <v>20</v>
      </c>
      <c r="B52" s="4" t="s">
        <v>23</v>
      </c>
      <c r="C52" s="4" t="s">
        <v>22</v>
      </c>
      <c r="D52" s="4" t="s">
        <v>28</v>
      </c>
      <c r="E52" s="4" t="s">
        <v>33</v>
      </c>
      <c r="F52" s="4" t="s">
        <v>21</v>
      </c>
      <c r="G52" s="5" t="s">
        <v>147</v>
      </c>
      <c r="H52" s="6">
        <v>16163964</v>
      </c>
      <c r="I52" s="6">
        <v>16163964</v>
      </c>
      <c r="J52" s="6">
        <v>0</v>
      </c>
      <c r="K52" s="6">
        <v>16163964</v>
      </c>
      <c r="L52" s="7">
        <f>+K52/H52</f>
        <v>1</v>
      </c>
      <c r="M52" s="6">
        <v>16163964</v>
      </c>
      <c r="N52" s="7">
        <f>+M52/H52</f>
        <v>1</v>
      </c>
      <c r="O52" s="6">
        <v>16163964</v>
      </c>
      <c r="P52" s="6">
        <v>0</v>
      </c>
      <c r="Q52" s="6">
        <f t="shared" si="2"/>
        <v>0</v>
      </c>
      <c r="R52" s="6">
        <f t="shared" si="3"/>
        <v>0</v>
      </c>
    </row>
    <row r="53" spans="1:18" ht="31.5" x14ac:dyDescent="0.25">
      <c r="A53" s="4" t="s">
        <v>20</v>
      </c>
      <c r="B53" s="4" t="s">
        <v>23</v>
      </c>
      <c r="C53" s="4" t="s">
        <v>22</v>
      </c>
      <c r="D53" s="4" t="s">
        <v>28</v>
      </c>
      <c r="E53" s="4" t="s">
        <v>33</v>
      </c>
      <c r="F53" s="4" t="s">
        <v>28</v>
      </c>
      <c r="G53" s="5" t="s">
        <v>148</v>
      </c>
      <c r="H53" s="6">
        <v>308167000</v>
      </c>
      <c r="I53" s="6">
        <v>308167000</v>
      </c>
      <c r="J53" s="6">
        <v>0</v>
      </c>
      <c r="K53" s="6">
        <v>308167000</v>
      </c>
      <c r="L53" s="7">
        <f>+K53/H53</f>
        <v>1</v>
      </c>
      <c r="M53" s="6">
        <v>308167000</v>
      </c>
      <c r="N53" s="7">
        <f>+M53/H53</f>
        <v>1</v>
      </c>
      <c r="O53" s="6">
        <v>308167000</v>
      </c>
      <c r="P53" s="6">
        <v>0</v>
      </c>
      <c r="Q53" s="6">
        <f t="shared" si="2"/>
        <v>0</v>
      </c>
      <c r="R53" s="6">
        <f t="shared" si="3"/>
        <v>0</v>
      </c>
    </row>
    <row r="54" spans="1:18" ht="31.5" x14ac:dyDescent="0.25">
      <c r="A54" s="4" t="s">
        <v>20</v>
      </c>
      <c r="B54" s="4" t="s">
        <v>23</v>
      </c>
      <c r="C54" s="4" t="s">
        <v>22</v>
      </c>
      <c r="D54" s="4" t="s">
        <v>28</v>
      </c>
      <c r="E54" s="4" t="s">
        <v>33</v>
      </c>
      <c r="F54" s="4" t="s">
        <v>126</v>
      </c>
      <c r="G54" s="5" t="s">
        <v>149</v>
      </c>
      <c r="H54" s="6">
        <v>84254000</v>
      </c>
      <c r="I54" s="6">
        <v>80282817</v>
      </c>
      <c r="J54" s="6">
        <v>3971183</v>
      </c>
      <c r="K54" s="6">
        <v>80282817</v>
      </c>
      <c r="L54" s="7">
        <f>+K54/H54</f>
        <v>0.95286653452655068</v>
      </c>
      <c r="M54" s="6">
        <v>80282817</v>
      </c>
      <c r="N54" s="7">
        <f>+M54/H54</f>
        <v>0.95286653452655068</v>
      </c>
      <c r="O54" s="6">
        <v>18480000</v>
      </c>
      <c r="P54" s="6">
        <v>0</v>
      </c>
      <c r="Q54" s="6">
        <f t="shared" si="2"/>
        <v>0</v>
      </c>
      <c r="R54" s="6">
        <f t="shared" si="3"/>
        <v>61802817</v>
      </c>
    </row>
    <row r="55" spans="1:18" ht="31.5" x14ac:dyDescent="0.25">
      <c r="A55" s="4" t="s">
        <v>20</v>
      </c>
      <c r="B55" s="4" t="s">
        <v>23</v>
      </c>
      <c r="C55" s="4" t="s">
        <v>22</v>
      </c>
      <c r="D55" s="4" t="s">
        <v>28</v>
      </c>
      <c r="E55" s="4" t="s">
        <v>71</v>
      </c>
      <c r="F55" s="4" t="s">
        <v>21</v>
      </c>
      <c r="G55" s="5" t="s">
        <v>150</v>
      </c>
      <c r="H55" s="6">
        <v>0</v>
      </c>
      <c r="I55" s="6">
        <v>0</v>
      </c>
      <c r="J55" s="6">
        <v>0</v>
      </c>
      <c r="K55" s="6">
        <v>0</v>
      </c>
      <c r="L55" s="7" t="e">
        <f>+K55/H55</f>
        <v>#DIV/0!</v>
      </c>
      <c r="M55" s="6">
        <v>0</v>
      </c>
      <c r="N55" s="7" t="e">
        <f>+M55/H55</f>
        <v>#DIV/0!</v>
      </c>
      <c r="O55" s="6">
        <v>0</v>
      </c>
      <c r="P55" s="6">
        <v>0</v>
      </c>
      <c r="Q55" s="6">
        <f t="shared" si="2"/>
        <v>0</v>
      </c>
      <c r="R55" s="6">
        <f t="shared" si="3"/>
        <v>0</v>
      </c>
    </row>
    <row r="56" spans="1:18" ht="31.5" x14ac:dyDescent="0.25">
      <c r="A56" s="4" t="s">
        <v>20</v>
      </c>
      <c r="B56" s="4" t="s">
        <v>23</v>
      </c>
      <c r="C56" s="4" t="s">
        <v>22</v>
      </c>
      <c r="D56" s="4" t="s">
        <v>28</v>
      </c>
      <c r="E56" s="4" t="s">
        <v>151</v>
      </c>
      <c r="F56" s="4" t="s">
        <v>83</v>
      </c>
      <c r="G56" s="5" t="s">
        <v>152</v>
      </c>
      <c r="H56" s="6">
        <v>165000000</v>
      </c>
      <c r="I56" s="6">
        <v>164000000</v>
      </c>
      <c r="J56" s="6">
        <v>1000000</v>
      </c>
      <c r="K56" s="6">
        <v>163999550</v>
      </c>
      <c r="L56" s="7">
        <f>+K56/H56</f>
        <v>0.99393666666666669</v>
      </c>
      <c r="M56" s="6">
        <v>163999550</v>
      </c>
      <c r="N56" s="7">
        <f>+M56/H56</f>
        <v>0.99393666666666669</v>
      </c>
      <c r="O56" s="6">
        <v>155093400</v>
      </c>
      <c r="P56" s="6">
        <v>0</v>
      </c>
      <c r="Q56" s="6">
        <f t="shared" si="2"/>
        <v>0</v>
      </c>
      <c r="R56" s="6">
        <f t="shared" si="3"/>
        <v>8906150</v>
      </c>
    </row>
    <row r="57" spans="1:18" ht="47.25" x14ac:dyDescent="0.25">
      <c r="A57" s="4" t="s">
        <v>20</v>
      </c>
      <c r="B57" s="4" t="s">
        <v>23</v>
      </c>
      <c r="C57" s="4" t="s">
        <v>22</v>
      </c>
      <c r="D57" s="4" t="s">
        <v>28</v>
      </c>
      <c r="E57" s="4" t="s">
        <v>153</v>
      </c>
      <c r="F57" s="4" t="s">
        <v>81</v>
      </c>
      <c r="G57" s="5" t="s">
        <v>154</v>
      </c>
      <c r="H57" s="6">
        <v>2938792206</v>
      </c>
      <c r="I57" s="6">
        <v>2933085881</v>
      </c>
      <c r="J57" s="6">
        <v>5706325</v>
      </c>
      <c r="K57" s="6">
        <v>2863443263</v>
      </c>
      <c r="L57" s="7">
        <f>+K57/H57</f>
        <v>0.97436057478097182</v>
      </c>
      <c r="M57" s="6">
        <v>2863443263</v>
      </c>
      <c r="N57" s="7">
        <f>+M57/H57</f>
        <v>0.97436057478097182</v>
      </c>
      <c r="O57" s="6">
        <v>2668060950</v>
      </c>
      <c r="P57" s="6">
        <v>0</v>
      </c>
      <c r="Q57" s="6">
        <f t="shared" si="2"/>
        <v>0</v>
      </c>
      <c r="R57" s="6">
        <f t="shared" si="3"/>
        <v>195382313</v>
      </c>
    </row>
    <row r="58" spans="1:18" s="12" customFormat="1" ht="31.5" x14ac:dyDescent="0.25">
      <c r="A58" s="8" t="s">
        <v>20</v>
      </c>
      <c r="B58" s="8">
        <v>3</v>
      </c>
      <c r="C58" s="8"/>
      <c r="D58" s="8"/>
      <c r="E58" s="8"/>
      <c r="F58" s="8"/>
      <c r="G58" s="9" t="s">
        <v>356</v>
      </c>
      <c r="H58" s="10">
        <f t="shared" ref="H58:P58" si="6">+SUM(H59:H71)</f>
        <v>355048467114</v>
      </c>
      <c r="I58" s="10">
        <f t="shared" si="6"/>
        <v>341524663064.51001</v>
      </c>
      <c r="J58" s="10">
        <f t="shared" si="6"/>
        <v>13523804049.49</v>
      </c>
      <c r="K58" s="10">
        <f t="shared" si="6"/>
        <v>337996539176.51001</v>
      </c>
      <c r="L58" s="11">
        <f>+K58/H58</f>
        <v>0.95197295716808461</v>
      </c>
      <c r="M58" s="10">
        <f t="shared" si="6"/>
        <v>337996539176.51001</v>
      </c>
      <c r="N58" s="11">
        <f>+M58/H58</f>
        <v>0.95197295716808461</v>
      </c>
      <c r="O58" s="10">
        <f t="shared" si="6"/>
        <v>330701790871.83997</v>
      </c>
      <c r="P58" s="10">
        <f t="shared" si="6"/>
        <v>0</v>
      </c>
      <c r="Q58" s="10">
        <f t="shared" si="2"/>
        <v>0</v>
      </c>
      <c r="R58" s="10">
        <f t="shared" si="3"/>
        <v>7294748304.6700439</v>
      </c>
    </row>
    <row r="59" spans="1:18" ht="31.5" x14ac:dyDescent="0.25">
      <c r="A59" s="4" t="s">
        <v>20</v>
      </c>
      <c r="B59" s="4" t="s">
        <v>26</v>
      </c>
      <c r="C59" s="4" t="s">
        <v>23</v>
      </c>
      <c r="D59" s="4" t="s">
        <v>21</v>
      </c>
      <c r="E59" s="4" t="s">
        <v>21</v>
      </c>
      <c r="F59" s="4"/>
      <c r="G59" s="5" t="s">
        <v>30</v>
      </c>
      <c r="H59" s="6">
        <v>1980860646</v>
      </c>
      <c r="I59" s="6">
        <v>1980860646</v>
      </c>
      <c r="J59" s="6">
        <v>0</v>
      </c>
      <c r="K59" s="6">
        <v>1972670794</v>
      </c>
      <c r="L59" s="7">
        <f>+K59/H59</f>
        <v>0.99586550824938747</v>
      </c>
      <c r="M59" s="6">
        <v>1972670794</v>
      </c>
      <c r="N59" s="7">
        <f>+M59/H59</f>
        <v>0.99586550824938747</v>
      </c>
      <c r="O59" s="6">
        <v>1972670794</v>
      </c>
      <c r="P59" s="6">
        <v>0</v>
      </c>
      <c r="Q59" s="6">
        <f t="shared" si="2"/>
        <v>0</v>
      </c>
      <c r="R59" s="6">
        <f t="shared" si="3"/>
        <v>0</v>
      </c>
    </row>
    <row r="60" spans="1:18" ht="63" x14ac:dyDescent="0.25">
      <c r="A60" s="4" t="s">
        <v>20</v>
      </c>
      <c r="B60" s="4" t="s">
        <v>26</v>
      </c>
      <c r="C60" s="4" t="s">
        <v>23</v>
      </c>
      <c r="D60" s="4" t="s">
        <v>21</v>
      </c>
      <c r="E60" s="4" t="s">
        <v>31</v>
      </c>
      <c r="F60" s="4"/>
      <c r="G60" s="5" t="s">
        <v>32</v>
      </c>
      <c r="H60" s="6">
        <v>1500000</v>
      </c>
      <c r="I60" s="6">
        <v>1500000</v>
      </c>
      <c r="J60" s="6">
        <v>0</v>
      </c>
      <c r="K60" s="6">
        <v>1500000</v>
      </c>
      <c r="L60" s="7">
        <f>+K60/H60</f>
        <v>1</v>
      </c>
      <c r="M60" s="6">
        <v>1500000</v>
      </c>
      <c r="N60" s="7">
        <f>+M60/H60</f>
        <v>1</v>
      </c>
      <c r="O60" s="6">
        <v>1500000</v>
      </c>
      <c r="P60" s="6">
        <v>0</v>
      </c>
      <c r="Q60" s="6">
        <f t="shared" si="2"/>
        <v>0</v>
      </c>
      <c r="R60" s="6">
        <f t="shared" si="3"/>
        <v>0</v>
      </c>
    </row>
    <row r="61" spans="1:18" ht="63" x14ac:dyDescent="0.25">
      <c r="A61" s="4" t="s">
        <v>20</v>
      </c>
      <c r="B61" s="4" t="s">
        <v>26</v>
      </c>
      <c r="C61" s="4" t="s">
        <v>23</v>
      </c>
      <c r="D61" s="4" t="s">
        <v>21</v>
      </c>
      <c r="E61" s="4" t="s">
        <v>31</v>
      </c>
      <c r="F61" s="4"/>
      <c r="G61" s="5" t="s">
        <v>32</v>
      </c>
      <c r="H61" s="6">
        <v>261980500000</v>
      </c>
      <c r="I61" s="6">
        <v>261980500000</v>
      </c>
      <c r="J61" s="6">
        <v>0</v>
      </c>
      <c r="K61" s="6">
        <v>261980500000</v>
      </c>
      <c r="L61" s="7">
        <f>+K61/H61</f>
        <v>1</v>
      </c>
      <c r="M61" s="6">
        <v>261980500000</v>
      </c>
      <c r="N61" s="7">
        <f>+M61/H61</f>
        <v>1</v>
      </c>
      <c r="O61" s="6">
        <v>261980500000</v>
      </c>
      <c r="P61" s="6">
        <v>0</v>
      </c>
      <c r="Q61" s="6">
        <f t="shared" si="2"/>
        <v>0</v>
      </c>
      <c r="R61" s="6">
        <f t="shared" si="3"/>
        <v>0</v>
      </c>
    </row>
    <row r="62" spans="1:18" ht="110.25" x14ac:dyDescent="0.25">
      <c r="A62" s="4" t="s">
        <v>20</v>
      </c>
      <c r="B62" s="4" t="s">
        <v>26</v>
      </c>
      <c r="C62" s="4" t="s">
        <v>23</v>
      </c>
      <c r="D62" s="4" t="s">
        <v>21</v>
      </c>
      <c r="E62" s="4" t="s">
        <v>34</v>
      </c>
      <c r="F62" s="4"/>
      <c r="G62" s="5" t="s">
        <v>35</v>
      </c>
      <c r="H62" s="6">
        <v>3540318887</v>
      </c>
      <c r="I62" s="6">
        <v>3540318886.6700001</v>
      </c>
      <c r="J62" s="6">
        <v>0.33</v>
      </c>
      <c r="K62" s="6">
        <v>3523527650.6700001</v>
      </c>
      <c r="L62" s="7">
        <f>+K62/H62</f>
        <v>0.99525714014303712</v>
      </c>
      <c r="M62" s="6">
        <v>3523527650.6700001</v>
      </c>
      <c r="N62" s="7">
        <f>+M62/H62</f>
        <v>0.99525714014303712</v>
      </c>
      <c r="O62" s="6">
        <v>2925300000</v>
      </c>
      <c r="P62" s="6">
        <v>0</v>
      </c>
      <c r="Q62" s="6">
        <f t="shared" si="2"/>
        <v>0</v>
      </c>
      <c r="R62" s="6">
        <f t="shared" si="3"/>
        <v>598227650.67000008</v>
      </c>
    </row>
    <row r="63" spans="1:18" ht="63" x14ac:dyDescent="0.25">
      <c r="A63" s="4" t="s">
        <v>20</v>
      </c>
      <c r="B63" s="4" t="s">
        <v>26</v>
      </c>
      <c r="C63" s="4" t="s">
        <v>28</v>
      </c>
      <c r="D63" s="4" t="s">
        <v>21</v>
      </c>
      <c r="E63" s="4" t="s">
        <v>36</v>
      </c>
      <c r="F63" s="4"/>
      <c r="G63" s="5" t="s">
        <v>37</v>
      </c>
      <c r="H63" s="6">
        <v>95050000</v>
      </c>
      <c r="I63" s="6">
        <v>94963166.719999999</v>
      </c>
      <c r="J63" s="6">
        <v>86833.279999999999</v>
      </c>
      <c r="K63" s="6">
        <v>94584480.719999999</v>
      </c>
      <c r="L63" s="7">
        <f>+K63/H63</f>
        <v>0.99510237475013152</v>
      </c>
      <c r="M63" s="6">
        <v>94584480.719999999</v>
      </c>
      <c r="N63" s="7">
        <f>+M63/H63</f>
        <v>0.99510237475013152</v>
      </c>
      <c r="O63" s="6">
        <v>94584480.719999999</v>
      </c>
      <c r="P63" s="6">
        <v>0</v>
      </c>
      <c r="Q63" s="6">
        <f t="shared" si="2"/>
        <v>0</v>
      </c>
      <c r="R63" s="6">
        <f t="shared" si="3"/>
        <v>0</v>
      </c>
    </row>
    <row r="64" spans="1:18" ht="47.25" x14ac:dyDescent="0.25">
      <c r="A64" s="4" t="s">
        <v>20</v>
      </c>
      <c r="B64" s="4" t="s">
        <v>26</v>
      </c>
      <c r="C64" s="4" t="s">
        <v>28</v>
      </c>
      <c r="D64" s="4" t="s">
        <v>21</v>
      </c>
      <c r="E64" s="4" t="s">
        <v>38</v>
      </c>
      <c r="F64" s="4"/>
      <c r="G64" s="5" t="s">
        <v>39</v>
      </c>
      <c r="H64" s="6">
        <v>128750000</v>
      </c>
      <c r="I64" s="6">
        <v>128736549.44</v>
      </c>
      <c r="J64" s="6">
        <v>13450.56</v>
      </c>
      <c r="K64" s="6">
        <v>128223600.44</v>
      </c>
      <c r="L64" s="7">
        <f>+K64/H64</f>
        <v>0.99591145972815531</v>
      </c>
      <c r="M64" s="6">
        <v>128223600.44</v>
      </c>
      <c r="N64" s="7">
        <f>+M64/H64</f>
        <v>0.99591145972815531</v>
      </c>
      <c r="O64" s="6">
        <v>128223600.44</v>
      </c>
      <c r="P64" s="6">
        <v>0</v>
      </c>
      <c r="Q64" s="6">
        <f t="shared" si="2"/>
        <v>0</v>
      </c>
      <c r="R64" s="6">
        <f t="shared" si="3"/>
        <v>0</v>
      </c>
    </row>
    <row r="65" spans="1:18" ht="63" x14ac:dyDescent="0.25">
      <c r="A65" s="4" t="s">
        <v>20</v>
      </c>
      <c r="B65" s="4" t="s">
        <v>26</v>
      </c>
      <c r="C65" s="4" t="s">
        <v>28</v>
      </c>
      <c r="D65" s="4" t="s">
        <v>21</v>
      </c>
      <c r="E65" s="4" t="s">
        <v>40</v>
      </c>
      <c r="F65" s="4"/>
      <c r="G65" s="5" t="s">
        <v>41</v>
      </c>
      <c r="H65" s="6">
        <v>815950000</v>
      </c>
      <c r="I65" s="6">
        <v>815938101.67999995</v>
      </c>
      <c r="J65" s="6">
        <v>11898.32</v>
      </c>
      <c r="K65" s="6">
        <v>812687303.67999995</v>
      </c>
      <c r="L65" s="7">
        <f>+K65/H65</f>
        <v>0.99600135263190137</v>
      </c>
      <c r="M65" s="6">
        <v>812687303.67999995</v>
      </c>
      <c r="N65" s="7">
        <f>+M65/H65</f>
        <v>0.99600135263190137</v>
      </c>
      <c r="O65" s="6">
        <v>812687303.67999995</v>
      </c>
      <c r="P65" s="6">
        <v>0</v>
      </c>
      <c r="Q65" s="6">
        <f t="shared" si="2"/>
        <v>0</v>
      </c>
      <c r="R65" s="6">
        <f t="shared" si="3"/>
        <v>0</v>
      </c>
    </row>
    <row r="66" spans="1:18" ht="31.5" x14ac:dyDescent="0.25">
      <c r="A66" s="4" t="s">
        <v>20</v>
      </c>
      <c r="B66" s="4" t="s">
        <v>26</v>
      </c>
      <c r="C66" s="4" t="s">
        <v>42</v>
      </c>
      <c r="D66" s="4" t="s">
        <v>21</v>
      </c>
      <c r="E66" s="4" t="s">
        <v>21</v>
      </c>
      <c r="F66" s="4"/>
      <c r="G66" s="5" t="s">
        <v>43</v>
      </c>
      <c r="H66" s="6">
        <v>6576400000</v>
      </c>
      <c r="I66" s="6">
        <v>495871079</v>
      </c>
      <c r="J66" s="6">
        <v>6080528921</v>
      </c>
      <c r="K66" s="6">
        <v>469670282</v>
      </c>
      <c r="L66" s="7">
        <f>+K66/H66</f>
        <v>7.1417535733836135E-2</v>
      </c>
      <c r="M66" s="6">
        <v>469670282</v>
      </c>
      <c r="N66" s="7">
        <f>+M66/H66</f>
        <v>7.1417535733836135E-2</v>
      </c>
      <c r="O66" s="6">
        <v>469670282</v>
      </c>
      <c r="P66" s="6">
        <v>0</v>
      </c>
      <c r="Q66" s="6">
        <f t="shared" si="2"/>
        <v>0</v>
      </c>
      <c r="R66" s="6">
        <f t="shared" si="3"/>
        <v>0</v>
      </c>
    </row>
    <row r="67" spans="1:18" ht="110.25" x14ac:dyDescent="0.25">
      <c r="A67" s="4" t="s">
        <v>20</v>
      </c>
      <c r="B67" s="4" t="s">
        <v>26</v>
      </c>
      <c r="C67" s="4" t="s">
        <v>42</v>
      </c>
      <c r="D67" s="4" t="s">
        <v>26</v>
      </c>
      <c r="E67" s="4" t="s">
        <v>44</v>
      </c>
      <c r="F67" s="4"/>
      <c r="G67" s="5" t="s">
        <v>45</v>
      </c>
      <c r="H67" s="6">
        <v>0</v>
      </c>
      <c r="I67" s="6">
        <v>0</v>
      </c>
      <c r="J67" s="6">
        <v>0</v>
      </c>
      <c r="K67" s="6">
        <v>0</v>
      </c>
      <c r="L67" s="7" t="e">
        <f>+K67/H67</f>
        <v>#DIV/0!</v>
      </c>
      <c r="M67" s="6">
        <v>0</v>
      </c>
      <c r="N67" s="7" t="e">
        <f>+M67/H67</f>
        <v>#DIV/0!</v>
      </c>
      <c r="O67" s="6">
        <v>0</v>
      </c>
      <c r="P67" s="6">
        <v>0</v>
      </c>
      <c r="Q67" s="6">
        <f t="shared" si="2"/>
        <v>0</v>
      </c>
      <c r="R67" s="6">
        <f t="shared" si="3"/>
        <v>0</v>
      </c>
    </row>
    <row r="68" spans="1:18" ht="78.75" x14ac:dyDescent="0.25">
      <c r="A68" s="4" t="s">
        <v>20</v>
      </c>
      <c r="B68" s="4" t="s">
        <v>26</v>
      </c>
      <c r="C68" s="4" t="s">
        <v>42</v>
      </c>
      <c r="D68" s="4" t="s">
        <v>26</v>
      </c>
      <c r="E68" s="4" t="s">
        <v>46</v>
      </c>
      <c r="F68" s="4"/>
      <c r="G68" s="5" t="s">
        <v>47</v>
      </c>
      <c r="H68" s="6">
        <v>47068525586</v>
      </c>
      <c r="I68" s="6">
        <v>47068525586</v>
      </c>
      <c r="J68" s="6">
        <v>0</v>
      </c>
      <c r="K68" s="6">
        <v>47068525586</v>
      </c>
      <c r="L68" s="7">
        <f>+K68/H68</f>
        <v>1</v>
      </c>
      <c r="M68" s="6">
        <v>47068525586</v>
      </c>
      <c r="N68" s="7">
        <f>+M68/H68</f>
        <v>1</v>
      </c>
      <c r="O68" s="6">
        <v>45143841986</v>
      </c>
      <c r="P68" s="6">
        <v>0</v>
      </c>
      <c r="Q68" s="6">
        <f t="shared" si="2"/>
        <v>0</v>
      </c>
      <c r="R68" s="6">
        <f t="shared" si="3"/>
        <v>1924683600</v>
      </c>
    </row>
    <row r="69" spans="1:18" ht="110.25" x14ac:dyDescent="0.25">
      <c r="A69" s="4" t="s">
        <v>20</v>
      </c>
      <c r="B69" s="4" t="s">
        <v>26</v>
      </c>
      <c r="C69" s="4" t="s">
        <v>42</v>
      </c>
      <c r="D69" s="4" t="s">
        <v>26</v>
      </c>
      <c r="E69" s="4" t="s">
        <v>48</v>
      </c>
      <c r="F69" s="4"/>
      <c r="G69" s="5" t="s">
        <v>49</v>
      </c>
      <c r="H69" s="6">
        <v>20738017928</v>
      </c>
      <c r="I69" s="6">
        <v>20738017928</v>
      </c>
      <c r="J69" s="6">
        <v>0</v>
      </c>
      <c r="K69" s="6">
        <v>17391864065</v>
      </c>
      <c r="L69" s="7">
        <f>+K69/H69</f>
        <v>0.83864639935130447</v>
      </c>
      <c r="M69" s="6">
        <v>17391864065</v>
      </c>
      <c r="N69" s="7">
        <f>+M69/H69</f>
        <v>0.83864639935130447</v>
      </c>
      <c r="O69" s="6">
        <v>15391864065</v>
      </c>
      <c r="P69" s="6">
        <v>0</v>
      </c>
      <c r="Q69" s="6">
        <f t="shared" si="2"/>
        <v>0</v>
      </c>
      <c r="R69" s="6">
        <f t="shared" si="3"/>
        <v>2000000000</v>
      </c>
    </row>
    <row r="70" spans="1:18" ht="94.5" x14ac:dyDescent="0.25">
      <c r="A70" s="4" t="s">
        <v>20</v>
      </c>
      <c r="B70" s="4" t="s">
        <v>26</v>
      </c>
      <c r="C70" s="4" t="s">
        <v>42</v>
      </c>
      <c r="D70" s="4" t="s">
        <v>26</v>
      </c>
      <c r="E70" s="4" t="s">
        <v>50</v>
      </c>
      <c r="F70" s="4"/>
      <c r="G70" s="5" t="s">
        <v>51</v>
      </c>
      <c r="H70" s="6">
        <v>10334521913</v>
      </c>
      <c r="I70" s="6">
        <v>2891358967</v>
      </c>
      <c r="J70" s="6">
        <v>7443162946</v>
      </c>
      <c r="K70" s="6">
        <v>2771837054</v>
      </c>
      <c r="L70" s="7">
        <f>+K70/H70</f>
        <v>0.26821144483841591</v>
      </c>
      <c r="M70" s="6">
        <v>2771837054</v>
      </c>
      <c r="N70" s="7">
        <f>+M70/H70</f>
        <v>0.26821144483841591</v>
      </c>
      <c r="O70" s="6">
        <v>0</v>
      </c>
      <c r="P70" s="6">
        <v>0</v>
      </c>
      <c r="Q70" s="6">
        <f t="shared" si="2"/>
        <v>0</v>
      </c>
      <c r="R70" s="6">
        <f t="shared" si="3"/>
        <v>2771837054</v>
      </c>
    </row>
    <row r="71" spans="1:18" ht="47.25" x14ac:dyDescent="0.25">
      <c r="A71" s="4" t="s">
        <v>20</v>
      </c>
      <c r="B71" s="4" t="s">
        <v>26</v>
      </c>
      <c r="C71" s="4" t="s">
        <v>42</v>
      </c>
      <c r="D71" s="4" t="s">
        <v>26</v>
      </c>
      <c r="E71" s="4" t="s">
        <v>52</v>
      </c>
      <c r="F71" s="4"/>
      <c r="G71" s="5" t="s">
        <v>53</v>
      </c>
      <c r="H71" s="6">
        <v>1788072154</v>
      </c>
      <c r="I71" s="6">
        <v>1788072154</v>
      </c>
      <c r="J71" s="6">
        <v>0</v>
      </c>
      <c r="K71" s="6">
        <v>1780948360</v>
      </c>
      <c r="L71" s="7">
        <f>+K71/H71</f>
        <v>0.99601593594304139</v>
      </c>
      <c r="M71" s="6">
        <v>1780948360</v>
      </c>
      <c r="N71" s="7">
        <f>+M71/H71</f>
        <v>0.99601593594304139</v>
      </c>
      <c r="O71" s="6">
        <v>1780948360</v>
      </c>
      <c r="P71" s="6">
        <v>0</v>
      </c>
      <c r="Q71" s="6">
        <f t="shared" si="2"/>
        <v>0</v>
      </c>
      <c r="R71" s="6">
        <f t="shared" si="3"/>
        <v>0</v>
      </c>
    </row>
    <row r="72" spans="1:18" s="12" customFormat="1" ht="15.75" x14ac:dyDescent="0.25">
      <c r="A72" s="8" t="s">
        <v>54</v>
      </c>
      <c r="B72" s="8"/>
      <c r="C72" s="8"/>
      <c r="D72" s="8"/>
      <c r="E72" s="8"/>
      <c r="F72" s="8"/>
      <c r="G72" s="9" t="s">
        <v>357</v>
      </c>
      <c r="H72" s="10">
        <f t="shared" ref="H72:P72" si="7">+H73+H76+H84+H88+H96+H99+H107+H111+H123+H132+H142+H148+H160+H162+H172+H193+H200+H202+H213+H227+H234+H240+H249+H269+H274+H284+H289+H303+H318</f>
        <v>931100567008</v>
      </c>
      <c r="I72" s="10">
        <f t="shared" si="7"/>
        <v>898469523952</v>
      </c>
      <c r="J72" s="10">
        <f t="shared" si="7"/>
        <v>32631043056</v>
      </c>
      <c r="K72" s="10">
        <f t="shared" si="7"/>
        <v>894874838697.44995</v>
      </c>
      <c r="L72" s="11">
        <f>+K72/H72</f>
        <v>0.96109364595603475</v>
      </c>
      <c r="M72" s="10">
        <f t="shared" si="7"/>
        <v>853364653988.44995</v>
      </c>
      <c r="N72" s="11">
        <f>+M72/H72</f>
        <v>0.91651179714201358</v>
      </c>
      <c r="O72" s="10">
        <f t="shared" si="7"/>
        <v>689658675294.23999</v>
      </c>
      <c r="P72" s="10">
        <f t="shared" si="7"/>
        <v>38133025302</v>
      </c>
      <c r="Q72" s="10">
        <f t="shared" si="2"/>
        <v>3377159407</v>
      </c>
      <c r="R72" s="10">
        <f t="shared" si="3"/>
        <v>163705978694.20996</v>
      </c>
    </row>
    <row r="73" spans="1:18" ht="47.25" x14ac:dyDescent="0.25">
      <c r="A73" s="4" t="s">
        <v>54</v>
      </c>
      <c r="B73" s="4" t="s">
        <v>55</v>
      </c>
      <c r="C73" s="4" t="s">
        <v>56</v>
      </c>
      <c r="D73" s="4" t="s">
        <v>28</v>
      </c>
      <c r="E73" s="4" t="s">
        <v>1</v>
      </c>
      <c r="F73" s="4" t="s">
        <v>1</v>
      </c>
      <c r="G73" s="5" t="s">
        <v>57</v>
      </c>
      <c r="H73" s="6">
        <v>9960159</v>
      </c>
      <c r="I73" s="6">
        <v>0</v>
      </c>
      <c r="J73" s="6">
        <v>9960159</v>
      </c>
      <c r="K73" s="6">
        <v>0</v>
      </c>
      <c r="L73" s="7">
        <f>+K73/H73</f>
        <v>0</v>
      </c>
      <c r="M73" s="6">
        <v>0</v>
      </c>
      <c r="N73" s="7">
        <f>+M73/H73</f>
        <v>0</v>
      </c>
      <c r="O73" s="6">
        <v>0</v>
      </c>
      <c r="P73" s="6">
        <v>0</v>
      </c>
      <c r="Q73" s="6">
        <f t="shared" ref="Q73:Q136" si="8">+K73-M73-P73</f>
        <v>0</v>
      </c>
      <c r="R73" s="6">
        <f t="shared" ref="R73:R136" si="9">+M73-O73</f>
        <v>0</v>
      </c>
    </row>
    <row r="74" spans="1:18" ht="173.25" x14ac:dyDescent="0.25">
      <c r="A74" s="4" t="s">
        <v>54</v>
      </c>
      <c r="B74" s="4" t="s">
        <v>55</v>
      </c>
      <c r="C74" s="4" t="s">
        <v>56</v>
      </c>
      <c r="D74" s="4" t="s">
        <v>28</v>
      </c>
      <c r="E74" s="4" t="s">
        <v>22</v>
      </c>
      <c r="F74" s="4" t="s">
        <v>23</v>
      </c>
      <c r="G74" s="5" t="s">
        <v>155</v>
      </c>
      <c r="H74" s="6">
        <v>0</v>
      </c>
      <c r="I74" s="6">
        <v>0</v>
      </c>
      <c r="J74" s="6">
        <v>0</v>
      </c>
      <c r="K74" s="6">
        <v>0</v>
      </c>
      <c r="L74" s="7" t="e">
        <f>+K74/H74</f>
        <v>#DIV/0!</v>
      </c>
      <c r="M74" s="6">
        <v>0</v>
      </c>
      <c r="N74" s="7" t="e">
        <f>+M74/H74</f>
        <v>#DIV/0!</v>
      </c>
      <c r="O74" s="6">
        <v>0</v>
      </c>
      <c r="P74" s="6">
        <v>0</v>
      </c>
      <c r="Q74" s="6">
        <f t="shared" si="8"/>
        <v>0</v>
      </c>
      <c r="R74" s="6">
        <f t="shared" si="9"/>
        <v>0</v>
      </c>
    </row>
    <row r="75" spans="1:18" ht="47.25" x14ac:dyDescent="0.25">
      <c r="A75" s="4" t="s">
        <v>54</v>
      </c>
      <c r="B75" s="4" t="s">
        <v>55</v>
      </c>
      <c r="C75" s="4" t="s">
        <v>56</v>
      </c>
      <c r="D75" s="4" t="s">
        <v>28</v>
      </c>
      <c r="E75" s="4" t="s">
        <v>22</v>
      </c>
      <c r="F75" s="4" t="s">
        <v>28</v>
      </c>
      <c r="G75" s="5" t="s">
        <v>156</v>
      </c>
      <c r="H75" s="6">
        <v>9960159</v>
      </c>
      <c r="I75" s="6">
        <v>0</v>
      </c>
      <c r="J75" s="6">
        <v>9960159</v>
      </c>
      <c r="K75" s="6">
        <v>0</v>
      </c>
      <c r="L75" s="7">
        <f>+K75/H75</f>
        <v>0</v>
      </c>
      <c r="M75" s="6">
        <v>0</v>
      </c>
      <c r="N75" s="7">
        <f>+M75/H75</f>
        <v>0</v>
      </c>
      <c r="O75" s="6">
        <v>0</v>
      </c>
      <c r="P75" s="6">
        <v>0</v>
      </c>
      <c r="Q75" s="6">
        <f t="shared" si="8"/>
        <v>0</v>
      </c>
      <c r="R75" s="6">
        <f t="shared" si="9"/>
        <v>0</v>
      </c>
    </row>
    <row r="76" spans="1:18" ht="63" x14ac:dyDescent="0.25">
      <c r="A76" s="4" t="s">
        <v>54</v>
      </c>
      <c r="B76" s="4" t="s">
        <v>58</v>
      </c>
      <c r="C76" s="4" t="s">
        <v>56</v>
      </c>
      <c r="D76" s="4" t="s">
        <v>23</v>
      </c>
      <c r="E76" s="4" t="s">
        <v>1</v>
      </c>
      <c r="F76" s="4" t="s">
        <v>1</v>
      </c>
      <c r="G76" s="5" t="s">
        <v>59</v>
      </c>
      <c r="H76" s="6">
        <v>316462008652</v>
      </c>
      <c r="I76" s="6">
        <v>315171943466</v>
      </c>
      <c r="J76" s="6">
        <v>1290065186</v>
      </c>
      <c r="K76" s="6">
        <v>314610316360</v>
      </c>
      <c r="L76" s="7">
        <f>+K76/H76</f>
        <v>0.99414876907377459</v>
      </c>
      <c r="M76" s="6">
        <v>276384096994</v>
      </c>
      <c r="N76" s="7">
        <f>+M76/H76</f>
        <v>0.87335632536519736</v>
      </c>
      <c r="O76" s="6">
        <v>199788529147</v>
      </c>
      <c r="P76" s="6">
        <f>+P77+P78+P79+P80+P81+P82+P83</f>
        <v>37979185302</v>
      </c>
      <c r="Q76" s="6">
        <f t="shared" si="8"/>
        <v>247034064</v>
      </c>
      <c r="R76" s="6">
        <f t="shared" si="9"/>
        <v>76595567847</v>
      </c>
    </row>
    <row r="77" spans="1:18" ht="47.25" x14ac:dyDescent="0.25">
      <c r="A77" s="4" t="s">
        <v>54</v>
      </c>
      <c r="B77" s="4" t="s">
        <v>58</v>
      </c>
      <c r="C77" s="4" t="s">
        <v>56</v>
      </c>
      <c r="D77" s="4" t="s">
        <v>23</v>
      </c>
      <c r="E77" s="4" t="s">
        <v>22</v>
      </c>
      <c r="F77" s="4" t="s">
        <v>21</v>
      </c>
      <c r="G77" s="5" t="s">
        <v>157</v>
      </c>
      <c r="H77" s="6">
        <v>5708170913</v>
      </c>
      <c r="I77" s="6">
        <v>5676629760</v>
      </c>
      <c r="J77" s="6">
        <v>31541153</v>
      </c>
      <c r="K77" s="6">
        <v>5676629760</v>
      </c>
      <c r="L77" s="7">
        <f>+K77/H77</f>
        <v>0.99447438531874244</v>
      </c>
      <c r="M77" s="6">
        <v>5676629760</v>
      </c>
      <c r="N77" s="7">
        <f>+M77/H77</f>
        <v>0.99447438531874244</v>
      </c>
      <c r="O77" s="6">
        <v>0</v>
      </c>
      <c r="P77" s="6">
        <v>0</v>
      </c>
      <c r="Q77" s="6">
        <f t="shared" si="8"/>
        <v>0</v>
      </c>
      <c r="R77" s="6">
        <f t="shared" si="9"/>
        <v>5676629760</v>
      </c>
    </row>
    <row r="78" spans="1:18" ht="63" x14ac:dyDescent="0.25">
      <c r="A78" s="4" t="s">
        <v>54</v>
      </c>
      <c r="B78" s="4" t="s">
        <v>58</v>
      </c>
      <c r="C78" s="4" t="s">
        <v>56</v>
      </c>
      <c r="D78" s="4" t="s">
        <v>23</v>
      </c>
      <c r="E78" s="4" t="s">
        <v>22</v>
      </c>
      <c r="F78" s="4" t="s">
        <v>23</v>
      </c>
      <c r="G78" s="5" t="s">
        <v>158</v>
      </c>
      <c r="H78" s="6">
        <v>26828816806</v>
      </c>
      <c r="I78" s="6">
        <v>26712682189</v>
      </c>
      <c r="J78" s="6">
        <v>116134617</v>
      </c>
      <c r="K78" s="6">
        <v>26614621890.25</v>
      </c>
      <c r="L78" s="7">
        <f>+K78/H78</f>
        <v>0.9920162369701635</v>
      </c>
      <c r="M78" s="6">
        <v>1579474306.25</v>
      </c>
      <c r="N78" s="7">
        <f>+M78/H78</f>
        <v>5.8872305762539857E-2</v>
      </c>
      <c r="O78" s="6">
        <v>1540717058.25</v>
      </c>
      <c r="P78" s="6">
        <v>25035147584</v>
      </c>
      <c r="Q78" s="6">
        <f t="shared" si="8"/>
        <v>0</v>
      </c>
      <c r="R78" s="6">
        <f t="shared" si="9"/>
        <v>38757248</v>
      </c>
    </row>
    <row r="79" spans="1:18" ht="47.25" x14ac:dyDescent="0.25">
      <c r="A79" s="4" t="s">
        <v>54</v>
      </c>
      <c r="B79" s="4" t="s">
        <v>58</v>
      </c>
      <c r="C79" s="4" t="s">
        <v>56</v>
      </c>
      <c r="D79" s="4" t="s">
        <v>23</v>
      </c>
      <c r="E79" s="4" t="s">
        <v>22</v>
      </c>
      <c r="F79" s="4" t="s">
        <v>26</v>
      </c>
      <c r="G79" s="5" t="s">
        <v>159</v>
      </c>
      <c r="H79" s="6">
        <v>83388515405</v>
      </c>
      <c r="I79" s="6">
        <v>83055690151</v>
      </c>
      <c r="J79" s="6">
        <v>332825254</v>
      </c>
      <c r="K79" s="6">
        <v>82998244086.25</v>
      </c>
      <c r="L79" s="7">
        <f>+K79/H79</f>
        <v>0.99531984330390655</v>
      </c>
      <c r="M79" s="6">
        <v>81174192657.25</v>
      </c>
      <c r="N79" s="7">
        <f>+M79/H79</f>
        <v>0.97344571087522647</v>
      </c>
      <c r="O79" s="6">
        <v>53741127228.25</v>
      </c>
      <c r="P79" s="6">
        <f>352610421+1471441008</f>
        <v>1824051429</v>
      </c>
      <c r="Q79" s="6">
        <f t="shared" si="8"/>
        <v>0</v>
      </c>
      <c r="R79" s="6">
        <f t="shared" si="9"/>
        <v>27433065429</v>
      </c>
    </row>
    <row r="80" spans="1:18" ht="63" x14ac:dyDescent="0.25">
      <c r="A80" s="4" t="s">
        <v>54</v>
      </c>
      <c r="B80" s="4" t="s">
        <v>58</v>
      </c>
      <c r="C80" s="4" t="s">
        <v>56</v>
      </c>
      <c r="D80" s="4" t="s">
        <v>23</v>
      </c>
      <c r="E80" s="4" t="s">
        <v>22</v>
      </c>
      <c r="F80" s="4" t="s">
        <v>28</v>
      </c>
      <c r="G80" s="5" t="s">
        <v>160</v>
      </c>
      <c r="H80" s="6">
        <v>170639616983</v>
      </c>
      <c r="I80" s="6">
        <v>169959185133</v>
      </c>
      <c r="J80" s="6">
        <v>680431850</v>
      </c>
      <c r="K80" s="6">
        <v>169900985214.25</v>
      </c>
      <c r="L80" s="7">
        <f>+K80/H80</f>
        <v>0.99567139342076938</v>
      </c>
      <c r="M80" s="6">
        <v>161093933621.25</v>
      </c>
      <c r="N80" s="7">
        <f>+M80/H80</f>
        <v>0.94405939528860416</v>
      </c>
      <c r="O80" s="6">
        <v>126517321074.25</v>
      </c>
      <c r="P80" s="6">
        <v>8560017529</v>
      </c>
      <c r="Q80" s="6">
        <f t="shared" si="8"/>
        <v>247034064</v>
      </c>
      <c r="R80" s="6">
        <f t="shared" si="9"/>
        <v>34576612547</v>
      </c>
    </row>
    <row r="81" spans="1:18" ht="31.5" x14ac:dyDescent="0.25">
      <c r="A81" s="4" t="s">
        <v>54</v>
      </c>
      <c r="B81" s="4" t="s">
        <v>58</v>
      </c>
      <c r="C81" s="4" t="s">
        <v>56</v>
      </c>
      <c r="D81" s="4" t="s">
        <v>23</v>
      </c>
      <c r="E81" s="4" t="s">
        <v>22</v>
      </c>
      <c r="F81" s="4" t="s">
        <v>61</v>
      </c>
      <c r="G81" s="5" t="s">
        <v>161</v>
      </c>
      <c r="H81" s="6">
        <v>21628291328</v>
      </c>
      <c r="I81" s="6">
        <v>21533161404</v>
      </c>
      <c r="J81" s="6">
        <v>95129924</v>
      </c>
      <c r="K81" s="6">
        <v>21429284732</v>
      </c>
      <c r="L81" s="7">
        <f>+K81/H81</f>
        <v>0.99079878327039339</v>
      </c>
      <c r="M81" s="6">
        <v>19318934910</v>
      </c>
      <c r="N81" s="7">
        <f>+M81/H81</f>
        <v>0.89322520290771623</v>
      </c>
      <c r="O81" s="6">
        <v>11816099184</v>
      </c>
      <c r="P81" s="6">
        <f>15398967+2094950855</f>
        <v>2110349822</v>
      </c>
      <c r="Q81" s="6">
        <f t="shared" si="8"/>
        <v>0</v>
      </c>
      <c r="R81" s="6">
        <f t="shared" si="9"/>
        <v>7502835726</v>
      </c>
    </row>
    <row r="82" spans="1:18" ht="31.5" x14ac:dyDescent="0.25">
      <c r="A82" s="4" t="s">
        <v>54</v>
      </c>
      <c r="B82" s="4" t="s">
        <v>58</v>
      </c>
      <c r="C82" s="4" t="s">
        <v>56</v>
      </c>
      <c r="D82" s="4" t="s">
        <v>23</v>
      </c>
      <c r="E82" s="4" t="s">
        <v>22</v>
      </c>
      <c r="F82" s="4" t="s">
        <v>99</v>
      </c>
      <c r="G82" s="5" t="s">
        <v>162</v>
      </c>
      <c r="H82" s="6">
        <v>8268597217</v>
      </c>
      <c r="I82" s="6">
        <v>8234594829</v>
      </c>
      <c r="J82" s="6">
        <v>34002388</v>
      </c>
      <c r="K82" s="6">
        <v>7990550677.25</v>
      </c>
      <c r="L82" s="7">
        <f>+K82/H82</f>
        <v>0.96637319094726926</v>
      </c>
      <c r="M82" s="6">
        <v>7540931739.25</v>
      </c>
      <c r="N82" s="7">
        <f>+M82/H82</f>
        <v>0.91199650210873251</v>
      </c>
      <c r="O82" s="6">
        <v>6173264602.25</v>
      </c>
      <c r="P82" s="6">
        <v>449618938</v>
      </c>
      <c r="Q82" s="6">
        <f t="shared" si="8"/>
        <v>0</v>
      </c>
      <c r="R82" s="6">
        <f t="shared" si="9"/>
        <v>1367667137</v>
      </c>
    </row>
    <row r="83" spans="1:18" ht="47.25" x14ac:dyDescent="0.25">
      <c r="A83" s="4" t="s">
        <v>54</v>
      </c>
      <c r="B83" s="4" t="s">
        <v>58</v>
      </c>
      <c r="C83" s="4" t="s">
        <v>56</v>
      </c>
      <c r="D83" s="4" t="s">
        <v>23</v>
      </c>
      <c r="E83" s="4" t="s">
        <v>22</v>
      </c>
      <c r="F83" s="4" t="s">
        <v>126</v>
      </c>
      <c r="G83" s="5" t="s">
        <v>156</v>
      </c>
      <c r="H83" s="6">
        <v>0</v>
      </c>
      <c r="I83" s="6">
        <v>0</v>
      </c>
      <c r="J83" s="6">
        <v>0</v>
      </c>
      <c r="K83" s="6">
        <v>0</v>
      </c>
      <c r="L83" s="7" t="e">
        <f>+K83/H83</f>
        <v>#DIV/0!</v>
      </c>
      <c r="M83" s="6">
        <v>0</v>
      </c>
      <c r="N83" s="7" t="e">
        <f>+M83/H83</f>
        <v>#DIV/0!</v>
      </c>
      <c r="O83" s="6">
        <v>0</v>
      </c>
      <c r="P83" s="6">
        <v>0</v>
      </c>
      <c r="Q83" s="6">
        <f t="shared" si="8"/>
        <v>0</v>
      </c>
      <c r="R83" s="6">
        <f t="shared" si="9"/>
        <v>0</v>
      </c>
    </row>
    <row r="84" spans="1:18" ht="110.25" x14ac:dyDescent="0.25">
      <c r="A84" s="4" t="s">
        <v>54</v>
      </c>
      <c r="B84" s="4" t="s">
        <v>58</v>
      </c>
      <c r="C84" s="4" t="s">
        <v>56</v>
      </c>
      <c r="D84" s="4" t="s">
        <v>26</v>
      </c>
      <c r="E84" s="4" t="s">
        <v>1</v>
      </c>
      <c r="F84" s="4" t="s">
        <v>1</v>
      </c>
      <c r="G84" s="5" t="s">
        <v>60</v>
      </c>
      <c r="H84" s="6">
        <v>3500000000</v>
      </c>
      <c r="I84" s="6">
        <v>3499944224</v>
      </c>
      <c r="J84" s="6">
        <v>55776</v>
      </c>
      <c r="K84" s="6">
        <v>3486000000</v>
      </c>
      <c r="L84" s="7">
        <f>+K84/H84</f>
        <v>0.996</v>
      </c>
      <c r="M84" s="6">
        <v>3486000000</v>
      </c>
      <c r="N84" s="7">
        <f>+M84/H84</f>
        <v>0.996</v>
      </c>
      <c r="O84" s="6">
        <v>3486000000</v>
      </c>
      <c r="P84" s="6">
        <v>0</v>
      </c>
      <c r="Q84" s="6">
        <f t="shared" si="8"/>
        <v>0</v>
      </c>
      <c r="R84" s="6">
        <f t="shared" si="9"/>
        <v>0</v>
      </c>
    </row>
    <row r="85" spans="1:18" ht="47.25" x14ac:dyDescent="0.25">
      <c r="A85" s="4" t="s">
        <v>54</v>
      </c>
      <c r="B85" s="4" t="s">
        <v>58</v>
      </c>
      <c r="C85" s="4" t="s">
        <v>56</v>
      </c>
      <c r="D85" s="4" t="s">
        <v>26</v>
      </c>
      <c r="E85" s="4" t="s">
        <v>22</v>
      </c>
      <c r="F85" s="4" t="s">
        <v>23</v>
      </c>
      <c r="G85" s="5" t="s">
        <v>163</v>
      </c>
      <c r="H85" s="6">
        <v>3137450198</v>
      </c>
      <c r="I85" s="6">
        <v>3137400000</v>
      </c>
      <c r="J85" s="6">
        <v>50198</v>
      </c>
      <c r="K85" s="6">
        <v>3137400000</v>
      </c>
      <c r="L85" s="7">
        <f>+K85/H85</f>
        <v>0.99998400038348589</v>
      </c>
      <c r="M85" s="6">
        <v>3137400000</v>
      </c>
      <c r="N85" s="7">
        <f>+M85/H85</f>
        <v>0.99998400038348589</v>
      </c>
      <c r="O85" s="6">
        <v>3137400000</v>
      </c>
      <c r="P85" s="6">
        <v>0</v>
      </c>
      <c r="Q85" s="6">
        <f t="shared" si="8"/>
        <v>0</v>
      </c>
      <c r="R85" s="6">
        <f t="shared" si="9"/>
        <v>0</v>
      </c>
    </row>
    <row r="86" spans="1:18" ht="15.75" x14ac:dyDescent="0.25">
      <c r="A86" s="4" t="s">
        <v>54</v>
      </c>
      <c r="B86" s="4" t="s">
        <v>58</v>
      </c>
      <c r="C86" s="4" t="s">
        <v>56</v>
      </c>
      <c r="D86" s="4" t="s">
        <v>26</v>
      </c>
      <c r="E86" s="4" t="s">
        <v>22</v>
      </c>
      <c r="F86" s="4" t="s">
        <v>28</v>
      </c>
      <c r="G86" s="5" t="s">
        <v>164</v>
      </c>
      <c r="H86" s="6">
        <v>348605578</v>
      </c>
      <c r="I86" s="6">
        <v>348600000</v>
      </c>
      <c r="J86" s="6">
        <v>5578</v>
      </c>
      <c r="K86" s="6">
        <v>348600000</v>
      </c>
      <c r="L86" s="7">
        <f>+K86/H86</f>
        <v>0.99998399910858571</v>
      </c>
      <c r="M86" s="6">
        <v>348600000</v>
      </c>
      <c r="N86" s="7">
        <f>+M86/H86</f>
        <v>0.99998399910858571</v>
      </c>
      <c r="O86" s="6">
        <v>348600000</v>
      </c>
      <c r="P86" s="6">
        <v>0</v>
      </c>
      <c r="Q86" s="6">
        <f t="shared" si="8"/>
        <v>0</v>
      </c>
      <c r="R86" s="6">
        <f t="shared" si="9"/>
        <v>0</v>
      </c>
    </row>
    <row r="87" spans="1:18" ht="47.25" x14ac:dyDescent="0.25">
      <c r="A87" s="4" t="s">
        <v>54</v>
      </c>
      <c r="B87" s="4" t="s">
        <v>58</v>
      </c>
      <c r="C87" s="4" t="s">
        <v>56</v>
      </c>
      <c r="D87" s="4" t="s">
        <v>26</v>
      </c>
      <c r="E87" s="4" t="s">
        <v>22</v>
      </c>
      <c r="F87" s="4" t="s">
        <v>42</v>
      </c>
      <c r="G87" s="5" t="s">
        <v>156</v>
      </c>
      <c r="H87" s="6">
        <v>13944224</v>
      </c>
      <c r="I87" s="6">
        <v>13944224</v>
      </c>
      <c r="J87" s="6">
        <v>0</v>
      </c>
      <c r="K87" s="6">
        <v>0</v>
      </c>
      <c r="L87" s="7">
        <f>+K87/H87</f>
        <v>0</v>
      </c>
      <c r="M87" s="6">
        <v>0</v>
      </c>
      <c r="N87" s="7">
        <f>+M87/H87</f>
        <v>0</v>
      </c>
      <c r="O87" s="6">
        <v>0</v>
      </c>
      <c r="P87" s="6">
        <v>0</v>
      </c>
      <c r="Q87" s="6">
        <f t="shared" si="8"/>
        <v>0</v>
      </c>
      <c r="R87" s="6">
        <f t="shared" si="9"/>
        <v>0</v>
      </c>
    </row>
    <row r="88" spans="1:18" ht="94.5" x14ac:dyDescent="0.25">
      <c r="A88" s="4" t="s">
        <v>54</v>
      </c>
      <c r="B88" s="4" t="s">
        <v>58</v>
      </c>
      <c r="C88" s="4" t="s">
        <v>56</v>
      </c>
      <c r="D88" s="4" t="s">
        <v>61</v>
      </c>
      <c r="E88" s="4" t="s">
        <v>1</v>
      </c>
      <c r="F88" s="4" t="s">
        <v>1</v>
      </c>
      <c r="G88" s="5" t="s">
        <v>62</v>
      </c>
      <c r="H88" s="6">
        <v>39071064998</v>
      </c>
      <c r="I88" s="6">
        <v>39071064998</v>
      </c>
      <c r="J88" s="6">
        <v>0</v>
      </c>
      <c r="K88" s="6">
        <v>38912177372</v>
      </c>
      <c r="L88" s="7">
        <f>+K88/H88</f>
        <v>0.99593336844009417</v>
      </c>
      <c r="M88" s="6">
        <v>38912177372</v>
      </c>
      <c r="N88" s="7">
        <f>+M88/H88</f>
        <v>0.99593336844009417</v>
      </c>
      <c r="O88" s="6">
        <v>38866957788</v>
      </c>
      <c r="P88" s="6">
        <v>0</v>
      </c>
      <c r="Q88" s="6">
        <f t="shared" si="8"/>
        <v>0</v>
      </c>
      <c r="R88" s="6">
        <f t="shared" si="9"/>
        <v>45219584</v>
      </c>
    </row>
    <row r="89" spans="1:18" ht="126" x14ac:dyDescent="0.25">
      <c r="A89" s="4" t="s">
        <v>54</v>
      </c>
      <c r="B89" s="4" t="s">
        <v>58</v>
      </c>
      <c r="C89" s="4" t="s">
        <v>56</v>
      </c>
      <c r="D89" s="4" t="s">
        <v>61</v>
      </c>
      <c r="E89" s="4" t="s">
        <v>22</v>
      </c>
      <c r="F89" s="4" t="s">
        <v>21</v>
      </c>
      <c r="G89" s="5" t="s">
        <v>165</v>
      </c>
      <c r="H89" s="6">
        <v>0</v>
      </c>
      <c r="I89" s="6">
        <v>0</v>
      </c>
      <c r="J89" s="6">
        <v>0</v>
      </c>
      <c r="K89" s="6">
        <v>0</v>
      </c>
      <c r="L89" s="7" t="e">
        <f>+K89/H89</f>
        <v>#DIV/0!</v>
      </c>
      <c r="M89" s="6">
        <v>0</v>
      </c>
      <c r="N89" s="7" t="e">
        <f>+M89/H89</f>
        <v>#DIV/0!</v>
      </c>
      <c r="O89" s="6">
        <v>0</v>
      </c>
      <c r="P89" s="6">
        <v>0</v>
      </c>
      <c r="Q89" s="6">
        <f t="shared" si="8"/>
        <v>0</v>
      </c>
      <c r="R89" s="6">
        <f t="shared" si="9"/>
        <v>0</v>
      </c>
    </row>
    <row r="90" spans="1:18" ht="63" x14ac:dyDescent="0.25">
      <c r="A90" s="4" t="s">
        <v>54</v>
      </c>
      <c r="B90" s="4" t="s">
        <v>58</v>
      </c>
      <c r="C90" s="4" t="s">
        <v>56</v>
      </c>
      <c r="D90" s="4" t="s">
        <v>61</v>
      </c>
      <c r="E90" s="4" t="s">
        <v>22</v>
      </c>
      <c r="F90" s="4" t="s">
        <v>23</v>
      </c>
      <c r="G90" s="5" t="s">
        <v>166</v>
      </c>
      <c r="H90" s="6">
        <v>38627342447</v>
      </c>
      <c r="I90" s="6">
        <v>38627342447</v>
      </c>
      <c r="J90" s="6">
        <v>0</v>
      </c>
      <c r="K90" s="6">
        <v>38623833308</v>
      </c>
      <c r="L90" s="7">
        <f>+K90/H90</f>
        <v>0.99990915401428881</v>
      </c>
      <c r="M90" s="6">
        <v>38623833308</v>
      </c>
      <c r="N90" s="7">
        <f>+M90/H90</f>
        <v>0.99990915401428881</v>
      </c>
      <c r="O90" s="6">
        <v>38578613724</v>
      </c>
      <c r="P90" s="6">
        <v>0</v>
      </c>
      <c r="Q90" s="6">
        <f t="shared" si="8"/>
        <v>0</v>
      </c>
      <c r="R90" s="6">
        <f t="shared" si="9"/>
        <v>45219584</v>
      </c>
    </row>
    <row r="91" spans="1:18" ht="189" x14ac:dyDescent="0.25">
      <c r="A91" s="4" t="s">
        <v>54</v>
      </c>
      <c r="B91" s="4" t="s">
        <v>58</v>
      </c>
      <c r="C91" s="4" t="s">
        <v>56</v>
      </c>
      <c r="D91" s="4" t="s">
        <v>61</v>
      </c>
      <c r="E91" s="4" t="s">
        <v>22</v>
      </c>
      <c r="F91" s="4" t="s">
        <v>26</v>
      </c>
      <c r="G91" s="5" t="s">
        <v>167</v>
      </c>
      <c r="H91" s="6">
        <v>0</v>
      </c>
      <c r="I91" s="6">
        <v>0</v>
      </c>
      <c r="J91" s="6">
        <v>0</v>
      </c>
      <c r="K91" s="6">
        <v>0</v>
      </c>
      <c r="L91" s="7" t="e">
        <f>+K91/H91</f>
        <v>#DIV/0!</v>
      </c>
      <c r="M91" s="6">
        <v>0</v>
      </c>
      <c r="N91" s="7" t="e">
        <f>+M91/H91</f>
        <v>#DIV/0!</v>
      </c>
      <c r="O91" s="6">
        <v>0</v>
      </c>
      <c r="P91" s="6">
        <v>0</v>
      </c>
      <c r="Q91" s="6">
        <f t="shared" si="8"/>
        <v>0</v>
      </c>
      <c r="R91" s="6">
        <f t="shared" si="9"/>
        <v>0</v>
      </c>
    </row>
    <row r="92" spans="1:18" ht="126" x14ac:dyDescent="0.25">
      <c r="A92" s="4" t="s">
        <v>54</v>
      </c>
      <c r="B92" s="4" t="s">
        <v>58</v>
      </c>
      <c r="C92" s="4" t="s">
        <v>56</v>
      </c>
      <c r="D92" s="4" t="s">
        <v>61</v>
      </c>
      <c r="E92" s="4" t="s">
        <v>22</v>
      </c>
      <c r="F92" s="4" t="s">
        <v>61</v>
      </c>
      <c r="G92" s="5" t="s">
        <v>168</v>
      </c>
      <c r="H92" s="6">
        <v>288344064</v>
      </c>
      <c r="I92" s="6">
        <v>288344064</v>
      </c>
      <c r="J92" s="6">
        <v>0</v>
      </c>
      <c r="K92" s="6">
        <v>288344064</v>
      </c>
      <c r="L92" s="7">
        <f>+K92/H92</f>
        <v>1</v>
      </c>
      <c r="M92" s="6">
        <v>288344064</v>
      </c>
      <c r="N92" s="7">
        <f>+M92/H92</f>
        <v>1</v>
      </c>
      <c r="O92" s="6">
        <v>288344064</v>
      </c>
      <c r="P92" s="6">
        <v>0</v>
      </c>
      <c r="Q92" s="6">
        <f t="shared" si="8"/>
        <v>0</v>
      </c>
      <c r="R92" s="6">
        <f t="shared" si="9"/>
        <v>0</v>
      </c>
    </row>
    <row r="93" spans="1:18" ht="204.75" x14ac:dyDescent="0.25">
      <c r="A93" s="4" t="s">
        <v>54</v>
      </c>
      <c r="B93" s="4" t="s">
        <v>58</v>
      </c>
      <c r="C93" s="4" t="s">
        <v>56</v>
      </c>
      <c r="D93" s="4" t="s">
        <v>61</v>
      </c>
      <c r="E93" s="4" t="s">
        <v>22</v>
      </c>
      <c r="F93" s="4" t="s">
        <v>42</v>
      </c>
      <c r="G93" s="5" t="s">
        <v>169</v>
      </c>
      <c r="H93" s="6">
        <v>0</v>
      </c>
      <c r="I93" s="6">
        <v>0</v>
      </c>
      <c r="J93" s="6">
        <v>0</v>
      </c>
      <c r="K93" s="6">
        <v>0</v>
      </c>
      <c r="L93" s="7" t="e">
        <f>+K93/H93</f>
        <v>#DIV/0!</v>
      </c>
      <c r="M93" s="6">
        <v>0</v>
      </c>
      <c r="N93" s="7" t="e">
        <f>+M93/H93</f>
        <v>#DIV/0!</v>
      </c>
      <c r="O93" s="6">
        <v>0</v>
      </c>
      <c r="P93" s="6">
        <v>0</v>
      </c>
      <c r="Q93" s="6">
        <f t="shared" si="8"/>
        <v>0</v>
      </c>
      <c r="R93" s="6">
        <f t="shared" si="9"/>
        <v>0</v>
      </c>
    </row>
    <row r="94" spans="1:18" ht="126" x14ac:dyDescent="0.25">
      <c r="A94" s="4" t="s">
        <v>54</v>
      </c>
      <c r="B94" s="4" t="s">
        <v>58</v>
      </c>
      <c r="C94" s="4" t="s">
        <v>56</v>
      </c>
      <c r="D94" s="4" t="s">
        <v>61</v>
      </c>
      <c r="E94" s="4" t="s">
        <v>22</v>
      </c>
      <c r="F94" s="4" t="s">
        <v>99</v>
      </c>
      <c r="G94" s="5" t="s">
        <v>170</v>
      </c>
      <c r="H94" s="6">
        <v>0</v>
      </c>
      <c r="I94" s="6">
        <v>0</v>
      </c>
      <c r="J94" s="6">
        <v>0</v>
      </c>
      <c r="K94" s="6">
        <v>0</v>
      </c>
      <c r="L94" s="7" t="e">
        <f>+K94/H94</f>
        <v>#DIV/0!</v>
      </c>
      <c r="M94" s="6">
        <v>0</v>
      </c>
      <c r="N94" s="7" t="e">
        <f>+M94/H94</f>
        <v>#DIV/0!</v>
      </c>
      <c r="O94" s="6">
        <v>0</v>
      </c>
      <c r="P94" s="6">
        <v>0</v>
      </c>
      <c r="Q94" s="6">
        <f t="shared" si="8"/>
        <v>0</v>
      </c>
      <c r="R94" s="6">
        <f t="shared" si="9"/>
        <v>0</v>
      </c>
    </row>
    <row r="95" spans="1:18" ht="47.25" x14ac:dyDescent="0.25">
      <c r="A95" s="4" t="s">
        <v>54</v>
      </c>
      <c r="B95" s="4" t="s">
        <v>58</v>
      </c>
      <c r="C95" s="4" t="s">
        <v>56</v>
      </c>
      <c r="D95" s="4" t="s">
        <v>61</v>
      </c>
      <c r="E95" s="4" t="s">
        <v>22</v>
      </c>
      <c r="F95" s="4" t="s">
        <v>63</v>
      </c>
      <c r="G95" s="5" t="s">
        <v>156</v>
      </c>
      <c r="H95" s="6">
        <v>155378487</v>
      </c>
      <c r="I95" s="6">
        <v>155378487</v>
      </c>
      <c r="J95" s="6">
        <v>0</v>
      </c>
      <c r="K95" s="6">
        <v>0</v>
      </c>
      <c r="L95" s="7">
        <f>+K95/H95</f>
        <v>0</v>
      </c>
      <c r="M95" s="6">
        <v>0</v>
      </c>
      <c r="N95" s="7">
        <f>+M95/H95</f>
        <v>0</v>
      </c>
      <c r="O95" s="6">
        <v>0</v>
      </c>
      <c r="P95" s="6">
        <v>0</v>
      </c>
      <c r="Q95" s="6">
        <f t="shared" si="8"/>
        <v>0</v>
      </c>
      <c r="R95" s="6">
        <f t="shared" si="9"/>
        <v>0</v>
      </c>
    </row>
    <row r="96" spans="1:18" ht="63" x14ac:dyDescent="0.25">
      <c r="A96" s="4" t="s">
        <v>54</v>
      </c>
      <c r="B96" s="4" t="s">
        <v>58</v>
      </c>
      <c r="C96" s="4" t="s">
        <v>56</v>
      </c>
      <c r="D96" s="4" t="s">
        <v>63</v>
      </c>
      <c r="E96" s="4" t="s">
        <v>1</v>
      </c>
      <c r="F96" s="4" t="s">
        <v>1</v>
      </c>
      <c r="G96" s="5" t="s">
        <v>64</v>
      </c>
      <c r="H96" s="6">
        <v>115415812139</v>
      </c>
      <c r="I96" s="6">
        <v>115415812139</v>
      </c>
      <c r="J96" s="6">
        <v>0</v>
      </c>
      <c r="K96" s="6">
        <v>115300274290</v>
      </c>
      <c r="L96" s="7">
        <f>+K96/H96</f>
        <v>0.99899894263308697</v>
      </c>
      <c r="M96" s="6">
        <v>115300274290</v>
      </c>
      <c r="N96" s="7">
        <f>+M96/H96</f>
        <v>0.99899894263308697</v>
      </c>
      <c r="O96" s="6">
        <v>107250114108</v>
      </c>
      <c r="P96" s="6">
        <v>0</v>
      </c>
      <c r="Q96" s="6">
        <f t="shared" si="8"/>
        <v>0</v>
      </c>
      <c r="R96" s="6">
        <f t="shared" si="9"/>
        <v>8050160182</v>
      </c>
    </row>
    <row r="97" spans="1:18" ht="173.25" x14ac:dyDescent="0.25">
      <c r="A97" s="4" t="s">
        <v>54</v>
      </c>
      <c r="B97" s="4" t="s">
        <v>58</v>
      </c>
      <c r="C97" s="4" t="s">
        <v>56</v>
      </c>
      <c r="D97" s="4" t="s">
        <v>63</v>
      </c>
      <c r="E97" s="4" t="s">
        <v>22</v>
      </c>
      <c r="F97" s="4" t="s">
        <v>28</v>
      </c>
      <c r="G97" s="5" t="s">
        <v>173</v>
      </c>
      <c r="H97" s="6">
        <v>115300274290</v>
      </c>
      <c r="I97" s="6">
        <v>115300274290</v>
      </c>
      <c r="J97" s="6">
        <v>0</v>
      </c>
      <c r="K97" s="6">
        <v>115300274290</v>
      </c>
      <c r="L97" s="7">
        <f>+K97/H97</f>
        <v>1</v>
      </c>
      <c r="M97" s="6">
        <v>115300274290</v>
      </c>
      <c r="N97" s="7">
        <f>+M97/H97</f>
        <v>1</v>
      </c>
      <c r="O97" s="6">
        <v>107250114108</v>
      </c>
      <c r="P97" s="6">
        <v>0</v>
      </c>
      <c r="Q97" s="6">
        <f t="shared" si="8"/>
        <v>0</v>
      </c>
      <c r="R97" s="6">
        <f t="shared" si="9"/>
        <v>8050160182</v>
      </c>
    </row>
    <row r="98" spans="1:18" ht="47.25" x14ac:dyDescent="0.25">
      <c r="A98" s="4" t="s">
        <v>54</v>
      </c>
      <c r="B98" s="4" t="s">
        <v>58</v>
      </c>
      <c r="C98" s="4" t="s">
        <v>56</v>
      </c>
      <c r="D98" s="4" t="s">
        <v>63</v>
      </c>
      <c r="E98" s="4" t="s">
        <v>22</v>
      </c>
      <c r="F98" s="4" t="s">
        <v>63</v>
      </c>
      <c r="G98" s="5" t="s">
        <v>156</v>
      </c>
      <c r="H98" s="6">
        <v>115537849</v>
      </c>
      <c r="I98" s="6">
        <v>115537849</v>
      </c>
      <c r="J98" s="6">
        <v>0</v>
      </c>
      <c r="K98" s="6">
        <v>0</v>
      </c>
      <c r="L98" s="7">
        <f>+K98/H98</f>
        <v>0</v>
      </c>
      <c r="M98" s="6">
        <v>0</v>
      </c>
      <c r="N98" s="7">
        <f>+M98/H98</f>
        <v>0</v>
      </c>
      <c r="O98" s="6">
        <v>0</v>
      </c>
      <c r="P98" s="6">
        <v>0</v>
      </c>
      <c r="Q98" s="6">
        <f t="shared" si="8"/>
        <v>0</v>
      </c>
      <c r="R98" s="6">
        <f t="shared" si="9"/>
        <v>0</v>
      </c>
    </row>
    <row r="99" spans="1:18" ht="63" x14ac:dyDescent="0.25">
      <c r="A99" s="4" t="s">
        <v>54</v>
      </c>
      <c r="B99" s="4" t="s">
        <v>58</v>
      </c>
      <c r="C99" s="4" t="s">
        <v>56</v>
      </c>
      <c r="D99" s="4" t="s">
        <v>63</v>
      </c>
      <c r="E99" s="4" t="s">
        <v>1</v>
      </c>
      <c r="F99" s="4" t="s">
        <v>1</v>
      </c>
      <c r="G99" s="5" t="s">
        <v>64</v>
      </c>
      <c r="H99" s="6">
        <v>90495000000</v>
      </c>
      <c r="I99" s="6">
        <v>90495000000</v>
      </c>
      <c r="J99" s="6">
        <v>0</v>
      </c>
      <c r="K99" s="6">
        <v>89707170860</v>
      </c>
      <c r="L99" s="7">
        <f>+K99/H99</f>
        <v>0.99129422465329575</v>
      </c>
      <c r="M99" s="6">
        <v>89707170860</v>
      </c>
      <c r="N99" s="7">
        <f>+M99/H99</f>
        <v>0.99129422465329575</v>
      </c>
      <c r="O99" s="6">
        <v>89707170860</v>
      </c>
      <c r="P99" s="6">
        <v>0</v>
      </c>
      <c r="Q99" s="6">
        <f t="shared" si="8"/>
        <v>0</v>
      </c>
      <c r="R99" s="6">
        <f t="shared" si="9"/>
        <v>0</v>
      </c>
    </row>
    <row r="100" spans="1:18" ht="157.5" x14ac:dyDescent="0.25">
      <c r="A100" s="4" t="s">
        <v>54</v>
      </c>
      <c r="B100" s="4" t="s">
        <v>58</v>
      </c>
      <c r="C100" s="4" t="s">
        <v>56</v>
      </c>
      <c r="D100" s="4" t="s">
        <v>63</v>
      </c>
      <c r="E100" s="4" t="s">
        <v>22</v>
      </c>
      <c r="F100" s="4" t="s">
        <v>21</v>
      </c>
      <c r="G100" s="5" t="s">
        <v>171</v>
      </c>
      <c r="H100" s="6">
        <v>19929390038</v>
      </c>
      <c r="I100" s="6">
        <v>19929390038</v>
      </c>
      <c r="J100" s="6">
        <v>0</v>
      </c>
      <c r="K100" s="6">
        <v>19929390038</v>
      </c>
      <c r="L100" s="7">
        <f>+K100/H100</f>
        <v>1</v>
      </c>
      <c r="M100" s="6">
        <v>19929390038</v>
      </c>
      <c r="N100" s="7">
        <f>+M100/H100</f>
        <v>1</v>
      </c>
      <c r="O100" s="6">
        <v>19929390038</v>
      </c>
      <c r="P100" s="6">
        <v>0</v>
      </c>
      <c r="Q100" s="6">
        <f t="shared" si="8"/>
        <v>0</v>
      </c>
      <c r="R100" s="6">
        <f t="shared" si="9"/>
        <v>0</v>
      </c>
    </row>
    <row r="101" spans="1:18" ht="78.75" x14ac:dyDescent="0.25">
      <c r="A101" s="4" t="s">
        <v>54</v>
      </c>
      <c r="B101" s="4" t="s">
        <v>58</v>
      </c>
      <c r="C101" s="4" t="s">
        <v>56</v>
      </c>
      <c r="D101" s="4" t="s">
        <v>63</v>
      </c>
      <c r="E101" s="4" t="s">
        <v>22</v>
      </c>
      <c r="F101" s="4" t="s">
        <v>23</v>
      </c>
      <c r="G101" s="5" t="s">
        <v>172</v>
      </c>
      <c r="H101" s="6">
        <v>2209329658</v>
      </c>
      <c r="I101" s="6">
        <v>2209329658</v>
      </c>
      <c r="J101" s="6">
        <v>0</v>
      </c>
      <c r="K101" s="6">
        <v>2209329658</v>
      </c>
      <c r="L101" s="7">
        <f>+K101/H101</f>
        <v>1</v>
      </c>
      <c r="M101" s="6">
        <v>2209329658</v>
      </c>
      <c r="N101" s="7">
        <f>+M101/H101</f>
        <v>1</v>
      </c>
      <c r="O101" s="6">
        <v>2209329658</v>
      </c>
      <c r="P101" s="6">
        <v>0</v>
      </c>
      <c r="Q101" s="6">
        <f t="shared" si="8"/>
        <v>0</v>
      </c>
      <c r="R101" s="6">
        <f t="shared" si="9"/>
        <v>0</v>
      </c>
    </row>
    <row r="102" spans="1:18" ht="173.25" x14ac:dyDescent="0.25">
      <c r="A102" s="4" t="s">
        <v>54</v>
      </c>
      <c r="B102" s="4" t="s">
        <v>58</v>
      </c>
      <c r="C102" s="4" t="s">
        <v>56</v>
      </c>
      <c r="D102" s="4" t="s">
        <v>63</v>
      </c>
      <c r="E102" s="4" t="s">
        <v>22</v>
      </c>
      <c r="F102" s="4" t="s">
        <v>28</v>
      </c>
      <c r="G102" s="5" t="s">
        <v>173</v>
      </c>
      <c r="H102" s="6">
        <v>56112138628</v>
      </c>
      <c r="I102" s="6">
        <v>56112138628</v>
      </c>
      <c r="J102" s="6">
        <v>0</v>
      </c>
      <c r="K102" s="6">
        <v>56112138628</v>
      </c>
      <c r="L102" s="7">
        <f>+K102/H102</f>
        <v>1</v>
      </c>
      <c r="M102" s="6">
        <v>56112138628</v>
      </c>
      <c r="N102" s="7">
        <f>+M102/H102</f>
        <v>1</v>
      </c>
      <c r="O102" s="6">
        <v>56112138628</v>
      </c>
      <c r="P102" s="6">
        <v>0</v>
      </c>
      <c r="Q102" s="6">
        <f t="shared" si="8"/>
        <v>0</v>
      </c>
      <c r="R102" s="6">
        <f t="shared" si="9"/>
        <v>0</v>
      </c>
    </row>
    <row r="103" spans="1:18" ht="47.25" x14ac:dyDescent="0.25">
      <c r="A103" s="4" t="s">
        <v>54</v>
      </c>
      <c r="B103" s="4" t="s">
        <v>58</v>
      </c>
      <c r="C103" s="4" t="s">
        <v>56</v>
      </c>
      <c r="D103" s="4" t="s">
        <v>63</v>
      </c>
      <c r="E103" s="4" t="s">
        <v>22</v>
      </c>
      <c r="F103" s="4" t="s">
        <v>61</v>
      </c>
      <c r="G103" s="5" t="s">
        <v>174</v>
      </c>
      <c r="H103" s="6">
        <v>8080533616</v>
      </c>
      <c r="I103" s="6">
        <v>8080533616</v>
      </c>
      <c r="J103" s="6">
        <v>0</v>
      </c>
      <c r="K103" s="6">
        <v>8080533616</v>
      </c>
      <c r="L103" s="7">
        <f>+K103/H103</f>
        <v>1</v>
      </c>
      <c r="M103" s="6">
        <v>8080533616</v>
      </c>
      <c r="N103" s="7">
        <f>+M103/H103</f>
        <v>1</v>
      </c>
      <c r="O103" s="6">
        <v>8080533616</v>
      </c>
      <c r="P103" s="6">
        <v>0</v>
      </c>
      <c r="Q103" s="6">
        <f t="shared" si="8"/>
        <v>0</v>
      </c>
      <c r="R103" s="6">
        <f t="shared" si="9"/>
        <v>0</v>
      </c>
    </row>
    <row r="104" spans="1:18" ht="110.25" x14ac:dyDescent="0.25">
      <c r="A104" s="4" t="s">
        <v>54</v>
      </c>
      <c r="B104" s="4" t="s">
        <v>58</v>
      </c>
      <c r="C104" s="4" t="s">
        <v>56</v>
      </c>
      <c r="D104" s="4" t="s">
        <v>63</v>
      </c>
      <c r="E104" s="4" t="s">
        <v>22</v>
      </c>
      <c r="F104" s="4" t="s">
        <v>139</v>
      </c>
      <c r="G104" s="5" t="s">
        <v>175</v>
      </c>
      <c r="H104" s="6">
        <v>2778169358</v>
      </c>
      <c r="I104" s="6">
        <v>2778169358</v>
      </c>
      <c r="J104" s="6">
        <v>0</v>
      </c>
      <c r="K104" s="6">
        <v>2778169358</v>
      </c>
      <c r="L104" s="7">
        <f>+K104/H104</f>
        <v>1</v>
      </c>
      <c r="M104" s="6">
        <v>2778169358</v>
      </c>
      <c r="N104" s="7">
        <f>+M104/H104</f>
        <v>1</v>
      </c>
      <c r="O104" s="6">
        <v>2778169358</v>
      </c>
      <c r="P104" s="6">
        <v>0</v>
      </c>
      <c r="Q104" s="6">
        <f t="shared" si="8"/>
        <v>0</v>
      </c>
      <c r="R104" s="6">
        <f t="shared" si="9"/>
        <v>0</v>
      </c>
    </row>
    <row r="105" spans="1:18" ht="63" x14ac:dyDescent="0.25">
      <c r="A105" s="4" t="s">
        <v>54</v>
      </c>
      <c r="B105" s="4" t="s">
        <v>58</v>
      </c>
      <c r="C105" s="4" t="s">
        <v>56</v>
      </c>
      <c r="D105" s="4" t="s">
        <v>63</v>
      </c>
      <c r="E105" s="4" t="s">
        <v>22</v>
      </c>
      <c r="F105" s="4" t="s">
        <v>88</v>
      </c>
      <c r="G105" s="5" t="s">
        <v>176</v>
      </c>
      <c r="H105" s="6">
        <v>597609562</v>
      </c>
      <c r="I105" s="6">
        <v>597609562</v>
      </c>
      <c r="J105" s="6">
        <v>0</v>
      </c>
      <c r="K105" s="6">
        <v>597609562</v>
      </c>
      <c r="L105" s="7">
        <f>+K105/H105</f>
        <v>1</v>
      </c>
      <c r="M105" s="6">
        <v>597609562</v>
      </c>
      <c r="N105" s="7">
        <f>+M105/H105</f>
        <v>1</v>
      </c>
      <c r="O105" s="6">
        <v>597609562</v>
      </c>
      <c r="P105" s="6">
        <v>0</v>
      </c>
      <c r="Q105" s="6">
        <f t="shared" si="8"/>
        <v>0</v>
      </c>
      <c r="R105" s="6">
        <f t="shared" si="9"/>
        <v>0</v>
      </c>
    </row>
    <row r="106" spans="1:18" ht="47.25" x14ac:dyDescent="0.25">
      <c r="A106" s="4" t="s">
        <v>54</v>
      </c>
      <c r="B106" s="4" t="s">
        <v>58</v>
      </c>
      <c r="C106" s="4" t="s">
        <v>56</v>
      </c>
      <c r="D106" s="4" t="s">
        <v>63</v>
      </c>
      <c r="E106" s="4" t="s">
        <v>22</v>
      </c>
      <c r="F106" s="4" t="s">
        <v>63</v>
      </c>
      <c r="G106" s="5" t="s">
        <v>156</v>
      </c>
      <c r="H106" s="6">
        <v>787829140</v>
      </c>
      <c r="I106" s="6">
        <v>787829140</v>
      </c>
      <c r="J106" s="6">
        <v>0</v>
      </c>
      <c r="K106" s="6">
        <v>0</v>
      </c>
      <c r="L106" s="7">
        <f>+K106/H106</f>
        <v>0</v>
      </c>
      <c r="M106" s="6">
        <v>0</v>
      </c>
      <c r="N106" s="7">
        <f>+M106/H106</f>
        <v>0</v>
      </c>
      <c r="O106" s="6">
        <v>0</v>
      </c>
      <c r="P106" s="6">
        <v>0</v>
      </c>
      <c r="Q106" s="6">
        <f t="shared" si="8"/>
        <v>0</v>
      </c>
      <c r="R106" s="6">
        <f t="shared" si="9"/>
        <v>0</v>
      </c>
    </row>
    <row r="107" spans="1:18" ht="141.75" x14ac:dyDescent="0.25">
      <c r="A107" s="4" t="s">
        <v>54</v>
      </c>
      <c r="B107" s="4" t="s">
        <v>58</v>
      </c>
      <c r="C107" s="4" t="s">
        <v>56</v>
      </c>
      <c r="D107" s="4" t="s">
        <v>65</v>
      </c>
      <c r="E107" s="4" t="s">
        <v>1</v>
      </c>
      <c r="F107" s="4" t="s">
        <v>1</v>
      </c>
      <c r="G107" s="5" t="s">
        <v>66</v>
      </c>
      <c r="H107" s="6">
        <v>3308000000</v>
      </c>
      <c r="I107" s="6">
        <v>3264025312</v>
      </c>
      <c r="J107" s="6">
        <v>43974688</v>
      </c>
      <c r="K107" s="6">
        <v>3240544575.7199998</v>
      </c>
      <c r="L107" s="7">
        <f>+K107/H107</f>
        <v>0.97960839652962506</v>
      </c>
      <c r="M107" s="6">
        <v>3240544575.7199998</v>
      </c>
      <c r="N107" s="7">
        <f>+M107/H107</f>
        <v>0.97960839652962506</v>
      </c>
      <c r="O107" s="6">
        <v>1631720575.72</v>
      </c>
      <c r="P107" s="6">
        <v>0</v>
      </c>
      <c r="Q107" s="6">
        <f t="shared" si="8"/>
        <v>0</v>
      </c>
      <c r="R107" s="6">
        <f t="shared" si="9"/>
        <v>1608823999.9999998</v>
      </c>
    </row>
    <row r="108" spans="1:18" ht="78.75" x14ac:dyDescent="0.25">
      <c r="A108" s="4" t="s">
        <v>54</v>
      </c>
      <c r="B108" s="4" t="s">
        <v>58</v>
      </c>
      <c r="C108" s="4" t="s">
        <v>56</v>
      </c>
      <c r="D108" s="4" t="s">
        <v>65</v>
      </c>
      <c r="E108" s="4" t="s">
        <v>22</v>
      </c>
      <c r="F108" s="4" t="s">
        <v>61</v>
      </c>
      <c r="G108" s="5" t="s">
        <v>177</v>
      </c>
      <c r="H108" s="6">
        <v>1874415744</v>
      </c>
      <c r="I108" s="6">
        <v>1830441056</v>
      </c>
      <c r="J108" s="6">
        <v>43974688</v>
      </c>
      <c r="K108" s="6">
        <v>1822896575.72</v>
      </c>
      <c r="L108" s="7">
        <f>+K108/H108</f>
        <v>0.97251454569515183</v>
      </c>
      <c r="M108" s="6">
        <v>1822896575.72</v>
      </c>
      <c r="N108" s="7">
        <f>+M108/H108</f>
        <v>0.97251454569515183</v>
      </c>
      <c r="O108" s="6">
        <v>922896575.72000003</v>
      </c>
      <c r="P108" s="6">
        <v>0</v>
      </c>
      <c r="Q108" s="6">
        <f t="shared" si="8"/>
        <v>0</v>
      </c>
      <c r="R108" s="6">
        <f t="shared" si="9"/>
        <v>900000000</v>
      </c>
    </row>
    <row r="109" spans="1:18" ht="94.5" x14ac:dyDescent="0.25">
      <c r="A109" s="4" t="s">
        <v>54</v>
      </c>
      <c r="B109" s="4" t="s">
        <v>58</v>
      </c>
      <c r="C109" s="4" t="s">
        <v>56</v>
      </c>
      <c r="D109" s="4" t="s">
        <v>65</v>
      </c>
      <c r="E109" s="4" t="s">
        <v>22</v>
      </c>
      <c r="F109" s="4" t="s">
        <v>99</v>
      </c>
      <c r="G109" s="5" t="s">
        <v>178</v>
      </c>
      <c r="H109" s="6">
        <v>1417648000</v>
      </c>
      <c r="I109" s="6">
        <v>1417648000</v>
      </c>
      <c r="J109" s="6">
        <v>0</v>
      </c>
      <c r="K109" s="6">
        <v>1417648000</v>
      </c>
      <c r="L109" s="7">
        <f>+K109/H109</f>
        <v>1</v>
      </c>
      <c r="M109" s="6">
        <v>1417648000</v>
      </c>
      <c r="N109" s="7">
        <f>+M109/H109</f>
        <v>1</v>
      </c>
      <c r="O109" s="6">
        <v>708824000</v>
      </c>
      <c r="P109" s="6">
        <v>0</v>
      </c>
      <c r="Q109" s="6">
        <f t="shared" si="8"/>
        <v>0</v>
      </c>
      <c r="R109" s="6">
        <f t="shared" si="9"/>
        <v>708824000</v>
      </c>
    </row>
    <row r="110" spans="1:18" ht="47.25" x14ac:dyDescent="0.25">
      <c r="A110" s="4" t="s">
        <v>54</v>
      </c>
      <c r="B110" s="4" t="s">
        <v>58</v>
      </c>
      <c r="C110" s="4" t="s">
        <v>56</v>
      </c>
      <c r="D110" s="4" t="s">
        <v>65</v>
      </c>
      <c r="E110" s="4" t="s">
        <v>22</v>
      </c>
      <c r="F110" s="4" t="s">
        <v>88</v>
      </c>
      <c r="G110" s="5" t="s">
        <v>156</v>
      </c>
      <c r="H110" s="6">
        <v>15936256</v>
      </c>
      <c r="I110" s="6">
        <v>15936256</v>
      </c>
      <c r="J110" s="6">
        <v>0</v>
      </c>
      <c r="K110" s="6">
        <v>0</v>
      </c>
      <c r="L110" s="7">
        <f>+K110/H110</f>
        <v>0</v>
      </c>
      <c r="M110" s="6">
        <v>0</v>
      </c>
      <c r="N110" s="7">
        <f>+M110/H110</f>
        <v>0</v>
      </c>
      <c r="O110" s="6">
        <v>0</v>
      </c>
      <c r="P110" s="6">
        <v>0</v>
      </c>
      <c r="Q110" s="6">
        <f t="shared" si="8"/>
        <v>0</v>
      </c>
      <c r="R110" s="6">
        <f t="shared" si="9"/>
        <v>0</v>
      </c>
    </row>
    <row r="111" spans="1:18" ht="78.75" x14ac:dyDescent="0.25">
      <c r="A111" s="4" t="s">
        <v>54</v>
      </c>
      <c r="B111" s="4" t="s">
        <v>58</v>
      </c>
      <c r="C111" s="4" t="s">
        <v>56</v>
      </c>
      <c r="D111" s="4" t="s">
        <v>67</v>
      </c>
      <c r="E111" s="4" t="s">
        <v>1</v>
      </c>
      <c r="F111" s="4" t="s">
        <v>1</v>
      </c>
      <c r="G111" s="5" t="s">
        <v>68</v>
      </c>
      <c r="H111" s="6">
        <v>6000000000</v>
      </c>
      <c r="I111" s="6">
        <v>6000000000</v>
      </c>
      <c r="J111" s="6">
        <v>0</v>
      </c>
      <c r="K111" s="6">
        <v>5976095617</v>
      </c>
      <c r="L111" s="7">
        <f>+K111/H111</f>
        <v>0.99601593616666662</v>
      </c>
      <c r="M111" s="6">
        <v>5976095617</v>
      </c>
      <c r="N111" s="7">
        <f>+M111/H111</f>
        <v>0.99601593616666662</v>
      </c>
      <c r="O111" s="6">
        <v>1792828686</v>
      </c>
      <c r="P111" s="6">
        <v>0</v>
      </c>
      <c r="Q111" s="6">
        <f t="shared" si="8"/>
        <v>0</v>
      </c>
      <c r="R111" s="6">
        <f t="shared" si="9"/>
        <v>4183266931</v>
      </c>
    </row>
    <row r="112" spans="1:18" ht="63" x14ac:dyDescent="0.25">
      <c r="A112" s="4" t="s">
        <v>54</v>
      </c>
      <c r="B112" s="4" t="s">
        <v>58</v>
      </c>
      <c r="C112" s="4" t="s">
        <v>56</v>
      </c>
      <c r="D112" s="4" t="s">
        <v>67</v>
      </c>
      <c r="E112" s="4" t="s">
        <v>22</v>
      </c>
      <c r="F112" s="4" t="s">
        <v>21</v>
      </c>
      <c r="G112" s="5" t="s">
        <v>179</v>
      </c>
      <c r="H112" s="6">
        <v>97609562</v>
      </c>
      <c r="I112" s="6">
        <v>97609562</v>
      </c>
      <c r="J112" s="6">
        <v>0</v>
      </c>
      <c r="K112" s="6">
        <v>97609562</v>
      </c>
      <c r="L112" s="7">
        <f>+K112/H112</f>
        <v>1</v>
      </c>
      <c r="M112" s="6">
        <v>97609562</v>
      </c>
      <c r="N112" s="7">
        <f>+M112/H112</f>
        <v>1</v>
      </c>
      <c r="O112" s="6">
        <v>32536521</v>
      </c>
      <c r="P112" s="6">
        <v>0</v>
      </c>
      <c r="Q112" s="6">
        <f t="shared" si="8"/>
        <v>0</v>
      </c>
      <c r="R112" s="6">
        <f t="shared" si="9"/>
        <v>65073041</v>
      </c>
    </row>
    <row r="113" spans="1:18" ht="126" x14ac:dyDescent="0.25">
      <c r="A113" s="4" t="s">
        <v>54</v>
      </c>
      <c r="B113" s="4" t="s">
        <v>58</v>
      </c>
      <c r="C113" s="4" t="s">
        <v>56</v>
      </c>
      <c r="D113" s="4" t="s">
        <v>67</v>
      </c>
      <c r="E113" s="4" t="s">
        <v>22</v>
      </c>
      <c r="F113" s="4" t="s">
        <v>23</v>
      </c>
      <c r="G113" s="5" t="s">
        <v>180</v>
      </c>
      <c r="H113" s="6">
        <v>400398406</v>
      </c>
      <c r="I113" s="6">
        <v>400398406</v>
      </c>
      <c r="J113" s="6">
        <v>0</v>
      </c>
      <c r="K113" s="6">
        <v>400398406</v>
      </c>
      <c r="L113" s="7">
        <f>+K113/H113</f>
        <v>1</v>
      </c>
      <c r="M113" s="6">
        <v>400398406</v>
      </c>
      <c r="N113" s="7">
        <f>+M113/H113</f>
        <v>1</v>
      </c>
      <c r="O113" s="6">
        <v>133466135</v>
      </c>
      <c r="P113" s="6">
        <v>0</v>
      </c>
      <c r="Q113" s="6">
        <f t="shared" si="8"/>
        <v>0</v>
      </c>
      <c r="R113" s="6">
        <f t="shared" si="9"/>
        <v>266932271</v>
      </c>
    </row>
    <row r="114" spans="1:18" ht="157.5" x14ac:dyDescent="0.25">
      <c r="A114" s="4" t="s">
        <v>54</v>
      </c>
      <c r="B114" s="4" t="s">
        <v>58</v>
      </c>
      <c r="C114" s="4" t="s">
        <v>56</v>
      </c>
      <c r="D114" s="4" t="s">
        <v>67</v>
      </c>
      <c r="E114" s="4" t="s">
        <v>22</v>
      </c>
      <c r="F114" s="4" t="s">
        <v>61</v>
      </c>
      <c r="G114" s="5" t="s">
        <v>181</v>
      </c>
      <c r="H114" s="6">
        <v>358565737</v>
      </c>
      <c r="I114" s="6">
        <v>358565737</v>
      </c>
      <c r="J114" s="6">
        <v>0</v>
      </c>
      <c r="K114" s="6">
        <v>358565737</v>
      </c>
      <c r="L114" s="7">
        <f>+K114/H114</f>
        <v>1</v>
      </c>
      <c r="M114" s="6">
        <v>358565737</v>
      </c>
      <c r="N114" s="7">
        <f>+M114/H114</f>
        <v>1</v>
      </c>
      <c r="O114" s="6">
        <v>37214934</v>
      </c>
      <c r="P114" s="6">
        <v>0</v>
      </c>
      <c r="Q114" s="6">
        <f t="shared" si="8"/>
        <v>0</v>
      </c>
      <c r="R114" s="6">
        <f t="shared" si="9"/>
        <v>321350803</v>
      </c>
    </row>
    <row r="115" spans="1:18" ht="78.75" x14ac:dyDescent="0.25">
      <c r="A115" s="4" t="s">
        <v>54</v>
      </c>
      <c r="B115" s="4" t="s">
        <v>58</v>
      </c>
      <c r="C115" s="4" t="s">
        <v>56</v>
      </c>
      <c r="D115" s="4" t="s">
        <v>67</v>
      </c>
      <c r="E115" s="4" t="s">
        <v>22</v>
      </c>
      <c r="F115" s="4" t="s">
        <v>126</v>
      </c>
      <c r="G115" s="5" t="s">
        <v>182</v>
      </c>
      <c r="H115" s="6">
        <v>219123506</v>
      </c>
      <c r="I115" s="6">
        <v>219123506</v>
      </c>
      <c r="J115" s="6">
        <v>0</v>
      </c>
      <c r="K115" s="6">
        <v>219123506</v>
      </c>
      <c r="L115" s="7">
        <f>+K115/H115</f>
        <v>1</v>
      </c>
      <c r="M115" s="6">
        <v>219123506</v>
      </c>
      <c r="N115" s="7">
        <f>+M115/H115</f>
        <v>1</v>
      </c>
      <c r="O115" s="6">
        <v>111959546</v>
      </c>
      <c r="P115" s="6">
        <v>0</v>
      </c>
      <c r="Q115" s="6">
        <f t="shared" si="8"/>
        <v>0</v>
      </c>
      <c r="R115" s="6">
        <f t="shared" si="9"/>
        <v>107163960</v>
      </c>
    </row>
    <row r="116" spans="1:18" ht="110.25" x14ac:dyDescent="0.25">
      <c r="A116" s="4" t="s">
        <v>54</v>
      </c>
      <c r="B116" s="4" t="s">
        <v>58</v>
      </c>
      <c r="C116" s="4" t="s">
        <v>56</v>
      </c>
      <c r="D116" s="4" t="s">
        <v>67</v>
      </c>
      <c r="E116" s="4" t="s">
        <v>22</v>
      </c>
      <c r="F116" s="4" t="s">
        <v>139</v>
      </c>
      <c r="G116" s="5" t="s">
        <v>183</v>
      </c>
      <c r="H116" s="6">
        <v>1653386454</v>
      </c>
      <c r="I116" s="6">
        <v>1653386454</v>
      </c>
      <c r="J116" s="6">
        <v>0</v>
      </c>
      <c r="K116" s="6">
        <v>1653386454</v>
      </c>
      <c r="L116" s="7">
        <f>+K116/H116</f>
        <v>1</v>
      </c>
      <c r="M116" s="6">
        <v>1653386454</v>
      </c>
      <c r="N116" s="7">
        <f>+M116/H116</f>
        <v>1</v>
      </c>
      <c r="O116" s="6">
        <v>674038448</v>
      </c>
      <c r="P116" s="6">
        <v>0</v>
      </c>
      <c r="Q116" s="6">
        <f t="shared" si="8"/>
        <v>0</v>
      </c>
      <c r="R116" s="6">
        <f t="shared" si="9"/>
        <v>979348006</v>
      </c>
    </row>
    <row r="117" spans="1:18" ht="126" x14ac:dyDescent="0.25">
      <c r="A117" s="4" t="s">
        <v>54</v>
      </c>
      <c r="B117" s="4" t="s">
        <v>58</v>
      </c>
      <c r="C117" s="4" t="s">
        <v>56</v>
      </c>
      <c r="D117" s="4" t="s">
        <v>67</v>
      </c>
      <c r="E117" s="4" t="s">
        <v>22</v>
      </c>
      <c r="F117" s="4" t="s">
        <v>65</v>
      </c>
      <c r="G117" s="5" t="s">
        <v>184</v>
      </c>
      <c r="H117" s="6">
        <v>34860558</v>
      </c>
      <c r="I117" s="6">
        <v>34860558</v>
      </c>
      <c r="J117" s="6">
        <v>0</v>
      </c>
      <c r="K117" s="6">
        <v>34860558</v>
      </c>
      <c r="L117" s="7">
        <f>+K117/H117</f>
        <v>1</v>
      </c>
      <c r="M117" s="6">
        <v>34860558</v>
      </c>
      <c r="N117" s="7">
        <f>+M117/H117</f>
        <v>1</v>
      </c>
      <c r="O117" s="6">
        <v>0</v>
      </c>
      <c r="P117" s="6">
        <v>0</v>
      </c>
      <c r="Q117" s="6">
        <f t="shared" si="8"/>
        <v>0</v>
      </c>
      <c r="R117" s="6">
        <f t="shared" si="9"/>
        <v>34860558</v>
      </c>
    </row>
    <row r="118" spans="1:18" ht="63" x14ac:dyDescent="0.25">
      <c r="A118" s="4" t="s">
        <v>54</v>
      </c>
      <c r="B118" s="4" t="s">
        <v>58</v>
      </c>
      <c r="C118" s="4" t="s">
        <v>56</v>
      </c>
      <c r="D118" s="4" t="s">
        <v>67</v>
      </c>
      <c r="E118" s="4" t="s">
        <v>22</v>
      </c>
      <c r="F118" s="4" t="s">
        <v>103</v>
      </c>
      <c r="G118" s="5" t="s">
        <v>185</v>
      </c>
      <c r="H118" s="6">
        <v>2490039841</v>
      </c>
      <c r="I118" s="6">
        <v>2490039841</v>
      </c>
      <c r="J118" s="6">
        <v>0</v>
      </c>
      <c r="K118" s="6">
        <v>2490039841</v>
      </c>
      <c r="L118" s="7">
        <f>+K118/H118</f>
        <v>1</v>
      </c>
      <c r="M118" s="6">
        <v>2490039841</v>
      </c>
      <c r="N118" s="7">
        <f>+M118/H118</f>
        <v>1</v>
      </c>
      <c r="O118" s="6">
        <v>428528706</v>
      </c>
      <c r="P118" s="6">
        <v>0</v>
      </c>
      <c r="Q118" s="6">
        <f t="shared" si="8"/>
        <v>0</v>
      </c>
      <c r="R118" s="6">
        <f t="shared" si="9"/>
        <v>2061511135</v>
      </c>
    </row>
    <row r="119" spans="1:18" ht="47.25" x14ac:dyDescent="0.25">
      <c r="A119" s="4" t="s">
        <v>54</v>
      </c>
      <c r="B119" s="4" t="s">
        <v>58</v>
      </c>
      <c r="C119" s="4" t="s">
        <v>56</v>
      </c>
      <c r="D119" s="4" t="s">
        <v>67</v>
      </c>
      <c r="E119" s="4" t="s">
        <v>22</v>
      </c>
      <c r="F119" s="4" t="s">
        <v>83</v>
      </c>
      <c r="G119" s="5" t="s">
        <v>186</v>
      </c>
      <c r="H119" s="6">
        <v>199203187</v>
      </c>
      <c r="I119" s="6">
        <v>199203187</v>
      </c>
      <c r="J119" s="6">
        <v>0</v>
      </c>
      <c r="K119" s="6">
        <v>199203187</v>
      </c>
      <c r="L119" s="7">
        <f>+K119/H119</f>
        <v>1</v>
      </c>
      <c r="M119" s="6">
        <v>199203187</v>
      </c>
      <c r="N119" s="7">
        <f>+M119/H119</f>
        <v>1</v>
      </c>
      <c r="O119" s="6">
        <v>79681275</v>
      </c>
      <c r="P119" s="6">
        <v>0</v>
      </c>
      <c r="Q119" s="6">
        <f t="shared" si="8"/>
        <v>0</v>
      </c>
      <c r="R119" s="6">
        <f t="shared" si="9"/>
        <v>119521912</v>
      </c>
    </row>
    <row r="120" spans="1:18" ht="63" x14ac:dyDescent="0.25">
      <c r="A120" s="4" t="s">
        <v>54</v>
      </c>
      <c r="B120" s="4" t="s">
        <v>58</v>
      </c>
      <c r="C120" s="4" t="s">
        <v>56</v>
      </c>
      <c r="D120" s="4" t="s">
        <v>67</v>
      </c>
      <c r="E120" s="4" t="s">
        <v>22</v>
      </c>
      <c r="F120" s="4" t="s">
        <v>67</v>
      </c>
      <c r="G120" s="5" t="s">
        <v>187</v>
      </c>
      <c r="H120" s="6">
        <v>199203187</v>
      </c>
      <c r="I120" s="6">
        <v>199203187</v>
      </c>
      <c r="J120" s="6">
        <v>0</v>
      </c>
      <c r="K120" s="6">
        <v>199203187</v>
      </c>
      <c r="L120" s="7">
        <f>+K120/H120</f>
        <v>1</v>
      </c>
      <c r="M120" s="6">
        <v>199203187</v>
      </c>
      <c r="N120" s="7">
        <f>+M120/H120</f>
        <v>1</v>
      </c>
      <c r="O120" s="6">
        <v>199203187</v>
      </c>
      <c r="P120" s="6">
        <v>0</v>
      </c>
      <c r="Q120" s="6">
        <f t="shared" si="8"/>
        <v>0</v>
      </c>
      <c r="R120" s="6">
        <f t="shared" si="9"/>
        <v>0</v>
      </c>
    </row>
    <row r="121" spans="1:18" ht="47.25" x14ac:dyDescent="0.25">
      <c r="A121" s="4" t="s">
        <v>54</v>
      </c>
      <c r="B121" s="4" t="s">
        <v>58</v>
      </c>
      <c r="C121" s="4" t="s">
        <v>56</v>
      </c>
      <c r="D121" s="4" t="s">
        <v>67</v>
      </c>
      <c r="E121" s="4" t="s">
        <v>22</v>
      </c>
      <c r="F121" s="4" t="s">
        <v>117</v>
      </c>
      <c r="G121" s="5" t="s">
        <v>156</v>
      </c>
      <c r="H121" s="6">
        <v>23904383</v>
      </c>
      <c r="I121" s="6">
        <v>23904383</v>
      </c>
      <c r="J121" s="6">
        <v>0</v>
      </c>
      <c r="K121" s="6">
        <v>0</v>
      </c>
      <c r="L121" s="7">
        <f>+K121/H121</f>
        <v>0</v>
      </c>
      <c r="M121" s="6">
        <v>0</v>
      </c>
      <c r="N121" s="7">
        <f>+M121/H121</f>
        <v>0</v>
      </c>
      <c r="O121" s="6">
        <v>0</v>
      </c>
      <c r="P121" s="6">
        <v>0</v>
      </c>
      <c r="Q121" s="6">
        <f t="shared" si="8"/>
        <v>0</v>
      </c>
      <c r="R121" s="6">
        <f t="shared" si="9"/>
        <v>0</v>
      </c>
    </row>
    <row r="122" spans="1:18" ht="78.75" x14ac:dyDescent="0.25">
      <c r="A122" s="4" t="s">
        <v>54</v>
      </c>
      <c r="B122" s="4" t="s">
        <v>58</v>
      </c>
      <c r="C122" s="4" t="s">
        <v>56</v>
      </c>
      <c r="D122" s="4" t="s">
        <v>67</v>
      </c>
      <c r="E122" s="4" t="s">
        <v>22</v>
      </c>
      <c r="F122" s="4" t="s">
        <v>188</v>
      </c>
      <c r="G122" s="5" t="s">
        <v>189</v>
      </c>
      <c r="H122" s="6">
        <v>323705179</v>
      </c>
      <c r="I122" s="6">
        <v>323705179</v>
      </c>
      <c r="J122" s="6">
        <v>0</v>
      </c>
      <c r="K122" s="6">
        <v>323705179</v>
      </c>
      <c r="L122" s="7">
        <f>+K122/H122</f>
        <v>1</v>
      </c>
      <c r="M122" s="6">
        <v>323705179</v>
      </c>
      <c r="N122" s="7">
        <f>+M122/H122</f>
        <v>1</v>
      </c>
      <c r="O122" s="6">
        <v>96199934</v>
      </c>
      <c r="P122" s="6">
        <v>0</v>
      </c>
      <c r="Q122" s="6">
        <f t="shared" si="8"/>
        <v>0</v>
      </c>
      <c r="R122" s="6">
        <f t="shared" si="9"/>
        <v>227505245</v>
      </c>
    </row>
    <row r="123" spans="1:18" ht="110.25" x14ac:dyDescent="0.25">
      <c r="A123" s="4" t="s">
        <v>54</v>
      </c>
      <c r="B123" s="4" t="s">
        <v>58</v>
      </c>
      <c r="C123" s="4" t="s">
        <v>56</v>
      </c>
      <c r="D123" s="4" t="s">
        <v>31</v>
      </c>
      <c r="E123" s="4" t="s">
        <v>1</v>
      </c>
      <c r="F123" s="4" t="s">
        <v>1</v>
      </c>
      <c r="G123" s="5" t="s">
        <v>69</v>
      </c>
      <c r="H123" s="6">
        <v>4000000000</v>
      </c>
      <c r="I123" s="6">
        <v>4000000000</v>
      </c>
      <c r="J123" s="6">
        <v>0</v>
      </c>
      <c r="K123" s="6">
        <v>3984063745</v>
      </c>
      <c r="L123" s="7">
        <f>+K123/H123</f>
        <v>0.99601593624999996</v>
      </c>
      <c r="M123" s="6">
        <v>3187250996</v>
      </c>
      <c r="N123" s="7">
        <f>+M123/H123</f>
        <v>0.79681274899999999</v>
      </c>
      <c r="O123" s="6">
        <v>1593625498</v>
      </c>
      <c r="P123" s="6">
        <v>0</v>
      </c>
      <c r="Q123" s="6">
        <f t="shared" si="8"/>
        <v>796812749</v>
      </c>
      <c r="R123" s="6">
        <f t="shared" si="9"/>
        <v>1593625498</v>
      </c>
    </row>
    <row r="124" spans="1:18" ht="63" x14ac:dyDescent="0.25">
      <c r="A124" s="4" t="s">
        <v>54</v>
      </c>
      <c r="B124" s="4" t="s">
        <v>58</v>
      </c>
      <c r="C124" s="4" t="s">
        <v>56</v>
      </c>
      <c r="D124" s="4" t="s">
        <v>31</v>
      </c>
      <c r="E124" s="4" t="s">
        <v>22</v>
      </c>
      <c r="F124" s="4" t="s">
        <v>21</v>
      </c>
      <c r="G124" s="5" t="s">
        <v>190</v>
      </c>
      <c r="H124" s="6">
        <v>134462151</v>
      </c>
      <c r="I124" s="6">
        <v>134462151</v>
      </c>
      <c r="J124" s="6">
        <v>0</v>
      </c>
      <c r="K124" s="6">
        <v>134462151</v>
      </c>
      <c r="L124" s="7">
        <f>+K124/H124</f>
        <v>1</v>
      </c>
      <c r="M124" s="6">
        <v>0</v>
      </c>
      <c r="N124" s="7">
        <f>+M124/H124</f>
        <v>0</v>
      </c>
      <c r="O124" s="6">
        <v>0</v>
      </c>
      <c r="P124" s="6">
        <v>0</v>
      </c>
      <c r="Q124" s="6">
        <f t="shared" si="8"/>
        <v>134462151</v>
      </c>
      <c r="R124" s="6">
        <f t="shared" si="9"/>
        <v>0</v>
      </c>
    </row>
    <row r="125" spans="1:18" ht="47.25" x14ac:dyDescent="0.25">
      <c r="A125" s="4" t="s">
        <v>54</v>
      </c>
      <c r="B125" s="4" t="s">
        <v>58</v>
      </c>
      <c r="C125" s="4" t="s">
        <v>56</v>
      </c>
      <c r="D125" s="4" t="s">
        <v>31</v>
      </c>
      <c r="E125" s="4" t="s">
        <v>22</v>
      </c>
      <c r="F125" s="4" t="s">
        <v>28</v>
      </c>
      <c r="G125" s="5" t="s">
        <v>191</v>
      </c>
      <c r="H125" s="6">
        <v>1285856574</v>
      </c>
      <c r="I125" s="6">
        <v>1285856574</v>
      </c>
      <c r="J125" s="6">
        <v>0</v>
      </c>
      <c r="K125" s="6">
        <v>1285856574</v>
      </c>
      <c r="L125" s="7">
        <f>+K125/H125</f>
        <v>1</v>
      </c>
      <c r="M125" s="6">
        <v>1021465857</v>
      </c>
      <c r="N125" s="7">
        <f>+M125/H125</f>
        <v>0.79438553074582641</v>
      </c>
      <c r="O125" s="6">
        <v>274028449</v>
      </c>
      <c r="P125" s="6">
        <v>0</v>
      </c>
      <c r="Q125" s="6">
        <f t="shared" si="8"/>
        <v>264390717</v>
      </c>
      <c r="R125" s="6">
        <f t="shared" si="9"/>
        <v>747437408</v>
      </c>
    </row>
    <row r="126" spans="1:18" ht="94.5" x14ac:dyDescent="0.25">
      <c r="A126" s="4" t="s">
        <v>54</v>
      </c>
      <c r="B126" s="4" t="s">
        <v>58</v>
      </c>
      <c r="C126" s="4" t="s">
        <v>56</v>
      </c>
      <c r="D126" s="4" t="s">
        <v>31</v>
      </c>
      <c r="E126" s="4" t="s">
        <v>22</v>
      </c>
      <c r="F126" s="4" t="s">
        <v>99</v>
      </c>
      <c r="G126" s="5" t="s">
        <v>192</v>
      </c>
      <c r="H126" s="6">
        <v>434262948</v>
      </c>
      <c r="I126" s="6">
        <v>434262948</v>
      </c>
      <c r="J126" s="6">
        <v>0</v>
      </c>
      <c r="K126" s="6">
        <v>434262948</v>
      </c>
      <c r="L126" s="7">
        <f>+K126/H126</f>
        <v>1</v>
      </c>
      <c r="M126" s="6">
        <v>361703619</v>
      </c>
      <c r="N126" s="7">
        <f>+M126/H126</f>
        <v>0.83291383864505986</v>
      </c>
      <c r="O126" s="6">
        <v>0</v>
      </c>
      <c r="P126" s="6">
        <v>0</v>
      </c>
      <c r="Q126" s="6">
        <f t="shared" si="8"/>
        <v>72559329</v>
      </c>
      <c r="R126" s="6">
        <f t="shared" si="9"/>
        <v>361703619</v>
      </c>
    </row>
    <row r="127" spans="1:18" ht="94.5" x14ac:dyDescent="0.25">
      <c r="A127" s="4" t="s">
        <v>54</v>
      </c>
      <c r="B127" s="4" t="s">
        <v>58</v>
      </c>
      <c r="C127" s="4" t="s">
        <v>56</v>
      </c>
      <c r="D127" s="4" t="s">
        <v>31</v>
      </c>
      <c r="E127" s="4" t="s">
        <v>22</v>
      </c>
      <c r="F127" s="4" t="s">
        <v>126</v>
      </c>
      <c r="G127" s="5" t="s">
        <v>193</v>
      </c>
      <c r="H127" s="6">
        <v>645418327</v>
      </c>
      <c r="I127" s="6">
        <v>645418327</v>
      </c>
      <c r="J127" s="6">
        <v>0</v>
      </c>
      <c r="K127" s="6">
        <v>645418327</v>
      </c>
      <c r="L127" s="7">
        <f>+K127/H127</f>
        <v>1</v>
      </c>
      <c r="M127" s="6">
        <v>645418327</v>
      </c>
      <c r="N127" s="7">
        <f>+M127/H127</f>
        <v>1</v>
      </c>
      <c r="O127" s="6">
        <v>616438813</v>
      </c>
      <c r="P127" s="6">
        <v>0</v>
      </c>
      <c r="Q127" s="6">
        <f t="shared" si="8"/>
        <v>0</v>
      </c>
      <c r="R127" s="6">
        <f t="shared" si="9"/>
        <v>28979514</v>
      </c>
    </row>
    <row r="128" spans="1:18" ht="94.5" x14ac:dyDescent="0.25">
      <c r="A128" s="4" t="s">
        <v>54</v>
      </c>
      <c r="B128" s="4" t="s">
        <v>58</v>
      </c>
      <c r="C128" s="4" t="s">
        <v>56</v>
      </c>
      <c r="D128" s="4" t="s">
        <v>31</v>
      </c>
      <c r="E128" s="4" t="s">
        <v>22</v>
      </c>
      <c r="F128" s="4" t="s">
        <v>139</v>
      </c>
      <c r="G128" s="5" t="s">
        <v>194</v>
      </c>
      <c r="H128" s="6">
        <v>739043825</v>
      </c>
      <c r="I128" s="6">
        <v>739043825</v>
      </c>
      <c r="J128" s="6">
        <v>0</v>
      </c>
      <c r="K128" s="6">
        <v>739043825</v>
      </c>
      <c r="L128" s="7">
        <f>+K128/H128</f>
        <v>1</v>
      </c>
      <c r="M128" s="6">
        <v>739043825</v>
      </c>
      <c r="N128" s="7">
        <f>+M128/H128</f>
        <v>1</v>
      </c>
      <c r="O128" s="6">
        <v>703158236</v>
      </c>
      <c r="P128" s="6">
        <v>0</v>
      </c>
      <c r="Q128" s="6">
        <f t="shared" si="8"/>
        <v>0</v>
      </c>
      <c r="R128" s="6">
        <f t="shared" si="9"/>
        <v>35885589</v>
      </c>
    </row>
    <row r="129" spans="1:18" ht="47.25" x14ac:dyDescent="0.25">
      <c r="A129" s="4" t="s">
        <v>54</v>
      </c>
      <c r="B129" s="4" t="s">
        <v>58</v>
      </c>
      <c r="C129" s="4" t="s">
        <v>56</v>
      </c>
      <c r="D129" s="4" t="s">
        <v>31</v>
      </c>
      <c r="E129" s="4" t="s">
        <v>22</v>
      </c>
      <c r="F129" s="4" t="s">
        <v>88</v>
      </c>
      <c r="G129" s="5" t="s">
        <v>156</v>
      </c>
      <c r="H129" s="6">
        <v>15936255</v>
      </c>
      <c r="I129" s="6">
        <v>15936255</v>
      </c>
      <c r="J129" s="6">
        <v>0</v>
      </c>
      <c r="K129" s="6">
        <v>0</v>
      </c>
      <c r="L129" s="7">
        <f>+K129/H129</f>
        <v>0</v>
      </c>
      <c r="M129" s="6">
        <v>0</v>
      </c>
      <c r="N129" s="7">
        <f>+M129/H129</f>
        <v>0</v>
      </c>
      <c r="O129" s="6">
        <v>0</v>
      </c>
      <c r="P129" s="6">
        <v>0</v>
      </c>
      <c r="Q129" s="6">
        <f t="shared" si="8"/>
        <v>0</v>
      </c>
      <c r="R129" s="6">
        <f t="shared" si="9"/>
        <v>0</v>
      </c>
    </row>
    <row r="130" spans="1:18" ht="47.25" x14ac:dyDescent="0.25">
      <c r="A130" s="4" t="s">
        <v>54</v>
      </c>
      <c r="B130" s="4" t="s">
        <v>58</v>
      </c>
      <c r="C130" s="4" t="s">
        <v>56</v>
      </c>
      <c r="D130" s="4" t="s">
        <v>31</v>
      </c>
      <c r="E130" s="4" t="s">
        <v>22</v>
      </c>
      <c r="F130" s="4" t="s">
        <v>63</v>
      </c>
      <c r="G130" s="5" t="s">
        <v>195</v>
      </c>
      <c r="H130" s="6">
        <v>609561753</v>
      </c>
      <c r="I130" s="6">
        <v>609561753</v>
      </c>
      <c r="J130" s="6">
        <v>0</v>
      </c>
      <c r="K130" s="6">
        <v>609561753</v>
      </c>
      <c r="L130" s="7">
        <f>+K130/H130</f>
        <v>1</v>
      </c>
      <c r="M130" s="6">
        <v>390141928</v>
      </c>
      <c r="N130" s="7">
        <f>+M130/H130</f>
        <v>0.64003675768679669</v>
      </c>
      <c r="O130" s="6">
        <v>0</v>
      </c>
      <c r="P130" s="6">
        <v>0</v>
      </c>
      <c r="Q130" s="6">
        <f t="shared" si="8"/>
        <v>219419825</v>
      </c>
      <c r="R130" s="6">
        <f t="shared" si="9"/>
        <v>390141928</v>
      </c>
    </row>
    <row r="131" spans="1:18" ht="63" x14ac:dyDescent="0.25">
      <c r="A131" s="4" t="s">
        <v>54</v>
      </c>
      <c r="B131" s="4" t="s">
        <v>58</v>
      </c>
      <c r="C131" s="4" t="s">
        <v>56</v>
      </c>
      <c r="D131" s="4" t="s">
        <v>31</v>
      </c>
      <c r="E131" s="4" t="s">
        <v>22</v>
      </c>
      <c r="F131" s="4" t="s">
        <v>65</v>
      </c>
      <c r="G131" s="5" t="s">
        <v>196</v>
      </c>
      <c r="H131" s="6">
        <v>135458167</v>
      </c>
      <c r="I131" s="6">
        <v>135458167</v>
      </c>
      <c r="J131" s="6">
        <v>0</v>
      </c>
      <c r="K131" s="6">
        <v>135458167</v>
      </c>
      <c r="L131" s="7">
        <f>+K131/H131</f>
        <v>1</v>
      </c>
      <c r="M131" s="6">
        <v>29477440</v>
      </c>
      <c r="N131" s="7">
        <f>+M131/H131</f>
        <v>0.21761286641358435</v>
      </c>
      <c r="O131" s="6">
        <v>0</v>
      </c>
      <c r="P131" s="6">
        <v>0</v>
      </c>
      <c r="Q131" s="6">
        <f t="shared" si="8"/>
        <v>105980727</v>
      </c>
      <c r="R131" s="6">
        <f t="shared" si="9"/>
        <v>29477440</v>
      </c>
    </row>
    <row r="132" spans="1:18" ht="78.75" x14ac:dyDescent="0.25">
      <c r="A132" s="4" t="s">
        <v>54</v>
      </c>
      <c r="B132" s="4" t="s">
        <v>58</v>
      </c>
      <c r="C132" s="4" t="s">
        <v>56</v>
      </c>
      <c r="D132" s="4" t="s">
        <v>24</v>
      </c>
      <c r="E132" s="4" t="s">
        <v>1</v>
      </c>
      <c r="F132" s="4" t="s">
        <v>1</v>
      </c>
      <c r="G132" s="5" t="s">
        <v>70</v>
      </c>
      <c r="H132" s="6">
        <v>20000000000</v>
      </c>
      <c r="I132" s="6">
        <v>19933067683</v>
      </c>
      <c r="J132" s="6">
        <v>66932317</v>
      </c>
      <c r="K132" s="6">
        <v>19933067683</v>
      </c>
      <c r="L132" s="7">
        <f>+K132/H132</f>
        <v>0.99665338415000004</v>
      </c>
      <c r="M132" s="6">
        <v>19839426182</v>
      </c>
      <c r="N132" s="7">
        <f>+M132/H132</f>
        <v>0.99197130909999998</v>
      </c>
      <c r="O132" s="6">
        <v>18839426182</v>
      </c>
      <c r="P132" s="6">
        <v>0</v>
      </c>
      <c r="Q132" s="6">
        <f t="shared" si="8"/>
        <v>93641501</v>
      </c>
      <c r="R132" s="6">
        <f t="shared" si="9"/>
        <v>1000000000</v>
      </c>
    </row>
    <row r="133" spans="1:18" ht="94.5" x14ac:dyDescent="0.25">
      <c r="A133" s="4" t="s">
        <v>54</v>
      </c>
      <c r="B133" s="4" t="s">
        <v>58</v>
      </c>
      <c r="C133" s="4" t="s">
        <v>56</v>
      </c>
      <c r="D133" s="4" t="s">
        <v>24</v>
      </c>
      <c r="E133" s="4" t="s">
        <v>22</v>
      </c>
      <c r="F133" s="4" t="s">
        <v>21</v>
      </c>
      <c r="G133" s="5" t="s">
        <v>197</v>
      </c>
      <c r="H133" s="6">
        <v>0</v>
      </c>
      <c r="I133" s="6">
        <v>0</v>
      </c>
      <c r="J133" s="6">
        <v>0</v>
      </c>
      <c r="K133" s="6">
        <v>0</v>
      </c>
      <c r="L133" s="7" t="e">
        <f>+K133/H133</f>
        <v>#DIV/0!</v>
      </c>
      <c r="M133" s="6">
        <v>0</v>
      </c>
      <c r="N133" s="7" t="e">
        <f>+M133/H133</f>
        <v>#DIV/0!</v>
      </c>
      <c r="O133" s="6">
        <v>0</v>
      </c>
      <c r="P133" s="6">
        <v>0</v>
      </c>
      <c r="Q133" s="6">
        <f t="shared" si="8"/>
        <v>0</v>
      </c>
      <c r="R133" s="6">
        <f t="shared" si="9"/>
        <v>0</v>
      </c>
    </row>
    <row r="134" spans="1:18" ht="47.25" x14ac:dyDescent="0.25">
      <c r="A134" s="4" t="s">
        <v>54</v>
      </c>
      <c r="B134" s="4" t="s">
        <v>58</v>
      </c>
      <c r="C134" s="4" t="s">
        <v>56</v>
      </c>
      <c r="D134" s="4" t="s">
        <v>24</v>
      </c>
      <c r="E134" s="4" t="s">
        <v>22</v>
      </c>
      <c r="F134" s="4" t="s">
        <v>23</v>
      </c>
      <c r="G134" s="5" t="s">
        <v>198</v>
      </c>
      <c r="H134" s="6">
        <v>0</v>
      </c>
      <c r="I134" s="6">
        <v>0</v>
      </c>
      <c r="J134" s="6">
        <v>0</v>
      </c>
      <c r="K134" s="6">
        <v>0</v>
      </c>
      <c r="L134" s="7" t="e">
        <f>+K134/H134</f>
        <v>#DIV/0!</v>
      </c>
      <c r="M134" s="6">
        <v>0</v>
      </c>
      <c r="N134" s="7" t="e">
        <f>+M134/H134</f>
        <v>#DIV/0!</v>
      </c>
      <c r="O134" s="6">
        <v>0</v>
      </c>
      <c r="P134" s="6">
        <v>0</v>
      </c>
      <c r="Q134" s="6">
        <f t="shared" si="8"/>
        <v>0</v>
      </c>
      <c r="R134" s="6">
        <f t="shared" si="9"/>
        <v>0</v>
      </c>
    </row>
    <row r="135" spans="1:18" ht="31.5" x14ac:dyDescent="0.25">
      <c r="A135" s="4" t="s">
        <v>54</v>
      </c>
      <c r="B135" s="4" t="s">
        <v>58</v>
      </c>
      <c r="C135" s="4" t="s">
        <v>56</v>
      </c>
      <c r="D135" s="4" t="s">
        <v>24</v>
      </c>
      <c r="E135" s="4" t="s">
        <v>22</v>
      </c>
      <c r="F135" s="4" t="s">
        <v>26</v>
      </c>
      <c r="G135" s="5" t="s">
        <v>199</v>
      </c>
      <c r="H135" s="6">
        <v>890136800</v>
      </c>
      <c r="I135" s="6">
        <v>890136800</v>
      </c>
      <c r="J135" s="6">
        <v>0</v>
      </c>
      <c r="K135" s="6">
        <v>890136800</v>
      </c>
      <c r="L135" s="7">
        <f>+K135/H135</f>
        <v>1</v>
      </c>
      <c r="M135" s="6">
        <v>796495299</v>
      </c>
      <c r="N135" s="7">
        <f>+M135/H135</f>
        <v>0.89480100025074794</v>
      </c>
      <c r="O135" s="6">
        <v>796495299</v>
      </c>
      <c r="P135" s="6">
        <v>0</v>
      </c>
      <c r="Q135" s="6">
        <f t="shared" si="8"/>
        <v>93641501</v>
      </c>
      <c r="R135" s="6">
        <f t="shared" si="9"/>
        <v>0</v>
      </c>
    </row>
    <row r="136" spans="1:18" ht="63" x14ac:dyDescent="0.25">
      <c r="A136" s="4" t="s">
        <v>54</v>
      </c>
      <c r="B136" s="4" t="s">
        <v>58</v>
      </c>
      <c r="C136" s="4" t="s">
        <v>56</v>
      </c>
      <c r="D136" s="4" t="s">
        <v>24</v>
      </c>
      <c r="E136" s="4" t="s">
        <v>22</v>
      </c>
      <c r="F136" s="4" t="s">
        <v>28</v>
      </c>
      <c r="G136" s="5" t="s">
        <v>200</v>
      </c>
      <c r="H136" s="6">
        <v>0</v>
      </c>
      <c r="I136" s="6">
        <v>0</v>
      </c>
      <c r="J136" s="6">
        <v>0</v>
      </c>
      <c r="K136" s="6">
        <v>0</v>
      </c>
      <c r="L136" s="7" t="e">
        <f>+K136/H136</f>
        <v>#DIV/0!</v>
      </c>
      <c r="M136" s="6">
        <v>0</v>
      </c>
      <c r="N136" s="7" t="e">
        <f>+M136/H136</f>
        <v>#DIV/0!</v>
      </c>
      <c r="O136" s="6">
        <v>0</v>
      </c>
      <c r="P136" s="6">
        <v>0</v>
      </c>
      <c r="Q136" s="6">
        <f t="shared" si="8"/>
        <v>0</v>
      </c>
      <c r="R136" s="6">
        <f t="shared" si="9"/>
        <v>0</v>
      </c>
    </row>
    <row r="137" spans="1:18" ht="94.5" x14ac:dyDescent="0.25">
      <c r="A137" s="4" t="s">
        <v>54</v>
      </c>
      <c r="B137" s="4" t="s">
        <v>58</v>
      </c>
      <c r="C137" s="4" t="s">
        <v>56</v>
      </c>
      <c r="D137" s="4" t="s">
        <v>24</v>
      </c>
      <c r="E137" s="4" t="s">
        <v>22</v>
      </c>
      <c r="F137" s="4" t="s">
        <v>61</v>
      </c>
      <c r="G137" s="5" t="s">
        <v>201</v>
      </c>
      <c r="H137" s="6">
        <v>0</v>
      </c>
      <c r="I137" s="6">
        <v>0</v>
      </c>
      <c r="J137" s="6">
        <v>0</v>
      </c>
      <c r="K137" s="6">
        <v>0</v>
      </c>
      <c r="L137" s="7" t="e">
        <f>+K137/H137</f>
        <v>#DIV/0!</v>
      </c>
      <c r="M137" s="6">
        <v>0</v>
      </c>
      <c r="N137" s="7" t="e">
        <f>+M137/H137</f>
        <v>#DIV/0!</v>
      </c>
      <c r="O137" s="6">
        <v>0</v>
      </c>
      <c r="P137" s="6">
        <v>0</v>
      </c>
      <c r="Q137" s="6">
        <f t="shared" ref="Q137:Q200" si="10">+K137-M137-P137</f>
        <v>0</v>
      </c>
      <c r="R137" s="6">
        <f t="shared" ref="R137:R200" si="11">+M137-O137</f>
        <v>0</v>
      </c>
    </row>
    <row r="138" spans="1:18" ht="63" x14ac:dyDescent="0.25">
      <c r="A138" s="4" t="s">
        <v>54</v>
      </c>
      <c r="B138" s="4" t="s">
        <v>58</v>
      </c>
      <c r="C138" s="4" t="s">
        <v>56</v>
      </c>
      <c r="D138" s="4" t="s">
        <v>24</v>
      </c>
      <c r="E138" s="4" t="s">
        <v>22</v>
      </c>
      <c r="F138" s="4" t="s">
        <v>42</v>
      </c>
      <c r="G138" s="5" t="s">
        <v>202</v>
      </c>
      <c r="H138" s="6">
        <v>0</v>
      </c>
      <c r="I138" s="6">
        <v>0</v>
      </c>
      <c r="J138" s="6">
        <v>0</v>
      </c>
      <c r="K138" s="6">
        <v>0</v>
      </c>
      <c r="L138" s="7" t="e">
        <f>+K138/H138</f>
        <v>#DIV/0!</v>
      </c>
      <c r="M138" s="6">
        <v>0</v>
      </c>
      <c r="N138" s="7" t="e">
        <f>+M138/H138</f>
        <v>#DIV/0!</v>
      </c>
      <c r="O138" s="6">
        <v>0</v>
      </c>
      <c r="P138" s="6">
        <v>0</v>
      </c>
      <c r="Q138" s="6">
        <f t="shared" si="10"/>
        <v>0</v>
      </c>
      <c r="R138" s="6">
        <f t="shared" si="11"/>
        <v>0</v>
      </c>
    </row>
    <row r="139" spans="1:18" ht="110.25" x14ac:dyDescent="0.25">
      <c r="A139" s="4" t="s">
        <v>54</v>
      </c>
      <c r="B139" s="4" t="s">
        <v>58</v>
      </c>
      <c r="C139" s="4" t="s">
        <v>56</v>
      </c>
      <c r="D139" s="4" t="s">
        <v>24</v>
      </c>
      <c r="E139" s="4" t="s">
        <v>22</v>
      </c>
      <c r="F139" s="4" t="s">
        <v>99</v>
      </c>
      <c r="G139" s="5" t="s">
        <v>203</v>
      </c>
      <c r="H139" s="6">
        <v>16309863200</v>
      </c>
      <c r="I139" s="6">
        <v>16254086261</v>
      </c>
      <c r="J139" s="6">
        <v>55776939</v>
      </c>
      <c r="K139" s="6">
        <v>16254086261</v>
      </c>
      <c r="L139" s="7">
        <f>+K139/H139</f>
        <v>0.9965801712549005</v>
      </c>
      <c r="M139" s="6">
        <v>16254086261</v>
      </c>
      <c r="N139" s="7">
        <f>+M139/H139</f>
        <v>0.9965801712549005</v>
      </c>
      <c r="O139" s="6">
        <v>15254086261</v>
      </c>
      <c r="P139" s="6">
        <v>0</v>
      </c>
      <c r="Q139" s="6">
        <f t="shared" si="10"/>
        <v>0</v>
      </c>
      <c r="R139" s="6">
        <f t="shared" si="11"/>
        <v>1000000000</v>
      </c>
    </row>
    <row r="140" spans="1:18" ht="78.75" x14ac:dyDescent="0.25">
      <c r="A140" s="4" t="s">
        <v>54</v>
      </c>
      <c r="B140" s="4" t="s">
        <v>58</v>
      </c>
      <c r="C140" s="4" t="s">
        <v>56</v>
      </c>
      <c r="D140" s="4" t="s">
        <v>24</v>
      </c>
      <c r="E140" s="4" t="s">
        <v>22</v>
      </c>
      <c r="F140" s="4" t="s">
        <v>126</v>
      </c>
      <c r="G140" s="5" t="s">
        <v>204</v>
      </c>
      <c r="H140" s="6">
        <v>2800000000</v>
      </c>
      <c r="I140" s="6">
        <v>2788844622</v>
      </c>
      <c r="J140" s="6">
        <v>11155378</v>
      </c>
      <c r="K140" s="6">
        <v>2788844622</v>
      </c>
      <c r="L140" s="7">
        <f>+K140/H140</f>
        <v>0.99601593642857145</v>
      </c>
      <c r="M140" s="6">
        <v>2788844622</v>
      </c>
      <c r="N140" s="7">
        <f>+M140/H140</f>
        <v>0.99601593642857145</v>
      </c>
      <c r="O140" s="6">
        <v>2788844622</v>
      </c>
      <c r="P140" s="6">
        <v>0</v>
      </c>
      <c r="Q140" s="6">
        <f t="shared" si="10"/>
        <v>0</v>
      </c>
      <c r="R140" s="6">
        <f t="shared" si="11"/>
        <v>0</v>
      </c>
    </row>
    <row r="141" spans="1:18" ht="47.25" x14ac:dyDescent="0.25">
      <c r="A141" s="4" t="s">
        <v>54</v>
      </c>
      <c r="B141" s="4" t="s">
        <v>58</v>
      </c>
      <c r="C141" s="4" t="s">
        <v>56</v>
      </c>
      <c r="D141" s="4" t="s">
        <v>24</v>
      </c>
      <c r="E141" s="4" t="s">
        <v>22</v>
      </c>
      <c r="F141" s="4" t="s">
        <v>139</v>
      </c>
      <c r="G141" s="5" t="s">
        <v>156</v>
      </c>
      <c r="H141" s="6">
        <v>0</v>
      </c>
      <c r="I141" s="6">
        <v>0</v>
      </c>
      <c r="J141" s="6">
        <v>0</v>
      </c>
      <c r="K141" s="6">
        <v>0</v>
      </c>
      <c r="L141" s="7" t="e">
        <f>+K141/H141</f>
        <v>#DIV/0!</v>
      </c>
      <c r="M141" s="6">
        <v>0</v>
      </c>
      <c r="N141" s="7" t="e">
        <f>+M141/H141</f>
        <v>#DIV/0!</v>
      </c>
      <c r="O141" s="6">
        <v>0</v>
      </c>
      <c r="P141" s="6">
        <v>0</v>
      </c>
      <c r="Q141" s="6">
        <f t="shared" si="10"/>
        <v>0</v>
      </c>
      <c r="R141" s="6">
        <f t="shared" si="11"/>
        <v>0</v>
      </c>
    </row>
    <row r="142" spans="1:18" ht="94.5" x14ac:dyDescent="0.25">
      <c r="A142" s="4" t="s">
        <v>54</v>
      </c>
      <c r="B142" s="4" t="s">
        <v>58</v>
      </c>
      <c r="C142" s="4" t="s">
        <v>56</v>
      </c>
      <c r="D142" s="4" t="s">
        <v>71</v>
      </c>
      <c r="E142" s="4" t="s">
        <v>1</v>
      </c>
      <c r="F142" s="4" t="s">
        <v>1</v>
      </c>
      <c r="G142" s="5" t="s">
        <v>72</v>
      </c>
      <c r="H142" s="6">
        <v>20000000000</v>
      </c>
      <c r="I142" s="6">
        <v>19314209020</v>
      </c>
      <c r="J142" s="6">
        <v>685790980</v>
      </c>
      <c r="K142" s="6">
        <v>19006623676.73</v>
      </c>
      <c r="L142" s="7">
        <f>+K142/H142</f>
        <v>0.95033118383649995</v>
      </c>
      <c r="M142" s="6">
        <v>19006623676.73</v>
      </c>
      <c r="N142" s="7">
        <f>+M142/H142</f>
        <v>0.95033118383649995</v>
      </c>
      <c r="O142" s="6">
        <v>13574747862</v>
      </c>
      <c r="P142" s="6">
        <v>0</v>
      </c>
      <c r="Q142" s="6">
        <f t="shared" si="10"/>
        <v>0</v>
      </c>
      <c r="R142" s="6">
        <f t="shared" si="11"/>
        <v>5431875814.7299995</v>
      </c>
    </row>
    <row r="143" spans="1:18" ht="110.25" x14ac:dyDescent="0.25">
      <c r="A143" s="4" t="s">
        <v>54</v>
      </c>
      <c r="B143" s="4" t="s">
        <v>58</v>
      </c>
      <c r="C143" s="4" t="s">
        <v>56</v>
      </c>
      <c r="D143" s="4" t="s">
        <v>71</v>
      </c>
      <c r="E143" s="4" t="s">
        <v>22</v>
      </c>
      <c r="F143" s="4" t="s">
        <v>21</v>
      </c>
      <c r="G143" s="5" t="s">
        <v>205</v>
      </c>
      <c r="H143" s="6">
        <v>1195219124</v>
      </c>
      <c r="I143" s="6">
        <v>1122719504</v>
      </c>
      <c r="J143" s="6">
        <v>72499620</v>
      </c>
      <c r="K143" s="6">
        <v>1070580156</v>
      </c>
      <c r="L143" s="7">
        <f>+K143/H143</f>
        <v>0.89571873014976955</v>
      </c>
      <c r="M143" s="6">
        <v>1070580156</v>
      </c>
      <c r="N143" s="7">
        <f>+M143/H143</f>
        <v>0.89571873014976955</v>
      </c>
      <c r="O143" s="6">
        <v>1070580156</v>
      </c>
      <c r="P143" s="6">
        <v>0</v>
      </c>
      <c r="Q143" s="6">
        <f t="shared" si="10"/>
        <v>0</v>
      </c>
      <c r="R143" s="6">
        <f t="shared" si="11"/>
        <v>0</v>
      </c>
    </row>
    <row r="144" spans="1:18" ht="94.5" x14ac:dyDescent="0.25">
      <c r="A144" s="4" t="s">
        <v>54</v>
      </c>
      <c r="B144" s="4" t="s">
        <v>58</v>
      </c>
      <c r="C144" s="4" t="s">
        <v>56</v>
      </c>
      <c r="D144" s="4" t="s">
        <v>71</v>
      </c>
      <c r="E144" s="4" t="s">
        <v>22</v>
      </c>
      <c r="F144" s="4" t="s">
        <v>23</v>
      </c>
      <c r="G144" s="5" t="s">
        <v>206</v>
      </c>
      <c r="H144" s="6">
        <v>1792828685</v>
      </c>
      <c r="I144" s="6">
        <v>1641215024</v>
      </c>
      <c r="J144" s="6">
        <v>151613661</v>
      </c>
      <c r="K144" s="6">
        <v>1638851690</v>
      </c>
      <c r="L144" s="7">
        <f>+K144/H144</f>
        <v>0.9141150538875944</v>
      </c>
      <c r="M144" s="6">
        <v>1638851690</v>
      </c>
      <c r="N144" s="7">
        <f>+M144/H144</f>
        <v>0.9141150538875944</v>
      </c>
      <c r="O144" s="6">
        <v>108141726</v>
      </c>
      <c r="P144" s="6">
        <v>0</v>
      </c>
      <c r="Q144" s="6">
        <f t="shared" si="10"/>
        <v>0</v>
      </c>
      <c r="R144" s="6">
        <f t="shared" si="11"/>
        <v>1530709964</v>
      </c>
    </row>
    <row r="145" spans="1:18" ht="63" x14ac:dyDescent="0.25">
      <c r="A145" s="4" t="s">
        <v>54</v>
      </c>
      <c r="B145" s="4" t="s">
        <v>58</v>
      </c>
      <c r="C145" s="4" t="s">
        <v>56</v>
      </c>
      <c r="D145" s="4" t="s">
        <v>71</v>
      </c>
      <c r="E145" s="4" t="s">
        <v>22</v>
      </c>
      <c r="F145" s="4" t="s">
        <v>26</v>
      </c>
      <c r="G145" s="5" t="s">
        <v>207</v>
      </c>
      <c r="H145" s="6">
        <v>8167330677</v>
      </c>
      <c r="I145" s="6">
        <v>7891183766</v>
      </c>
      <c r="J145" s="6">
        <v>276146911</v>
      </c>
      <c r="K145" s="6">
        <v>7736944813.7299995</v>
      </c>
      <c r="L145" s="7">
        <f>+K145/H145</f>
        <v>0.94730397478799178</v>
      </c>
      <c r="M145" s="6">
        <v>7736944813.7299995</v>
      </c>
      <c r="N145" s="7">
        <f>+M145/H145</f>
        <v>0.94730397478799178</v>
      </c>
      <c r="O145" s="6">
        <v>5269242431</v>
      </c>
      <c r="P145" s="6">
        <v>0</v>
      </c>
      <c r="Q145" s="6">
        <f t="shared" si="10"/>
        <v>0</v>
      </c>
      <c r="R145" s="6">
        <f t="shared" si="11"/>
        <v>2467702382.7299995</v>
      </c>
    </row>
    <row r="146" spans="1:18" ht="78.75" x14ac:dyDescent="0.25">
      <c r="A146" s="4" t="s">
        <v>54</v>
      </c>
      <c r="B146" s="4" t="s">
        <v>58</v>
      </c>
      <c r="C146" s="4" t="s">
        <v>56</v>
      </c>
      <c r="D146" s="4" t="s">
        <v>71</v>
      </c>
      <c r="E146" s="4" t="s">
        <v>22</v>
      </c>
      <c r="F146" s="4" t="s">
        <v>28</v>
      </c>
      <c r="G146" s="5" t="s">
        <v>208</v>
      </c>
      <c r="H146" s="6">
        <v>8764940239</v>
      </c>
      <c r="I146" s="6">
        <v>8579409451</v>
      </c>
      <c r="J146" s="6">
        <v>185530788</v>
      </c>
      <c r="K146" s="6">
        <v>8560247017</v>
      </c>
      <c r="L146" s="7">
        <f>+K146/H146</f>
        <v>0.976646364217156</v>
      </c>
      <c r="M146" s="6">
        <v>8560247017</v>
      </c>
      <c r="N146" s="7">
        <f>+M146/H146</f>
        <v>0.976646364217156</v>
      </c>
      <c r="O146" s="6">
        <v>7126783549</v>
      </c>
      <c r="P146" s="6">
        <v>0</v>
      </c>
      <c r="Q146" s="6">
        <f t="shared" si="10"/>
        <v>0</v>
      </c>
      <c r="R146" s="6">
        <f t="shared" si="11"/>
        <v>1433463468</v>
      </c>
    </row>
    <row r="147" spans="1:18" ht="47.25" x14ac:dyDescent="0.25">
      <c r="A147" s="4" t="s">
        <v>54</v>
      </c>
      <c r="B147" s="4" t="s">
        <v>58</v>
      </c>
      <c r="C147" s="4" t="s">
        <v>56</v>
      </c>
      <c r="D147" s="4" t="s">
        <v>71</v>
      </c>
      <c r="E147" s="4" t="s">
        <v>22</v>
      </c>
      <c r="F147" s="4" t="s">
        <v>61</v>
      </c>
      <c r="G147" s="5" t="s">
        <v>156</v>
      </c>
      <c r="H147" s="6">
        <v>79681275</v>
      </c>
      <c r="I147" s="6">
        <v>79681275</v>
      </c>
      <c r="J147" s="6">
        <v>0</v>
      </c>
      <c r="K147" s="6">
        <v>0</v>
      </c>
      <c r="L147" s="7">
        <f>+K147/H147</f>
        <v>0</v>
      </c>
      <c r="M147" s="6">
        <v>0</v>
      </c>
      <c r="N147" s="7">
        <f>+M147/H147</f>
        <v>0</v>
      </c>
      <c r="O147" s="6">
        <v>0</v>
      </c>
      <c r="P147" s="6">
        <v>0</v>
      </c>
      <c r="Q147" s="6">
        <f t="shared" si="10"/>
        <v>0</v>
      </c>
      <c r="R147" s="6">
        <f t="shared" si="11"/>
        <v>0</v>
      </c>
    </row>
    <row r="148" spans="1:18" ht="78.75" x14ac:dyDescent="0.25">
      <c r="A148" s="4" t="s">
        <v>54</v>
      </c>
      <c r="B148" s="4" t="s">
        <v>58</v>
      </c>
      <c r="C148" s="4" t="s">
        <v>56</v>
      </c>
      <c r="D148" s="4" t="s">
        <v>73</v>
      </c>
      <c r="E148" s="4" t="s">
        <v>1</v>
      </c>
      <c r="F148" s="4" t="s">
        <v>1</v>
      </c>
      <c r="G148" s="5" t="s">
        <v>74</v>
      </c>
      <c r="H148" s="6">
        <v>4000000000</v>
      </c>
      <c r="I148" s="6">
        <v>4000000000</v>
      </c>
      <c r="J148" s="6">
        <v>0</v>
      </c>
      <c r="K148" s="6">
        <v>3984063745</v>
      </c>
      <c r="L148" s="7">
        <f>+K148/H148</f>
        <v>0.99601593624999996</v>
      </c>
      <c r="M148" s="6">
        <v>3984063745</v>
      </c>
      <c r="N148" s="7">
        <f>+M148/H148</f>
        <v>0.99601593624999996</v>
      </c>
      <c r="O148" s="6">
        <v>3984063745</v>
      </c>
      <c r="P148" s="6">
        <v>0</v>
      </c>
      <c r="Q148" s="6">
        <f t="shared" si="10"/>
        <v>0</v>
      </c>
      <c r="R148" s="6">
        <f t="shared" si="11"/>
        <v>0</v>
      </c>
    </row>
    <row r="149" spans="1:18" ht="63" x14ac:dyDescent="0.25">
      <c r="A149" s="4" t="s">
        <v>54</v>
      </c>
      <c r="B149" s="4" t="s">
        <v>58</v>
      </c>
      <c r="C149" s="4" t="s">
        <v>56</v>
      </c>
      <c r="D149" s="4" t="s">
        <v>73</v>
      </c>
      <c r="E149" s="4" t="s">
        <v>22</v>
      </c>
      <c r="F149" s="4" t="s">
        <v>21</v>
      </c>
      <c r="G149" s="5" t="s">
        <v>209</v>
      </c>
      <c r="H149" s="6">
        <v>271006980</v>
      </c>
      <c r="I149" s="6">
        <v>271006980</v>
      </c>
      <c r="J149" s="6">
        <v>0</v>
      </c>
      <c r="K149" s="6">
        <v>271006980</v>
      </c>
      <c r="L149" s="7">
        <f>+K149/H149</f>
        <v>1</v>
      </c>
      <c r="M149" s="6">
        <v>271006980</v>
      </c>
      <c r="N149" s="7">
        <f>+M149/H149</f>
        <v>1</v>
      </c>
      <c r="O149" s="6">
        <v>271006980</v>
      </c>
      <c r="P149" s="6">
        <v>0</v>
      </c>
      <c r="Q149" s="6">
        <f t="shared" si="10"/>
        <v>0</v>
      </c>
      <c r="R149" s="6">
        <f t="shared" si="11"/>
        <v>0</v>
      </c>
    </row>
    <row r="150" spans="1:18" ht="141.75" x14ac:dyDescent="0.25">
      <c r="A150" s="4" t="s">
        <v>54</v>
      </c>
      <c r="B150" s="4" t="s">
        <v>58</v>
      </c>
      <c r="C150" s="4" t="s">
        <v>56</v>
      </c>
      <c r="D150" s="4" t="s">
        <v>73</v>
      </c>
      <c r="E150" s="4" t="s">
        <v>22</v>
      </c>
      <c r="F150" s="4" t="s">
        <v>23</v>
      </c>
      <c r="G150" s="5" t="s">
        <v>210</v>
      </c>
      <c r="H150" s="6">
        <v>156111440</v>
      </c>
      <c r="I150" s="6">
        <v>156111440</v>
      </c>
      <c r="J150" s="6">
        <v>0</v>
      </c>
      <c r="K150" s="6">
        <v>156111440</v>
      </c>
      <c r="L150" s="7">
        <f>+K150/H150</f>
        <v>1</v>
      </c>
      <c r="M150" s="6">
        <v>156111440</v>
      </c>
      <c r="N150" s="7">
        <f>+M150/H150</f>
        <v>1</v>
      </c>
      <c r="O150" s="6">
        <v>156111440</v>
      </c>
      <c r="P150" s="6">
        <v>0</v>
      </c>
      <c r="Q150" s="6">
        <f t="shared" si="10"/>
        <v>0</v>
      </c>
      <c r="R150" s="6">
        <f t="shared" si="11"/>
        <v>0</v>
      </c>
    </row>
    <row r="151" spans="1:18" ht="94.5" x14ac:dyDescent="0.25">
      <c r="A151" s="4" t="s">
        <v>54</v>
      </c>
      <c r="B151" s="4" t="s">
        <v>58</v>
      </c>
      <c r="C151" s="4" t="s">
        <v>56</v>
      </c>
      <c r="D151" s="4" t="s">
        <v>73</v>
      </c>
      <c r="E151" s="4" t="s">
        <v>22</v>
      </c>
      <c r="F151" s="4" t="s">
        <v>26</v>
      </c>
      <c r="G151" s="5" t="s">
        <v>211</v>
      </c>
      <c r="H151" s="6">
        <v>500000000</v>
      </c>
      <c r="I151" s="6">
        <v>500000000</v>
      </c>
      <c r="J151" s="6">
        <v>0</v>
      </c>
      <c r="K151" s="6">
        <v>500000000</v>
      </c>
      <c r="L151" s="7">
        <f>+K151/H151</f>
        <v>1</v>
      </c>
      <c r="M151" s="6">
        <v>500000000</v>
      </c>
      <c r="N151" s="7">
        <f>+M151/H151</f>
        <v>1</v>
      </c>
      <c r="O151" s="6">
        <v>500000000</v>
      </c>
      <c r="P151" s="6">
        <v>0</v>
      </c>
      <c r="Q151" s="6">
        <f t="shared" si="10"/>
        <v>0</v>
      </c>
      <c r="R151" s="6">
        <f t="shared" si="11"/>
        <v>0</v>
      </c>
    </row>
    <row r="152" spans="1:18" ht="47.25" x14ac:dyDescent="0.25">
      <c r="A152" s="4" t="s">
        <v>54</v>
      </c>
      <c r="B152" s="4" t="s">
        <v>58</v>
      </c>
      <c r="C152" s="4" t="s">
        <v>56</v>
      </c>
      <c r="D152" s="4" t="s">
        <v>73</v>
      </c>
      <c r="E152" s="4" t="s">
        <v>22</v>
      </c>
      <c r="F152" s="4" t="s">
        <v>28</v>
      </c>
      <c r="G152" s="5" t="s">
        <v>212</v>
      </c>
      <c r="H152" s="6">
        <v>230753750</v>
      </c>
      <c r="I152" s="6">
        <v>230753750</v>
      </c>
      <c r="J152" s="6">
        <v>0</v>
      </c>
      <c r="K152" s="6">
        <v>230753750</v>
      </c>
      <c r="L152" s="7">
        <f>+K152/H152</f>
        <v>1</v>
      </c>
      <c r="M152" s="6">
        <v>230753750</v>
      </c>
      <c r="N152" s="7">
        <f>+M152/H152</f>
        <v>1</v>
      </c>
      <c r="O152" s="6">
        <v>230753750</v>
      </c>
      <c r="P152" s="6">
        <v>0</v>
      </c>
      <c r="Q152" s="6">
        <f t="shared" si="10"/>
        <v>0</v>
      </c>
      <c r="R152" s="6">
        <f t="shared" si="11"/>
        <v>0</v>
      </c>
    </row>
    <row r="153" spans="1:18" ht="47.25" x14ac:dyDescent="0.25">
      <c r="A153" s="4" t="s">
        <v>54</v>
      </c>
      <c r="B153" s="4" t="s">
        <v>58</v>
      </c>
      <c r="C153" s="4" t="s">
        <v>56</v>
      </c>
      <c r="D153" s="4" t="s">
        <v>73</v>
      </c>
      <c r="E153" s="4" t="s">
        <v>22</v>
      </c>
      <c r="F153" s="4" t="s">
        <v>61</v>
      </c>
      <c r="G153" s="5" t="s">
        <v>213</v>
      </c>
      <c r="H153" s="6">
        <v>279122830</v>
      </c>
      <c r="I153" s="6">
        <v>279122830</v>
      </c>
      <c r="J153" s="6">
        <v>0</v>
      </c>
      <c r="K153" s="6">
        <v>279122830</v>
      </c>
      <c r="L153" s="7">
        <f>+K153/H153</f>
        <v>1</v>
      </c>
      <c r="M153" s="6">
        <v>279122830</v>
      </c>
      <c r="N153" s="7">
        <f>+M153/H153</f>
        <v>1</v>
      </c>
      <c r="O153" s="6">
        <v>279122830</v>
      </c>
      <c r="P153" s="6">
        <v>0</v>
      </c>
      <c r="Q153" s="6">
        <f t="shared" si="10"/>
        <v>0</v>
      </c>
      <c r="R153" s="6">
        <f t="shared" si="11"/>
        <v>0</v>
      </c>
    </row>
    <row r="154" spans="1:18" ht="47.25" x14ac:dyDescent="0.25">
      <c r="A154" s="4" t="s">
        <v>54</v>
      </c>
      <c r="B154" s="4" t="s">
        <v>58</v>
      </c>
      <c r="C154" s="4" t="s">
        <v>56</v>
      </c>
      <c r="D154" s="4" t="s">
        <v>73</v>
      </c>
      <c r="E154" s="4" t="s">
        <v>22</v>
      </c>
      <c r="F154" s="4" t="s">
        <v>42</v>
      </c>
      <c r="G154" s="5" t="s">
        <v>214</v>
      </c>
      <c r="H154" s="6">
        <v>1158267415</v>
      </c>
      <c r="I154" s="6">
        <v>1158267415</v>
      </c>
      <c r="J154" s="6">
        <v>0</v>
      </c>
      <c r="K154" s="6">
        <v>1158267415</v>
      </c>
      <c r="L154" s="7">
        <f>+K154/H154</f>
        <v>1</v>
      </c>
      <c r="M154" s="6">
        <v>1158267415</v>
      </c>
      <c r="N154" s="7">
        <f>+M154/H154</f>
        <v>1</v>
      </c>
      <c r="O154" s="6">
        <v>1158267415</v>
      </c>
      <c r="P154" s="6">
        <v>0</v>
      </c>
      <c r="Q154" s="6">
        <f t="shared" si="10"/>
        <v>0</v>
      </c>
      <c r="R154" s="6">
        <f t="shared" si="11"/>
        <v>0</v>
      </c>
    </row>
    <row r="155" spans="1:18" ht="31.5" x14ac:dyDescent="0.25">
      <c r="A155" s="4" t="s">
        <v>54</v>
      </c>
      <c r="B155" s="4" t="s">
        <v>58</v>
      </c>
      <c r="C155" s="4" t="s">
        <v>56</v>
      </c>
      <c r="D155" s="4" t="s">
        <v>73</v>
      </c>
      <c r="E155" s="4" t="s">
        <v>22</v>
      </c>
      <c r="F155" s="4" t="s">
        <v>99</v>
      </c>
      <c r="G155" s="5" t="s">
        <v>215</v>
      </c>
      <c r="H155" s="6">
        <v>49800797</v>
      </c>
      <c r="I155" s="6">
        <v>49800797</v>
      </c>
      <c r="J155" s="6">
        <v>0</v>
      </c>
      <c r="K155" s="6">
        <v>49800797</v>
      </c>
      <c r="L155" s="7">
        <f>+K155/H155</f>
        <v>1</v>
      </c>
      <c r="M155" s="6">
        <v>49800797</v>
      </c>
      <c r="N155" s="7">
        <f>+M155/H155</f>
        <v>1</v>
      </c>
      <c r="O155" s="6">
        <v>49800797</v>
      </c>
      <c r="P155" s="6">
        <v>0</v>
      </c>
      <c r="Q155" s="6">
        <f t="shared" si="10"/>
        <v>0</v>
      </c>
      <c r="R155" s="6">
        <f t="shared" si="11"/>
        <v>0</v>
      </c>
    </row>
    <row r="156" spans="1:18" ht="63" x14ac:dyDescent="0.25">
      <c r="A156" s="4" t="s">
        <v>54</v>
      </c>
      <c r="B156" s="4" t="s">
        <v>58</v>
      </c>
      <c r="C156" s="4" t="s">
        <v>56</v>
      </c>
      <c r="D156" s="4" t="s">
        <v>73</v>
      </c>
      <c r="E156" s="4" t="s">
        <v>22</v>
      </c>
      <c r="F156" s="4" t="s">
        <v>126</v>
      </c>
      <c r="G156" s="5" t="s">
        <v>216</v>
      </c>
      <c r="H156" s="6">
        <v>211832440</v>
      </c>
      <c r="I156" s="6">
        <v>211832440</v>
      </c>
      <c r="J156" s="6">
        <v>0</v>
      </c>
      <c r="K156" s="6">
        <v>211832440</v>
      </c>
      <c r="L156" s="7">
        <f>+K156/H156</f>
        <v>1</v>
      </c>
      <c r="M156" s="6">
        <v>211832440</v>
      </c>
      <c r="N156" s="7">
        <f>+M156/H156</f>
        <v>1</v>
      </c>
      <c r="O156" s="6">
        <v>211832440</v>
      </c>
      <c r="P156" s="6">
        <v>0</v>
      </c>
      <c r="Q156" s="6">
        <f t="shared" si="10"/>
        <v>0</v>
      </c>
      <c r="R156" s="6">
        <f t="shared" si="11"/>
        <v>0</v>
      </c>
    </row>
    <row r="157" spans="1:18" ht="47.25" x14ac:dyDescent="0.25">
      <c r="A157" s="4" t="s">
        <v>54</v>
      </c>
      <c r="B157" s="4" t="s">
        <v>58</v>
      </c>
      <c r="C157" s="4" t="s">
        <v>56</v>
      </c>
      <c r="D157" s="4" t="s">
        <v>73</v>
      </c>
      <c r="E157" s="4" t="s">
        <v>22</v>
      </c>
      <c r="F157" s="4" t="s">
        <v>139</v>
      </c>
      <c r="G157" s="5" t="s">
        <v>217</v>
      </c>
      <c r="H157" s="6">
        <v>896414343</v>
      </c>
      <c r="I157" s="6">
        <v>896414343</v>
      </c>
      <c r="J157" s="6">
        <v>0</v>
      </c>
      <c r="K157" s="6">
        <v>896414343</v>
      </c>
      <c r="L157" s="7">
        <f>+K157/H157</f>
        <v>1</v>
      </c>
      <c r="M157" s="6">
        <v>896414343</v>
      </c>
      <c r="N157" s="7">
        <f>+M157/H157</f>
        <v>1</v>
      </c>
      <c r="O157" s="6">
        <v>896414343</v>
      </c>
      <c r="P157" s="6">
        <v>0</v>
      </c>
      <c r="Q157" s="6">
        <f t="shared" si="10"/>
        <v>0</v>
      </c>
      <c r="R157" s="6">
        <f t="shared" si="11"/>
        <v>0</v>
      </c>
    </row>
    <row r="158" spans="1:18" ht="31.5" x14ac:dyDescent="0.25">
      <c r="A158" s="4" t="s">
        <v>54</v>
      </c>
      <c r="B158" s="4" t="s">
        <v>58</v>
      </c>
      <c r="C158" s="4" t="s">
        <v>56</v>
      </c>
      <c r="D158" s="4" t="s">
        <v>73</v>
      </c>
      <c r="E158" s="4" t="s">
        <v>22</v>
      </c>
      <c r="F158" s="4" t="s">
        <v>88</v>
      </c>
      <c r="G158" s="5" t="s">
        <v>218</v>
      </c>
      <c r="H158" s="6">
        <v>230753750</v>
      </c>
      <c r="I158" s="6">
        <v>230753750</v>
      </c>
      <c r="J158" s="6">
        <v>0</v>
      </c>
      <c r="K158" s="6">
        <v>230753750</v>
      </c>
      <c r="L158" s="7">
        <f>+K158/H158</f>
        <v>1</v>
      </c>
      <c r="M158" s="6">
        <v>230753750</v>
      </c>
      <c r="N158" s="7">
        <f>+M158/H158</f>
        <v>1</v>
      </c>
      <c r="O158" s="6">
        <v>230753750</v>
      </c>
      <c r="P158" s="6">
        <v>0</v>
      </c>
      <c r="Q158" s="6">
        <f t="shared" si="10"/>
        <v>0</v>
      </c>
      <c r="R158" s="6">
        <f t="shared" si="11"/>
        <v>0</v>
      </c>
    </row>
    <row r="159" spans="1:18" ht="47.25" x14ac:dyDescent="0.25">
      <c r="A159" s="4" t="s">
        <v>54</v>
      </c>
      <c r="B159" s="4" t="s">
        <v>58</v>
      </c>
      <c r="C159" s="4" t="s">
        <v>56</v>
      </c>
      <c r="D159" s="4" t="s">
        <v>73</v>
      </c>
      <c r="E159" s="4" t="s">
        <v>22</v>
      </c>
      <c r="F159" s="4" t="s">
        <v>63</v>
      </c>
      <c r="G159" s="5" t="s">
        <v>156</v>
      </c>
      <c r="H159" s="6">
        <v>15936255</v>
      </c>
      <c r="I159" s="6">
        <v>15936255</v>
      </c>
      <c r="J159" s="6">
        <v>0</v>
      </c>
      <c r="K159" s="6">
        <v>0</v>
      </c>
      <c r="L159" s="7">
        <f>+K159/H159</f>
        <v>0</v>
      </c>
      <c r="M159" s="6">
        <v>0</v>
      </c>
      <c r="N159" s="7">
        <f>+M159/H159</f>
        <v>0</v>
      </c>
      <c r="O159" s="6">
        <v>0</v>
      </c>
      <c r="P159" s="6">
        <v>0</v>
      </c>
      <c r="Q159" s="6">
        <f t="shared" si="10"/>
        <v>0</v>
      </c>
      <c r="R159" s="6">
        <f t="shared" si="11"/>
        <v>0</v>
      </c>
    </row>
    <row r="160" spans="1:18" ht="94.5" x14ac:dyDescent="0.25">
      <c r="A160" s="4" t="s">
        <v>54</v>
      </c>
      <c r="B160" s="4" t="s">
        <v>58</v>
      </c>
      <c r="C160" s="4" t="s">
        <v>56</v>
      </c>
      <c r="D160" s="4" t="s">
        <v>75</v>
      </c>
      <c r="E160" s="4" t="s">
        <v>1</v>
      </c>
      <c r="F160" s="4" t="s">
        <v>1</v>
      </c>
      <c r="G160" s="5" t="s">
        <v>76</v>
      </c>
      <c r="H160" s="6">
        <v>2171652060</v>
      </c>
      <c r="I160" s="6">
        <v>2171652060</v>
      </c>
      <c r="J160" s="6">
        <v>0</v>
      </c>
      <c r="K160" s="6">
        <v>2171652060</v>
      </c>
      <c r="L160" s="7">
        <f>+K160/H160</f>
        <v>1</v>
      </c>
      <c r="M160" s="6">
        <v>2171652060</v>
      </c>
      <c r="N160" s="7">
        <f>+M160/H160</f>
        <v>1</v>
      </c>
      <c r="O160" s="6">
        <v>888403115.51999998</v>
      </c>
      <c r="P160" s="6">
        <v>0</v>
      </c>
      <c r="Q160" s="6">
        <f t="shared" si="10"/>
        <v>0</v>
      </c>
      <c r="R160" s="6">
        <f t="shared" si="11"/>
        <v>1283248944.48</v>
      </c>
    </row>
    <row r="161" spans="1:18" ht="94.5" x14ac:dyDescent="0.25">
      <c r="A161" s="4" t="s">
        <v>54</v>
      </c>
      <c r="B161" s="4" t="s">
        <v>58</v>
      </c>
      <c r="C161" s="4" t="s">
        <v>56</v>
      </c>
      <c r="D161" s="4" t="s">
        <v>75</v>
      </c>
      <c r="E161" s="4" t="s">
        <v>22</v>
      </c>
      <c r="F161" s="4" t="s">
        <v>21</v>
      </c>
      <c r="G161" s="5" t="s">
        <v>76</v>
      </c>
      <c r="H161" s="6">
        <v>2171652060</v>
      </c>
      <c r="I161" s="6">
        <v>2171652060</v>
      </c>
      <c r="J161" s="6">
        <v>0</v>
      </c>
      <c r="K161" s="6">
        <v>2171652060</v>
      </c>
      <c r="L161" s="7">
        <f>+K161/H161</f>
        <v>1</v>
      </c>
      <c r="M161" s="6">
        <v>2171652060</v>
      </c>
      <c r="N161" s="7">
        <f>+M161/H161</f>
        <v>1</v>
      </c>
      <c r="O161" s="6">
        <v>888403115.51999998</v>
      </c>
      <c r="P161" s="6">
        <v>0</v>
      </c>
      <c r="Q161" s="6">
        <f t="shared" si="10"/>
        <v>0</v>
      </c>
      <c r="R161" s="6">
        <f t="shared" si="11"/>
        <v>1283248944.48</v>
      </c>
    </row>
    <row r="162" spans="1:18" ht="63" x14ac:dyDescent="0.25">
      <c r="A162" s="4" t="s">
        <v>54</v>
      </c>
      <c r="B162" s="4" t="s">
        <v>77</v>
      </c>
      <c r="C162" s="4" t="s">
        <v>78</v>
      </c>
      <c r="D162" s="4" t="s">
        <v>21</v>
      </c>
      <c r="E162" s="4" t="s">
        <v>1</v>
      </c>
      <c r="F162" s="4" t="s">
        <v>1</v>
      </c>
      <c r="G162" s="5" t="s">
        <v>79</v>
      </c>
      <c r="H162" s="6">
        <v>66000000000</v>
      </c>
      <c r="I162" s="6">
        <v>55874001336</v>
      </c>
      <c r="J162" s="6">
        <v>10125998664</v>
      </c>
      <c r="K162" s="6">
        <v>55567208684</v>
      </c>
      <c r="L162" s="7">
        <f>+K162/H162</f>
        <v>0.84192740430303026</v>
      </c>
      <c r="M162" s="6">
        <v>55567208684</v>
      </c>
      <c r="N162" s="7">
        <f>+M162/H162</f>
        <v>0.84192740430303026</v>
      </c>
      <c r="O162" s="6">
        <v>50592971785</v>
      </c>
      <c r="P162" s="6">
        <v>0</v>
      </c>
      <c r="Q162" s="6">
        <f t="shared" si="10"/>
        <v>0</v>
      </c>
      <c r="R162" s="6">
        <f t="shared" si="11"/>
        <v>4974236899</v>
      </c>
    </row>
    <row r="163" spans="1:18" ht="110.25" x14ac:dyDescent="0.25">
      <c r="A163" s="4" t="s">
        <v>54</v>
      </c>
      <c r="B163" s="4" t="s">
        <v>77</v>
      </c>
      <c r="C163" s="4" t="s">
        <v>78</v>
      </c>
      <c r="D163" s="4" t="s">
        <v>21</v>
      </c>
      <c r="E163" s="4" t="s">
        <v>22</v>
      </c>
      <c r="F163" s="4" t="s">
        <v>21</v>
      </c>
      <c r="G163" s="5" t="s">
        <v>219</v>
      </c>
      <c r="H163" s="6">
        <v>806757036</v>
      </c>
      <c r="I163" s="6">
        <v>806000000</v>
      </c>
      <c r="J163" s="6">
        <v>757036</v>
      </c>
      <c r="K163" s="6">
        <v>806000000</v>
      </c>
      <c r="L163" s="7">
        <f>+K163/H163</f>
        <v>0.9990616307435588</v>
      </c>
      <c r="M163" s="6">
        <v>806000000</v>
      </c>
      <c r="N163" s="7">
        <f>+M163/H163</f>
        <v>0.9990616307435588</v>
      </c>
      <c r="O163" s="6">
        <v>806000000</v>
      </c>
      <c r="P163" s="6">
        <v>0</v>
      </c>
      <c r="Q163" s="6">
        <f t="shared" si="10"/>
        <v>0</v>
      </c>
      <c r="R163" s="6">
        <f t="shared" si="11"/>
        <v>0</v>
      </c>
    </row>
    <row r="164" spans="1:18" ht="63" x14ac:dyDescent="0.25">
      <c r="A164" s="4" t="s">
        <v>54</v>
      </c>
      <c r="B164" s="4" t="s">
        <v>77</v>
      </c>
      <c r="C164" s="4" t="s">
        <v>78</v>
      </c>
      <c r="D164" s="4" t="s">
        <v>21</v>
      </c>
      <c r="E164" s="4" t="s">
        <v>22</v>
      </c>
      <c r="F164" s="4" t="s">
        <v>23</v>
      </c>
      <c r="G164" s="5" t="s">
        <v>220</v>
      </c>
      <c r="H164" s="6">
        <v>214533895</v>
      </c>
      <c r="I164" s="6">
        <v>213400000</v>
      </c>
      <c r="J164" s="6">
        <v>1133895</v>
      </c>
      <c r="K164" s="6">
        <v>209725000</v>
      </c>
      <c r="L164" s="7">
        <f>+K164/H164</f>
        <v>0.97758445116563053</v>
      </c>
      <c r="M164" s="6">
        <v>209725000</v>
      </c>
      <c r="N164" s="7">
        <f>+M164/H164</f>
        <v>0.97758445116563053</v>
      </c>
      <c r="O164" s="6">
        <v>209725000</v>
      </c>
      <c r="P164" s="6">
        <v>0</v>
      </c>
      <c r="Q164" s="6">
        <f t="shared" si="10"/>
        <v>0</v>
      </c>
      <c r="R164" s="6">
        <f t="shared" si="11"/>
        <v>0</v>
      </c>
    </row>
    <row r="165" spans="1:18" ht="94.5" x14ac:dyDescent="0.25">
      <c r="A165" s="4" t="s">
        <v>54</v>
      </c>
      <c r="B165" s="4" t="s">
        <v>77</v>
      </c>
      <c r="C165" s="4" t="s">
        <v>78</v>
      </c>
      <c r="D165" s="4" t="s">
        <v>21</v>
      </c>
      <c r="E165" s="4" t="s">
        <v>22</v>
      </c>
      <c r="F165" s="4" t="s">
        <v>88</v>
      </c>
      <c r="G165" s="5" t="s">
        <v>221</v>
      </c>
      <c r="H165" s="6">
        <v>6772908367</v>
      </c>
      <c r="I165" s="6">
        <v>6772908367</v>
      </c>
      <c r="J165" s="6">
        <v>0</v>
      </c>
      <c r="K165" s="6">
        <v>6772908367</v>
      </c>
      <c r="L165" s="7">
        <f>+K165/H165</f>
        <v>1</v>
      </c>
      <c r="M165" s="6">
        <v>6772908367</v>
      </c>
      <c r="N165" s="7">
        <f>+M165/H165</f>
        <v>1</v>
      </c>
      <c r="O165" s="6">
        <v>6772908367</v>
      </c>
      <c r="P165" s="6">
        <v>0</v>
      </c>
      <c r="Q165" s="6">
        <f t="shared" si="10"/>
        <v>0</v>
      </c>
      <c r="R165" s="6">
        <f t="shared" si="11"/>
        <v>0</v>
      </c>
    </row>
    <row r="166" spans="1:18" ht="63" x14ac:dyDescent="0.25">
      <c r="A166" s="4" t="s">
        <v>54</v>
      </c>
      <c r="B166" s="4" t="s">
        <v>77</v>
      </c>
      <c r="C166" s="4" t="s">
        <v>78</v>
      </c>
      <c r="D166" s="4" t="s">
        <v>21</v>
      </c>
      <c r="E166" s="4" t="s">
        <v>22</v>
      </c>
      <c r="F166" s="4" t="s">
        <v>63</v>
      </c>
      <c r="G166" s="5" t="s">
        <v>222</v>
      </c>
      <c r="H166" s="6">
        <v>597609562</v>
      </c>
      <c r="I166" s="6">
        <v>597609561</v>
      </c>
      <c r="J166" s="6">
        <v>1</v>
      </c>
      <c r="K166" s="6">
        <v>597609561</v>
      </c>
      <c r="L166" s="7">
        <f>+K166/H166</f>
        <v>0.99999999832666664</v>
      </c>
      <c r="M166" s="6">
        <v>597609561</v>
      </c>
      <c r="N166" s="7">
        <f>+M166/H166</f>
        <v>0.99999999832666664</v>
      </c>
      <c r="O166" s="6">
        <v>597609561</v>
      </c>
      <c r="P166" s="6">
        <v>0</v>
      </c>
      <c r="Q166" s="6">
        <f t="shared" si="10"/>
        <v>0</v>
      </c>
      <c r="R166" s="6">
        <f t="shared" si="11"/>
        <v>0</v>
      </c>
    </row>
    <row r="167" spans="1:18" ht="63" x14ac:dyDescent="0.25">
      <c r="A167" s="4" t="s">
        <v>54</v>
      </c>
      <c r="B167" s="4" t="s">
        <v>77</v>
      </c>
      <c r="C167" s="4" t="s">
        <v>78</v>
      </c>
      <c r="D167" s="4" t="s">
        <v>21</v>
      </c>
      <c r="E167" s="4" t="s">
        <v>22</v>
      </c>
      <c r="F167" s="4" t="s">
        <v>65</v>
      </c>
      <c r="G167" s="5" t="s">
        <v>223</v>
      </c>
      <c r="H167" s="6">
        <v>9905153544</v>
      </c>
      <c r="I167" s="6">
        <v>0</v>
      </c>
      <c r="J167" s="6">
        <v>9905153544</v>
      </c>
      <c r="K167" s="6">
        <v>0</v>
      </c>
      <c r="L167" s="7">
        <f>+K167/H167</f>
        <v>0</v>
      </c>
      <c r="M167" s="6">
        <v>0</v>
      </c>
      <c r="N167" s="7">
        <f>+M167/H167</f>
        <v>0</v>
      </c>
      <c r="O167" s="6">
        <v>0</v>
      </c>
      <c r="P167" s="6">
        <v>0</v>
      </c>
      <c r="Q167" s="6">
        <f t="shared" si="10"/>
        <v>0</v>
      </c>
      <c r="R167" s="6">
        <f t="shared" si="11"/>
        <v>0</v>
      </c>
    </row>
    <row r="168" spans="1:18" ht="78.75" x14ac:dyDescent="0.25">
      <c r="A168" s="4" t="s">
        <v>54</v>
      </c>
      <c r="B168" s="4" t="s">
        <v>77</v>
      </c>
      <c r="C168" s="4" t="s">
        <v>78</v>
      </c>
      <c r="D168" s="4" t="s">
        <v>21</v>
      </c>
      <c r="E168" s="4" t="s">
        <v>22</v>
      </c>
      <c r="F168" s="4" t="s">
        <v>81</v>
      </c>
      <c r="G168" s="5" t="s">
        <v>224</v>
      </c>
      <c r="H168" s="6">
        <v>42460009708</v>
      </c>
      <c r="I168" s="6">
        <v>42241055520</v>
      </c>
      <c r="J168" s="6">
        <v>218954188</v>
      </c>
      <c r="K168" s="6">
        <v>42200886075</v>
      </c>
      <c r="L168" s="7">
        <f>+K168/H168</f>
        <v>0.99389723095255966</v>
      </c>
      <c r="M168" s="6">
        <v>42200886075</v>
      </c>
      <c r="N168" s="7">
        <f>+M168/H168</f>
        <v>0.99389723095255966</v>
      </c>
      <c r="O168" s="6">
        <v>41740870640</v>
      </c>
      <c r="P168" s="6">
        <v>0</v>
      </c>
      <c r="Q168" s="6">
        <f t="shared" si="10"/>
        <v>0</v>
      </c>
      <c r="R168" s="6">
        <f t="shared" si="11"/>
        <v>460015435</v>
      </c>
    </row>
    <row r="169" spans="1:18" ht="94.5" x14ac:dyDescent="0.25">
      <c r="A169" s="4" t="s">
        <v>54</v>
      </c>
      <c r="B169" s="4" t="s">
        <v>77</v>
      </c>
      <c r="C169" s="4" t="s">
        <v>78</v>
      </c>
      <c r="D169" s="4" t="s">
        <v>21</v>
      </c>
      <c r="E169" s="4" t="s">
        <v>22</v>
      </c>
      <c r="F169" s="4" t="s">
        <v>103</v>
      </c>
      <c r="G169" s="5" t="s">
        <v>225</v>
      </c>
      <c r="H169" s="6">
        <v>4980079681</v>
      </c>
      <c r="I169" s="6">
        <v>4980079681</v>
      </c>
      <c r="J169" s="6">
        <v>0</v>
      </c>
      <c r="K169" s="6">
        <v>4980079681</v>
      </c>
      <c r="L169" s="7">
        <f>+K169/H169</f>
        <v>1</v>
      </c>
      <c r="M169" s="6">
        <v>4980079681</v>
      </c>
      <c r="N169" s="7">
        <f>+M169/H169</f>
        <v>1</v>
      </c>
      <c r="O169" s="6">
        <v>465858217</v>
      </c>
      <c r="P169" s="6">
        <v>0</v>
      </c>
      <c r="Q169" s="6">
        <f t="shared" si="10"/>
        <v>0</v>
      </c>
      <c r="R169" s="6">
        <f t="shared" si="11"/>
        <v>4514221464</v>
      </c>
    </row>
    <row r="170" spans="1:18" ht="78.75" x14ac:dyDescent="0.25">
      <c r="A170" s="4" t="s">
        <v>54</v>
      </c>
      <c r="B170" s="4" t="s">
        <v>77</v>
      </c>
      <c r="C170" s="4" t="s">
        <v>78</v>
      </c>
      <c r="D170" s="4" t="s">
        <v>21</v>
      </c>
      <c r="E170" s="4" t="s">
        <v>22</v>
      </c>
      <c r="F170" s="4" t="s">
        <v>67</v>
      </c>
      <c r="G170" s="5" t="s">
        <v>226</v>
      </c>
      <c r="H170" s="6">
        <v>0</v>
      </c>
      <c r="I170" s="6">
        <v>0</v>
      </c>
      <c r="J170" s="6">
        <v>0</v>
      </c>
      <c r="K170" s="6">
        <v>0</v>
      </c>
      <c r="L170" s="7" t="e">
        <f>+K170/H170</f>
        <v>#DIV/0!</v>
      </c>
      <c r="M170" s="6">
        <v>0</v>
      </c>
      <c r="N170" s="7" t="e">
        <f>+M170/H170</f>
        <v>#DIV/0!</v>
      </c>
      <c r="O170" s="6">
        <v>0</v>
      </c>
      <c r="P170" s="6">
        <v>0</v>
      </c>
      <c r="Q170" s="6">
        <f t="shared" si="10"/>
        <v>0</v>
      </c>
      <c r="R170" s="6">
        <f t="shared" si="11"/>
        <v>0</v>
      </c>
    </row>
    <row r="171" spans="1:18" ht="47.25" x14ac:dyDescent="0.25">
      <c r="A171" s="4" t="s">
        <v>54</v>
      </c>
      <c r="B171" s="4" t="s">
        <v>77</v>
      </c>
      <c r="C171" s="4" t="s">
        <v>78</v>
      </c>
      <c r="D171" s="4" t="s">
        <v>21</v>
      </c>
      <c r="E171" s="4" t="s">
        <v>22</v>
      </c>
      <c r="F171" s="4" t="s">
        <v>33</v>
      </c>
      <c r="G171" s="5" t="s">
        <v>156</v>
      </c>
      <c r="H171" s="6">
        <v>262948207</v>
      </c>
      <c r="I171" s="6">
        <v>262948207</v>
      </c>
      <c r="J171" s="6">
        <v>0</v>
      </c>
      <c r="K171" s="6">
        <v>0</v>
      </c>
      <c r="L171" s="7">
        <f>+K171/H171</f>
        <v>0</v>
      </c>
      <c r="M171" s="6">
        <v>0</v>
      </c>
      <c r="N171" s="7">
        <f>+M171/H171</f>
        <v>0</v>
      </c>
      <c r="O171" s="6">
        <v>0</v>
      </c>
      <c r="P171" s="6">
        <v>0</v>
      </c>
      <c r="Q171" s="6">
        <f t="shared" si="10"/>
        <v>0</v>
      </c>
      <c r="R171" s="6">
        <f t="shared" si="11"/>
        <v>0</v>
      </c>
    </row>
    <row r="172" spans="1:18" ht="126" x14ac:dyDescent="0.25">
      <c r="A172" s="4" t="s">
        <v>54</v>
      </c>
      <c r="B172" s="4" t="s">
        <v>77</v>
      </c>
      <c r="C172" s="4" t="s">
        <v>56</v>
      </c>
      <c r="D172" s="4" t="s">
        <v>65</v>
      </c>
      <c r="E172" s="4"/>
      <c r="F172" s="4"/>
      <c r="G172" s="5" t="s">
        <v>80</v>
      </c>
      <c r="H172" s="6">
        <v>16889000000</v>
      </c>
      <c r="I172" s="6">
        <v>16541120570</v>
      </c>
      <c r="J172" s="6">
        <v>347879430</v>
      </c>
      <c r="K172" s="6">
        <v>16474191551</v>
      </c>
      <c r="L172" s="7">
        <f>+K172/H172</f>
        <v>0.97543913499911183</v>
      </c>
      <c r="M172" s="6">
        <v>16274191551</v>
      </c>
      <c r="N172" s="7">
        <f>+M172/H172</f>
        <v>0.96359710764402862</v>
      </c>
      <c r="O172" s="6">
        <v>14567519287</v>
      </c>
      <c r="P172" s="6">
        <v>0</v>
      </c>
      <c r="Q172" s="6">
        <f t="shared" si="10"/>
        <v>200000000</v>
      </c>
      <c r="R172" s="6">
        <f t="shared" si="11"/>
        <v>1706672264</v>
      </c>
    </row>
    <row r="173" spans="1:18" ht="94.5" x14ac:dyDescent="0.25">
      <c r="A173" s="4" t="s">
        <v>54</v>
      </c>
      <c r="B173" s="4" t="s">
        <v>77</v>
      </c>
      <c r="C173" s="4" t="s">
        <v>56</v>
      </c>
      <c r="D173" s="4" t="s">
        <v>65</v>
      </c>
      <c r="E173" s="4" t="s">
        <v>22</v>
      </c>
      <c r="F173" s="4" t="s">
        <v>23</v>
      </c>
      <c r="G173" s="5" t="s">
        <v>227</v>
      </c>
      <c r="H173" s="6">
        <v>1003984063</v>
      </c>
      <c r="I173" s="6">
        <v>999968128</v>
      </c>
      <c r="J173" s="6">
        <v>4015935</v>
      </c>
      <c r="K173" s="6">
        <v>999968128</v>
      </c>
      <c r="L173" s="7">
        <f>+K173/H173</f>
        <v>0.9960000012470317</v>
      </c>
      <c r="M173" s="6">
        <v>999968128</v>
      </c>
      <c r="N173" s="7">
        <f>+M173/H173</f>
        <v>0.9960000012470317</v>
      </c>
      <c r="O173" s="6">
        <v>999968128</v>
      </c>
      <c r="P173" s="6">
        <v>0</v>
      </c>
      <c r="Q173" s="6">
        <f t="shared" si="10"/>
        <v>0</v>
      </c>
      <c r="R173" s="6">
        <f t="shared" si="11"/>
        <v>0</v>
      </c>
    </row>
    <row r="174" spans="1:18" ht="63" x14ac:dyDescent="0.25">
      <c r="A174" s="4" t="s">
        <v>54</v>
      </c>
      <c r="B174" s="4" t="s">
        <v>77</v>
      </c>
      <c r="C174" s="4" t="s">
        <v>56</v>
      </c>
      <c r="D174" s="4" t="s">
        <v>65</v>
      </c>
      <c r="E174" s="4" t="s">
        <v>22</v>
      </c>
      <c r="F174" s="4" t="s">
        <v>26</v>
      </c>
      <c r="G174" s="5" t="s">
        <v>228</v>
      </c>
      <c r="H174" s="6">
        <v>21513944</v>
      </c>
      <c r="I174" s="6">
        <v>0</v>
      </c>
      <c r="J174" s="6">
        <v>21513944</v>
      </c>
      <c r="K174" s="6">
        <v>0</v>
      </c>
      <c r="L174" s="7">
        <f>+K174/H174</f>
        <v>0</v>
      </c>
      <c r="M174" s="6">
        <v>0</v>
      </c>
      <c r="N174" s="7">
        <f>+M174/H174</f>
        <v>0</v>
      </c>
      <c r="O174" s="6">
        <v>0</v>
      </c>
      <c r="P174" s="6">
        <v>0</v>
      </c>
      <c r="Q174" s="6">
        <f t="shared" si="10"/>
        <v>0</v>
      </c>
      <c r="R174" s="6">
        <f t="shared" si="11"/>
        <v>0</v>
      </c>
    </row>
    <row r="175" spans="1:18" ht="78.75" x14ac:dyDescent="0.25">
      <c r="A175" s="4" t="s">
        <v>54</v>
      </c>
      <c r="B175" s="4" t="s">
        <v>77</v>
      </c>
      <c r="C175" s="4" t="s">
        <v>56</v>
      </c>
      <c r="D175" s="4" t="s">
        <v>65</v>
      </c>
      <c r="E175" s="4" t="s">
        <v>22</v>
      </c>
      <c r="F175" s="4" t="s">
        <v>28</v>
      </c>
      <c r="G175" s="5" t="s">
        <v>229</v>
      </c>
      <c r="H175" s="6">
        <v>144597610</v>
      </c>
      <c r="I175" s="6">
        <v>137416666</v>
      </c>
      <c r="J175" s="6">
        <v>7180944</v>
      </c>
      <c r="K175" s="6">
        <v>133541666</v>
      </c>
      <c r="L175" s="7">
        <f>+K175/H175</f>
        <v>0.92353992572906285</v>
      </c>
      <c r="M175" s="6">
        <v>133541666</v>
      </c>
      <c r="N175" s="7">
        <f>+M175/H175</f>
        <v>0.92353992572906285</v>
      </c>
      <c r="O175" s="6">
        <v>133541666</v>
      </c>
      <c r="P175" s="6">
        <v>0</v>
      </c>
      <c r="Q175" s="6">
        <f t="shared" si="10"/>
        <v>0</v>
      </c>
      <c r="R175" s="6">
        <f t="shared" si="11"/>
        <v>0</v>
      </c>
    </row>
    <row r="176" spans="1:18" ht="78.75" x14ac:dyDescent="0.25">
      <c r="A176" s="4" t="s">
        <v>54</v>
      </c>
      <c r="B176" s="4" t="s">
        <v>77</v>
      </c>
      <c r="C176" s="4" t="s">
        <v>56</v>
      </c>
      <c r="D176" s="4" t="s">
        <v>65</v>
      </c>
      <c r="E176" s="4" t="s">
        <v>22</v>
      </c>
      <c r="F176" s="4" t="s">
        <v>61</v>
      </c>
      <c r="G176" s="5" t="s">
        <v>230</v>
      </c>
      <c r="H176" s="6">
        <v>126025936</v>
      </c>
      <c r="I176" s="6">
        <v>125523840</v>
      </c>
      <c r="J176" s="6">
        <v>502096</v>
      </c>
      <c r="K176" s="6">
        <v>122481489</v>
      </c>
      <c r="L176" s="7">
        <f>+K176/H176</f>
        <v>0.97187525748668113</v>
      </c>
      <c r="M176" s="6">
        <v>122481489</v>
      </c>
      <c r="N176" s="7">
        <f>+M176/H176</f>
        <v>0.97187525748668113</v>
      </c>
      <c r="O176" s="6">
        <v>122481489</v>
      </c>
      <c r="P176" s="6">
        <v>0</v>
      </c>
      <c r="Q176" s="6">
        <f t="shared" si="10"/>
        <v>0</v>
      </c>
      <c r="R176" s="6">
        <f t="shared" si="11"/>
        <v>0</v>
      </c>
    </row>
    <row r="177" spans="1:18" ht="78.75" x14ac:dyDescent="0.25">
      <c r="A177" s="4" t="s">
        <v>54</v>
      </c>
      <c r="B177" s="4" t="s">
        <v>77</v>
      </c>
      <c r="C177" s="4" t="s">
        <v>56</v>
      </c>
      <c r="D177" s="4" t="s">
        <v>65</v>
      </c>
      <c r="E177" s="4" t="s">
        <v>22</v>
      </c>
      <c r="F177" s="4" t="s">
        <v>42</v>
      </c>
      <c r="G177" s="5" t="s">
        <v>231</v>
      </c>
      <c r="H177" s="6">
        <v>139197610</v>
      </c>
      <c r="I177" s="6">
        <v>138600000</v>
      </c>
      <c r="J177" s="6">
        <v>597610</v>
      </c>
      <c r="K177" s="6">
        <v>106365000</v>
      </c>
      <c r="L177" s="7">
        <f>+K177/H177</f>
        <v>0.76412949906251981</v>
      </c>
      <c r="M177" s="6">
        <v>106365000</v>
      </c>
      <c r="N177" s="7">
        <f>+M177/H177</f>
        <v>0.76412949906251981</v>
      </c>
      <c r="O177" s="6">
        <v>106365000</v>
      </c>
      <c r="P177" s="6">
        <v>0</v>
      </c>
      <c r="Q177" s="6">
        <f t="shared" si="10"/>
        <v>0</v>
      </c>
      <c r="R177" s="6">
        <f t="shared" si="11"/>
        <v>0</v>
      </c>
    </row>
    <row r="178" spans="1:18" ht="78.75" x14ac:dyDescent="0.25">
      <c r="A178" s="4" t="s">
        <v>54</v>
      </c>
      <c r="B178" s="4" t="s">
        <v>77</v>
      </c>
      <c r="C178" s="4" t="s">
        <v>56</v>
      </c>
      <c r="D178" s="4" t="s">
        <v>65</v>
      </c>
      <c r="E178" s="4" t="s">
        <v>22</v>
      </c>
      <c r="F178" s="4" t="s">
        <v>99</v>
      </c>
      <c r="G178" s="5" t="s">
        <v>232</v>
      </c>
      <c r="H178" s="6">
        <v>3313037601</v>
      </c>
      <c r="I178" s="6">
        <v>3300000000</v>
      </c>
      <c r="J178" s="6">
        <v>13037601</v>
      </c>
      <c r="K178" s="6">
        <v>3300000000</v>
      </c>
      <c r="L178" s="7">
        <f>+K178/H178</f>
        <v>0.99606475912133785</v>
      </c>
      <c r="M178" s="6">
        <v>3300000000</v>
      </c>
      <c r="N178" s="7">
        <f>+M178/H178</f>
        <v>0.99606475912133785</v>
      </c>
      <c r="O178" s="6">
        <v>3300000000</v>
      </c>
      <c r="P178" s="6">
        <v>0</v>
      </c>
      <c r="Q178" s="6">
        <f t="shared" si="10"/>
        <v>0</v>
      </c>
      <c r="R178" s="6">
        <f t="shared" si="11"/>
        <v>0</v>
      </c>
    </row>
    <row r="179" spans="1:18" ht="110.25" x14ac:dyDescent="0.25">
      <c r="A179" s="4" t="s">
        <v>54</v>
      </c>
      <c r="B179" s="4" t="s">
        <v>77</v>
      </c>
      <c r="C179" s="4" t="s">
        <v>56</v>
      </c>
      <c r="D179" s="4" t="s">
        <v>65</v>
      </c>
      <c r="E179" s="4" t="s">
        <v>22</v>
      </c>
      <c r="F179" s="4" t="s">
        <v>126</v>
      </c>
      <c r="G179" s="5" t="s">
        <v>233</v>
      </c>
      <c r="H179" s="6">
        <v>2528529784</v>
      </c>
      <c r="I179" s="6">
        <v>2480282374</v>
      </c>
      <c r="J179" s="6">
        <v>48247410</v>
      </c>
      <c r="K179" s="6">
        <v>2473557374</v>
      </c>
      <c r="L179" s="7">
        <f>+K179/H179</f>
        <v>0.97825914080670362</v>
      </c>
      <c r="M179" s="6">
        <v>2473557374</v>
      </c>
      <c r="N179" s="7">
        <f>+M179/H179</f>
        <v>0.97825914080670362</v>
      </c>
      <c r="O179" s="6">
        <v>2473557374</v>
      </c>
      <c r="P179" s="6">
        <v>0</v>
      </c>
      <c r="Q179" s="6">
        <f t="shared" si="10"/>
        <v>0</v>
      </c>
      <c r="R179" s="6">
        <f t="shared" si="11"/>
        <v>0</v>
      </c>
    </row>
    <row r="180" spans="1:18" ht="78.75" x14ac:dyDescent="0.25">
      <c r="A180" s="4" t="s">
        <v>54</v>
      </c>
      <c r="B180" s="4" t="s">
        <v>77</v>
      </c>
      <c r="C180" s="4" t="s">
        <v>56</v>
      </c>
      <c r="D180" s="4" t="s">
        <v>65</v>
      </c>
      <c r="E180" s="4" t="s">
        <v>22</v>
      </c>
      <c r="F180" s="4" t="s">
        <v>139</v>
      </c>
      <c r="G180" s="5" t="s">
        <v>234</v>
      </c>
      <c r="H180" s="6">
        <v>2162571683</v>
      </c>
      <c r="I180" s="6">
        <v>2123160000</v>
      </c>
      <c r="J180" s="6">
        <v>39411683</v>
      </c>
      <c r="K180" s="6">
        <v>2118876000</v>
      </c>
      <c r="L180" s="7">
        <f>+K180/H180</f>
        <v>0.97979457358870814</v>
      </c>
      <c r="M180" s="6">
        <v>1918876000</v>
      </c>
      <c r="N180" s="7">
        <f>+M180/H180</f>
        <v>0.88731209008436829</v>
      </c>
      <c r="O180" s="6">
        <v>618876000</v>
      </c>
      <c r="P180" s="6">
        <v>0</v>
      </c>
      <c r="Q180" s="6">
        <f t="shared" si="10"/>
        <v>200000000</v>
      </c>
      <c r="R180" s="6">
        <f t="shared" si="11"/>
        <v>1300000000</v>
      </c>
    </row>
    <row r="181" spans="1:18" ht="94.5" x14ac:dyDescent="0.25">
      <c r="A181" s="4" t="s">
        <v>54</v>
      </c>
      <c r="B181" s="4" t="s">
        <v>77</v>
      </c>
      <c r="C181" s="4" t="s">
        <v>56</v>
      </c>
      <c r="D181" s="4" t="s">
        <v>65</v>
      </c>
      <c r="E181" s="4" t="s">
        <v>22</v>
      </c>
      <c r="F181" s="4" t="s">
        <v>88</v>
      </c>
      <c r="G181" s="5" t="s">
        <v>235</v>
      </c>
      <c r="H181" s="6">
        <v>0</v>
      </c>
      <c r="I181" s="6">
        <v>0</v>
      </c>
      <c r="J181" s="6">
        <v>0</v>
      </c>
      <c r="K181" s="6">
        <v>0</v>
      </c>
      <c r="L181" s="7" t="e">
        <f>+K181/H181</f>
        <v>#DIV/0!</v>
      </c>
      <c r="M181" s="6">
        <v>0</v>
      </c>
      <c r="N181" s="7" t="e">
        <f>+M181/H181</f>
        <v>#DIV/0!</v>
      </c>
      <c r="O181" s="6">
        <v>0</v>
      </c>
      <c r="P181" s="6">
        <v>0</v>
      </c>
      <c r="Q181" s="6">
        <f t="shared" si="10"/>
        <v>0</v>
      </c>
      <c r="R181" s="6">
        <f t="shared" si="11"/>
        <v>0</v>
      </c>
    </row>
    <row r="182" spans="1:18" ht="78.75" x14ac:dyDescent="0.25">
      <c r="A182" s="4" t="s">
        <v>54</v>
      </c>
      <c r="B182" s="4" t="s">
        <v>77</v>
      </c>
      <c r="C182" s="4" t="s">
        <v>56</v>
      </c>
      <c r="D182" s="4" t="s">
        <v>65</v>
      </c>
      <c r="E182" s="4" t="s">
        <v>22</v>
      </c>
      <c r="F182" s="4" t="s">
        <v>63</v>
      </c>
      <c r="G182" s="5" t="s">
        <v>236</v>
      </c>
      <c r="H182" s="6">
        <v>147880367</v>
      </c>
      <c r="I182" s="6">
        <v>106672264</v>
      </c>
      <c r="J182" s="6">
        <v>41208103</v>
      </c>
      <c r="K182" s="6">
        <v>106672264</v>
      </c>
      <c r="L182" s="7">
        <f>+K182/H182</f>
        <v>0.72134162339480801</v>
      </c>
      <c r="M182" s="6">
        <v>106672264</v>
      </c>
      <c r="N182" s="7">
        <f>+M182/H182</f>
        <v>0.72134162339480801</v>
      </c>
      <c r="O182" s="6">
        <v>0</v>
      </c>
      <c r="P182" s="6">
        <v>0</v>
      </c>
      <c r="Q182" s="6">
        <f t="shared" si="10"/>
        <v>0</v>
      </c>
      <c r="R182" s="6">
        <f t="shared" si="11"/>
        <v>106672264</v>
      </c>
    </row>
    <row r="183" spans="1:18" ht="78.75" x14ac:dyDescent="0.25">
      <c r="A183" s="4" t="s">
        <v>54</v>
      </c>
      <c r="B183" s="4" t="s">
        <v>77</v>
      </c>
      <c r="C183" s="4" t="s">
        <v>56</v>
      </c>
      <c r="D183" s="4" t="s">
        <v>65</v>
      </c>
      <c r="E183" s="4" t="s">
        <v>22</v>
      </c>
      <c r="F183" s="4" t="s">
        <v>65</v>
      </c>
      <c r="G183" s="5" t="s">
        <v>237</v>
      </c>
      <c r="H183" s="6">
        <v>3012048193</v>
      </c>
      <c r="I183" s="6">
        <v>3000000000</v>
      </c>
      <c r="J183" s="6">
        <v>12048193</v>
      </c>
      <c r="K183" s="6">
        <v>3000000000</v>
      </c>
      <c r="L183" s="7">
        <f>+K183/H183</f>
        <v>0.99599999992430399</v>
      </c>
      <c r="M183" s="6">
        <v>3000000000</v>
      </c>
      <c r="N183" s="7">
        <f>+M183/H183</f>
        <v>0.99599999992430399</v>
      </c>
      <c r="O183" s="6">
        <v>2700000000</v>
      </c>
      <c r="P183" s="6">
        <v>0</v>
      </c>
      <c r="Q183" s="6">
        <f t="shared" si="10"/>
        <v>0</v>
      </c>
      <c r="R183" s="6">
        <f t="shared" si="11"/>
        <v>300000000</v>
      </c>
    </row>
    <row r="184" spans="1:18" ht="78.75" x14ac:dyDescent="0.25">
      <c r="A184" s="4" t="s">
        <v>54</v>
      </c>
      <c r="B184" s="4" t="s">
        <v>77</v>
      </c>
      <c r="C184" s="4" t="s">
        <v>56</v>
      </c>
      <c r="D184" s="4" t="s">
        <v>65</v>
      </c>
      <c r="E184" s="4" t="s">
        <v>22</v>
      </c>
      <c r="F184" s="4" t="s">
        <v>81</v>
      </c>
      <c r="G184" s="5" t="s">
        <v>238</v>
      </c>
      <c r="H184" s="6">
        <v>58917120</v>
      </c>
      <c r="I184" s="6">
        <v>58682390</v>
      </c>
      <c r="J184" s="6">
        <v>234730</v>
      </c>
      <c r="K184" s="6">
        <v>58682390</v>
      </c>
      <c r="L184" s="7">
        <f>+K184/H184</f>
        <v>0.9960159288166156</v>
      </c>
      <c r="M184" s="6">
        <v>58682390</v>
      </c>
      <c r="N184" s="7">
        <f>+M184/H184</f>
        <v>0.9960159288166156</v>
      </c>
      <c r="O184" s="6">
        <v>58682390</v>
      </c>
      <c r="P184" s="6">
        <v>0</v>
      </c>
      <c r="Q184" s="6">
        <f t="shared" si="10"/>
        <v>0</v>
      </c>
      <c r="R184" s="6">
        <f t="shared" si="11"/>
        <v>0</v>
      </c>
    </row>
    <row r="185" spans="1:18" ht="47.25" x14ac:dyDescent="0.25">
      <c r="A185" s="4" t="s">
        <v>54</v>
      </c>
      <c r="B185" s="4" t="s">
        <v>77</v>
      </c>
      <c r="C185" s="4" t="s">
        <v>56</v>
      </c>
      <c r="D185" s="4" t="s">
        <v>65</v>
      </c>
      <c r="E185" s="4" t="s">
        <v>22</v>
      </c>
      <c r="F185" s="4" t="s">
        <v>103</v>
      </c>
      <c r="G185" s="5" t="s">
        <v>239</v>
      </c>
      <c r="H185" s="6">
        <v>1303984063</v>
      </c>
      <c r="I185" s="6">
        <v>1298788908</v>
      </c>
      <c r="J185" s="6">
        <v>5195155</v>
      </c>
      <c r="K185" s="6">
        <v>1298788908</v>
      </c>
      <c r="L185" s="7">
        <f>+K185/H185</f>
        <v>0.9960159367377176</v>
      </c>
      <c r="M185" s="6">
        <v>1298788908</v>
      </c>
      <c r="N185" s="7">
        <f>+M185/H185</f>
        <v>0.9960159367377176</v>
      </c>
      <c r="O185" s="6">
        <v>1298788908</v>
      </c>
      <c r="P185" s="6">
        <v>0</v>
      </c>
      <c r="Q185" s="6">
        <f t="shared" si="10"/>
        <v>0</v>
      </c>
      <c r="R185" s="6">
        <f t="shared" si="11"/>
        <v>0</v>
      </c>
    </row>
    <row r="186" spans="1:18" ht="78.75" x14ac:dyDescent="0.25">
      <c r="A186" s="4" t="s">
        <v>54</v>
      </c>
      <c r="B186" s="4" t="s">
        <v>77</v>
      </c>
      <c r="C186" s="4" t="s">
        <v>56</v>
      </c>
      <c r="D186" s="4" t="s">
        <v>65</v>
      </c>
      <c r="E186" s="4" t="s">
        <v>22</v>
      </c>
      <c r="F186" s="4" t="s">
        <v>67</v>
      </c>
      <c r="G186" s="5" t="s">
        <v>240</v>
      </c>
      <c r="H186" s="6">
        <v>2007968127</v>
      </c>
      <c r="I186" s="6">
        <v>1999936254</v>
      </c>
      <c r="J186" s="6">
        <v>8031873</v>
      </c>
      <c r="K186" s="6">
        <v>1999936254</v>
      </c>
      <c r="L186" s="7">
        <f>+K186/H186</f>
        <v>0.99599999975497622</v>
      </c>
      <c r="M186" s="6">
        <v>1999936254</v>
      </c>
      <c r="N186" s="7">
        <f>+M186/H186</f>
        <v>0.99599999975497622</v>
      </c>
      <c r="O186" s="6">
        <v>1999936254</v>
      </c>
      <c r="P186" s="6">
        <v>0</v>
      </c>
      <c r="Q186" s="6">
        <f t="shared" si="10"/>
        <v>0</v>
      </c>
      <c r="R186" s="6">
        <f t="shared" si="11"/>
        <v>0</v>
      </c>
    </row>
    <row r="187" spans="1:18" ht="78.75" x14ac:dyDescent="0.25">
      <c r="A187" s="4" t="s">
        <v>54</v>
      </c>
      <c r="B187" s="4" t="s">
        <v>77</v>
      </c>
      <c r="C187" s="4" t="s">
        <v>56</v>
      </c>
      <c r="D187" s="4" t="s">
        <v>65</v>
      </c>
      <c r="E187" s="4" t="s">
        <v>22</v>
      </c>
      <c r="F187" s="4" t="s">
        <v>31</v>
      </c>
      <c r="G187" s="5" t="s">
        <v>241</v>
      </c>
      <c r="H187" s="6">
        <v>151200000</v>
      </c>
      <c r="I187" s="6">
        <v>89650000</v>
      </c>
      <c r="J187" s="6">
        <v>61550000</v>
      </c>
      <c r="K187" s="6">
        <v>82450000</v>
      </c>
      <c r="L187" s="7">
        <f>+K187/H187</f>
        <v>0.54530423280423279</v>
      </c>
      <c r="M187" s="6">
        <v>82450000</v>
      </c>
      <c r="N187" s="7">
        <f>+M187/H187</f>
        <v>0.54530423280423279</v>
      </c>
      <c r="O187" s="6">
        <v>82450000</v>
      </c>
      <c r="P187" s="6">
        <v>0</v>
      </c>
      <c r="Q187" s="6">
        <f t="shared" si="10"/>
        <v>0</v>
      </c>
      <c r="R187" s="6">
        <f t="shared" si="11"/>
        <v>0</v>
      </c>
    </row>
    <row r="188" spans="1:18" ht="78.75" x14ac:dyDescent="0.25">
      <c r="A188" s="4" t="s">
        <v>54</v>
      </c>
      <c r="B188" s="4" t="s">
        <v>77</v>
      </c>
      <c r="C188" s="4" t="s">
        <v>56</v>
      </c>
      <c r="D188" s="4" t="s">
        <v>65</v>
      </c>
      <c r="E188" s="4" t="s">
        <v>22</v>
      </c>
      <c r="F188" s="4" t="s">
        <v>117</v>
      </c>
      <c r="G188" s="5" t="s">
        <v>242</v>
      </c>
      <c r="H188" s="6">
        <v>459650175</v>
      </c>
      <c r="I188" s="6">
        <v>417759746</v>
      </c>
      <c r="J188" s="6">
        <v>41890429</v>
      </c>
      <c r="K188" s="6">
        <v>417759746</v>
      </c>
      <c r="L188" s="7">
        <f>+K188/H188</f>
        <v>0.90886454247515513</v>
      </c>
      <c r="M188" s="6">
        <v>417759746</v>
      </c>
      <c r="N188" s="7">
        <f>+M188/H188</f>
        <v>0.90886454247515513</v>
      </c>
      <c r="O188" s="6">
        <v>417759746</v>
      </c>
      <c r="P188" s="6">
        <v>0</v>
      </c>
      <c r="Q188" s="6">
        <f t="shared" si="10"/>
        <v>0</v>
      </c>
      <c r="R188" s="6">
        <f t="shared" si="11"/>
        <v>0</v>
      </c>
    </row>
    <row r="189" spans="1:18" ht="63" x14ac:dyDescent="0.25">
      <c r="A189" s="4" t="s">
        <v>54</v>
      </c>
      <c r="B189" s="4" t="s">
        <v>77</v>
      </c>
      <c r="C189" s="4" t="s">
        <v>56</v>
      </c>
      <c r="D189" s="4" t="s">
        <v>65</v>
      </c>
      <c r="E189" s="4" t="s">
        <v>22</v>
      </c>
      <c r="F189" s="4" t="s">
        <v>188</v>
      </c>
      <c r="G189" s="5" t="s">
        <v>243</v>
      </c>
      <c r="H189" s="6">
        <v>15333864</v>
      </c>
      <c r="I189" s="6">
        <v>0</v>
      </c>
      <c r="J189" s="6">
        <v>15333864</v>
      </c>
      <c r="K189" s="6">
        <v>0</v>
      </c>
      <c r="L189" s="7">
        <f>+K189/H189</f>
        <v>0</v>
      </c>
      <c r="M189" s="6">
        <v>0</v>
      </c>
      <c r="N189" s="7">
        <f>+M189/H189</f>
        <v>0</v>
      </c>
      <c r="O189" s="6">
        <v>0</v>
      </c>
      <c r="P189" s="6">
        <v>0</v>
      </c>
      <c r="Q189" s="6">
        <f t="shared" si="10"/>
        <v>0</v>
      </c>
      <c r="R189" s="6">
        <f t="shared" si="11"/>
        <v>0</v>
      </c>
    </row>
    <row r="190" spans="1:18" ht="94.5" x14ac:dyDescent="0.25">
      <c r="A190" s="4" t="s">
        <v>54</v>
      </c>
      <c r="B190" s="4" t="s">
        <v>77</v>
      </c>
      <c r="C190" s="4" t="s">
        <v>56</v>
      </c>
      <c r="D190" s="4" t="s">
        <v>65</v>
      </c>
      <c r="E190" s="4" t="s">
        <v>22</v>
      </c>
      <c r="F190" s="4" t="s">
        <v>24</v>
      </c>
      <c r="G190" s="5" t="s">
        <v>244</v>
      </c>
      <c r="H190" s="6">
        <v>142559860</v>
      </c>
      <c r="I190" s="6">
        <v>127600000</v>
      </c>
      <c r="J190" s="6">
        <v>14959860</v>
      </c>
      <c r="K190" s="6">
        <v>120253332</v>
      </c>
      <c r="L190" s="7">
        <f>+K190/H190</f>
        <v>0.84352869033401123</v>
      </c>
      <c r="M190" s="6">
        <v>120253332</v>
      </c>
      <c r="N190" s="7">
        <f>+M190/H190</f>
        <v>0.84352869033401123</v>
      </c>
      <c r="O190" s="6">
        <v>120253332</v>
      </c>
      <c r="P190" s="6">
        <v>0</v>
      </c>
      <c r="Q190" s="6">
        <f t="shared" si="10"/>
        <v>0</v>
      </c>
      <c r="R190" s="6">
        <f t="shared" si="11"/>
        <v>0</v>
      </c>
    </row>
    <row r="191" spans="1:18" ht="94.5" x14ac:dyDescent="0.25">
      <c r="A191" s="4" t="s">
        <v>54</v>
      </c>
      <c r="B191" s="4" t="s">
        <v>77</v>
      </c>
      <c r="C191" s="4" t="s">
        <v>56</v>
      </c>
      <c r="D191" s="4" t="s">
        <v>65</v>
      </c>
      <c r="E191" s="4" t="s">
        <v>22</v>
      </c>
      <c r="F191" s="4" t="s">
        <v>33</v>
      </c>
      <c r="G191" s="5" t="s">
        <v>245</v>
      </c>
      <c r="H191" s="6">
        <v>150000000</v>
      </c>
      <c r="I191" s="6">
        <v>137080000</v>
      </c>
      <c r="J191" s="6">
        <v>12920000</v>
      </c>
      <c r="K191" s="6">
        <v>134859000</v>
      </c>
      <c r="L191" s="7">
        <f>+K191/H191</f>
        <v>0.89905999999999997</v>
      </c>
      <c r="M191" s="6">
        <v>134859000</v>
      </c>
      <c r="N191" s="7">
        <f>+M191/H191</f>
        <v>0.89905999999999997</v>
      </c>
      <c r="O191" s="6">
        <v>134859000</v>
      </c>
      <c r="P191" s="6">
        <v>0</v>
      </c>
      <c r="Q191" s="6">
        <f t="shared" si="10"/>
        <v>0</v>
      </c>
      <c r="R191" s="6">
        <f t="shared" si="11"/>
        <v>0</v>
      </c>
    </row>
    <row r="192" spans="1:18" ht="47.25" x14ac:dyDescent="0.25">
      <c r="A192" s="4" t="s">
        <v>54</v>
      </c>
      <c r="B192" s="4" t="s">
        <v>77</v>
      </c>
      <c r="C192" s="4" t="s">
        <v>56</v>
      </c>
      <c r="D192" s="4" t="s">
        <v>65</v>
      </c>
      <c r="E192" s="4" t="s">
        <v>22</v>
      </c>
      <c r="F192" s="4" t="s">
        <v>71</v>
      </c>
      <c r="G192" s="5" t="s">
        <v>156</v>
      </c>
      <c r="H192" s="6">
        <v>0</v>
      </c>
      <c r="I192" s="6">
        <v>0</v>
      </c>
      <c r="J192" s="6">
        <v>0</v>
      </c>
      <c r="K192" s="6">
        <v>0</v>
      </c>
      <c r="L192" s="7" t="e">
        <f>+K192/H192</f>
        <v>#DIV/0!</v>
      </c>
      <c r="M192" s="6">
        <v>0</v>
      </c>
      <c r="N192" s="7" t="e">
        <f>+M192/H192</f>
        <v>#DIV/0!</v>
      </c>
      <c r="O192" s="6">
        <v>0</v>
      </c>
      <c r="P192" s="6">
        <v>0</v>
      </c>
      <c r="Q192" s="6">
        <f t="shared" si="10"/>
        <v>0</v>
      </c>
      <c r="R192" s="6">
        <f t="shared" si="11"/>
        <v>0</v>
      </c>
    </row>
    <row r="193" spans="1:18" ht="94.5" x14ac:dyDescent="0.25">
      <c r="A193" s="4" t="s">
        <v>54</v>
      </c>
      <c r="B193" s="4" t="s">
        <v>77</v>
      </c>
      <c r="C193" s="4" t="s">
        <v>56</v>
      </c>
      <c r="D193" s="4" t="s">
        <v>81</v>
      </c>
      <c r="E193" s="4"/>
      <c r="F193" s="4"/>
      <c r="G193" s="5" t="s">
        <v>82</v>
      </c>
      <c r="H193" s="6">
        <v>30000000000</v>
      </c>
      <c r="I193" s="6">
        <v>28963202000</v>
      </c>
      <c r="J193" s="6">
        <v>1036798000</v>
      </c>
      <c r="K193" s="6">
        <v>28843680086</v>
      </c>
      <c r="L193" s="7">
        <f>+K193/H193</f>
        <v>0.96145600286666666</v>
      </c>
      <c r="M193" s="6">
        <v>28843680086</v>
      </c>
      <c r="N193" s="7">
        <f>+M193/H193</f>
        <v>0.96145600286666666</v>
      </c>
      <c r="O193" s="6">
        <v>28843680086</v>
      </c>
      <c r="P193" s="6">
        <v>0</v>
      </c>
      <c r="Q193" s="6">
        <f t="shared" si="10"/>
        <v>0</v>
      </c>
      <c r="R193" s="6">
        <f t="shared" si="11"/>
        <v>0</v>
      </c>
    </row>
    <row r="194" spans="1:18" ht="94.5" x14ac:dyDescent="0.25">
      <c r="A194" s="4" t="s">
        <v>54</v>
      </c>
      <c r="B194" s="4" t="s">
        <v>77</v>
      </c>
      <c r="C194" s="4" t="s">
        <v>56</v>
      </c>
      <c r="D194" s="4" t="s">
        <v>81</v>
      </c>
      <c r="E194" s="4" t="s">
        <v>22</v>
      </c>
      <c r="F194" s="4" t="s">
        <v>21</v>
      </c>
      <c r="G194" s="5" t="s">
        <v>246</v>
      </c>
      <c r="H194" s="6">
        <v>26040438247</v>
      </c>
      <c r="I194" s="6">
        <v>26040438247</v>
      </c>
      <c r="J194" s="6">
        <v>0</v>
      </c>
      <c r="K194" s="6">
        <v>26040438247</v>
      </c>
      <c r="L194" s="7">
        <f>+K194/H194</f>
        <v>1</v>
      </c>
      <c r="M194" s="6">
        <v>26040438247</v>
      </c>
      <c r="N194" s="7">
        <f>+M194/H194</f>
        <v>1</v>
      </c>
      <c r="O194" s="6">
        <v>26040438247</v>
      </c>
      <c r="P194" s="6">
        <v>0</v>
      </c>
      <c r="Q194" s="6">
        <f t="shared" si="10"/>
        <v>0</v>
      </c>
      <c r="R194" s="6">
        <f t="shared" si="11"/>
        <v>0</v>
      </c>
    </row>
    <row r="195" spans="1:18" ht="63" x14ac:dyDescent="0.25">
      <c r="A195" s="4" t="s">
        <v>54</v>
      </c>
      <c r="B195" s="4" t="s">
        <v>77</v>
      </c>
      <c r="C195" s="4" t="s">
        <v>56</v>
      </c>
      <c r="D195" s="4" t="s">
        <v>81</v>
      </c>
      <c r="E195" s="4" t="s">
        <v>22</v>
      </c>
      <c r="F195" s="4" t="s">
        <v>26</v>
      </c>
      <c r="G195" s="5" t="s">
        <v>247</v>
      </c>
      <c r="H195" s="6">
        <v>1100000000</v>
      </c>
      <c r="I195" s="6">
        <v>1063202000</v>
      </c>
      <c r="J195" s="6">
        <v>36798000</v>
      </c>
      <c r="K195" s="6">
        <v>1063201999</v>
      </c>
      <c r="L195" s="7">
        <f>+K195/H195</f>
        <v>0.96654727181818179</v>
      </c>
      <c r="M195" s="6">
        <v>1063201999</v>
      </c>
      <c r="N195" s="7">
        <f>+M195/H195</f>
        <v>0.96654727181818179</v>
      </c>
      <c r="O195" s="6">
        <v>1063201999</v>
      </c>
      <c r="P195" s="6">
        <v>0</v>
      </c>
      <c r="Q195" s="6">
        <f t="shared" si="10"/>
        <v>0</v>
      </c>
      <c r="R195" s="6">
        <f t="shared" si="11"/>
        <v>0</v>
      </c>
    </row>
    <row r="196" spans="1:18" ht="126" x14ac:dyDescent="0.25">
      <c r="A196" s="4" t="s">
        <v>54</v>
      </c>
      <c r="B196" s="4" t="s">
        <v>77</v>
      </c>
      <c r="C196" s="4" t="s">
        <v>56</v>
      </c>
      <c r="D196" s="4" t="s">
        <v>81</v>
      </c>
      <c r="E196" s="4" t="s">
        <v>22</v>
      </c>
      <c r="F196" s="4" t="s">
        <v>61</v>
      </c>
      <c r="G196" s="5" t="s">
        <v>248</v>
      </c>
      <c r="H196" s="6">
        <v>498007968</v>
      </c>
      <c r="I196" s="6">
        <v>498007968</v>
      </c>
      <c r="J196" s="6">
        <v>0</v>
      </c>
      <c r="K196" s="6">
        <v>498007968</v>
      </c>
      <c r="L196" s="7">
        <f>+K196/H196</f>
        <v>1</v>
      </c>
      <c r="M196" s="6">
        <v>498007968</v>
      </c>
      <c r="N196" s="7">
        <f>+M196/H196</f>
        <v>1</v>
      </c>
      <c r="O196" s="6">
        <v>498007968</v>
      </c>
      <c r="P196" s="6">
        <v>0</v>
      </c>
      <c r="Q196" s="6">
        <f t="shared" si="10"/>
        <v>0</v>
      </c>
      <c r="R196" s="6">
        <f t="shared" si="11"/>
        <v>0</v>
      </c>
    </row>
    <row r="197" spans="1:18" ht="94.5" x14ac:dyDescent="0.25">
      <c r="A197" s="4" t="s">
        <v>54</v>
      </c>
      <c r="B197" s="4" t="s">
        <v>77</v>
      </c>
      <c r="C197" s="4" t="s">
        <v>56</v>
      </c>
      <c r="D197" s="4" t="s">
        <v>81</v>
      </c>
      <c r="E197" s="4" t="s">
        <v>22</v>
      </c>
      <c r="F197" s="4" t="s">
        <v>42</v>
      </c>
      <c r="G197" s="5" t="s">
        <v>249</v>
      </c>
      <c r="H197" s="6">
        <v>1992031872</v>
      </c>
      <c r="I197" s="6">
        <v>992031872</v>
      </c>
      <c r="J197" s="6">
        <v>1000000000</v>
      </c>
      <c r="K197" s="6">
        <v>992031872</v>
      </c>
      <c r="L197" s="7">
        <f>+K197/H197</f>
        <v>0.49799999987148802</v>
      </c>
      <c r="M197" s="6">
        <v>992031872</v>
      </c>
      <c r="N197" s="7">
        <f>+M197/H197</f>
        <v>0.49799999987148802</v>
      </c>
      <c r="O197" s="6">
        <v>992031872</v>
      </c>
      <c r="P197" s="6">
        <v>0</v>
      </c>
      <c r="Q197" s="6">
        <f t="shared" si="10"/>
        <v>0</v>
      </c>
      <c r="R197" s="6">
        <f t="shared" si="11"/>
        <v>0</v>
      </c>
    </row>
    <row r="198" spans="1:18" ht="63" x14ac:dyDescent="0.25">
      <c r="A198" s="4" t="s">
        <v>54</v>
      </c>
      <c r="B198" s="4" t="s">
        <v>77</v>
      </c>
      <c r="C198" s="4" t="s">
        <v>56</v>
      </c>
      <c r="D198" s="4" t="s">
        <v>81</v>
      </c>
      <c r="E198" s="4" t="s">
        <v>22</v>
      </c>
      <c r="F198" s="4" t="s">
        <v>99</v>
      </c>
      <c r="G198" s="5" t="s">
        <v>250</v>
      </c>
      <c r="H198" s="6">
        <v>250000000</v>
      </c>
      <c r="I198" s="6">
        <v>250000000</v>
      </c>
      <c r="J198" s="6">
        <v>0</v>
      </c>
      <c r="K198" s="6">
        <v>250000000</v>
      </c>
      <c r="L198" s="7">
        <f>+K198/H198</f>
        <v>1</v>
      </c>
      <c r="M198" s="6">
        <v>250000000</v>
      </c>
      <c r="N198" s="7">
        <f>+M198/H198</f>
        <v>1</v>
      </c>
      <c r="O198" s="6">
        <v>250000000</v>
      </c>
      <c r="P198" s="6">
        <v>0</v>
      </c>
      <c r="Q198" s="6">
        <f t="shared" si="10"/>
        <v>0</v>
      </c>
      <c r="R198" s="6">
        <f t="shared" si="11"/>
        <v>0</v>
      </c>
    </row>
    <row r="199" spans="1:18" ht="31.5" x14ac:dyDescent="0.25">
      <c r="A199" s="4" t="s">
        <v>54</v>
      </c>
      <c r="B199" s="4" t="s">
        <v>77</v>
      </c>
      <c r="C199" s="4" t="s">
        <v>56</v>
      </c>
      <c r="D199" s="4" t="s">
        <v>81</v>
      </c>
      <c r="E199" s="4" t="s">
        <v>22</v>
      </c>
      <c r="F199" s="4" t="s">
        <v>139</v>
      </c>
      <c r="G199" s="5" t="s">
        <v>251</v>
      </c>
      <c r="H199" s="6">
        <v>119521913</v>
      </c>
      <c r="I199" s="6">
        <v>119521913</v>
      </c>
      <c r="J199" s="6">
        <v>0</v>
      </c>
      <c r="K199" s="6">
        <v>0</v>
      </c>
      <c r="L199" s="7">
        <f>+K199/H199</f>
        <v>0</v>
      </c>
      <c r="M199" s="6">
        <v>0</v>
      </c>
      <c r="N199" s="7">
        <f>+M199/H199</f>
        <v>0</v>
      </c>
      <c r="O199" s="6">
        <v>0</v>
      </c>
      <c r="P199" s="6">
        <v>0</v>
      </c>
      <c r="Q199" s="6">
        <f t="shared" si="10"/>
        <v>0</v>
      </c>
      <c r="R199" s="6">
        <f t="shared" si="11"/>
        <v>0</v>
      </c>
    </row>
    <row r="200" spans="1:18" ht="126" x14ac:dyDescent="0.25">
      <c r="A200" s="4" t="s">
        <v>54</v>
      </c>
      <c r="B200" s="4" t="s">
        <v>77</v>
      </c>
      <c r="C200" s="4" t="s">
        <v>56</v>
      </c>
      <c r="D200" s="4" t="s">
        <v>83</v>
      </c>
      <c r="E200" s="4" t="s">
        <v>1</v>
      </c>
      <c r="F200" s="4" t="s">
        <v>1</v>
      </c>
      <c r="G200" s="5" t="s">
        <v>84</v>
      </c>
      <c r="H200" s="6">
        <v>2913700000</v>
      </c>
      <c r="I200" s="6">
        <v>2913700000</v>
      </c>
      <c r="J200" s="6">
        <v>0</v>
      </c>
      <c r="K200" s="6">
        <v>2913533333</v>
      </c>
      <c r="L200" s="7">
        <f>+K200/H200</f>
        <v>0.99994279884682702</v>
      </c>
      <c r="M200" s="6">
        <v>2913533333</v>
      </c>
      <c r="N200" s="7">
        <f>+M200/H200</f>
        <v>0.99994279884682702</v>
      </c>
      <c r="O200" s="6">
        <v>256503646</v>
      </c>
      <c r="P200" s="6">
        <v>0</v>
      </c>
      <c r="Q200" s="6">
        <f t="shared" si="10"/>
        <v>0</v>
      </c>
      <c r="R200" s="6">
        <f t="shared" si="11"/>
        <v>2657029687</v>
      </c>
    </row>
    <row r="201" spans="1:18" ht="63" x14ac:dyDescent="0.25">
      <c r="A201" s="4" t="s">
        <v>54</v>
      </c>
      <c r="B201" s="4" t="s">
        <v>77</v>
      </c>
      <c r="C201" s="4" t="s">
        <v>56</v>
      </c>
      <c r="D201" s="4" t="s">
        <v>83</v>
      </c>
      <c r="E201" s="4" t="s">
        <v>22</v>
      </c>
      <c r="F201" s="4" t="s">
        <v>126</v>
      </c>
      <c r="G201" s="5" t="s">
        <v>252</v>
      </c>
      <c r="H201" s="6">
        <v>2913700000</v>
      </c>
      <c r="I201" s="6">
        <v>2913700000</v>
      </c>
      <c r="J201" s="6">
        <v>0</v>
      </c>
      <c r="K201" s="6">
        <v>2913533333</v>
      </c>
      <c r="L201" s="7">
        <f>+K201/H201</f>
        <v>0.99994279884682702</v>
      </c>
      <c r="M201" s="6">
        <v>2913533333</v>
      </c>
      <c r="N201" s="7">
        <f>+M201/H201</f>
        <v>0.99994279884682702</v>
      </c>
      <c r="O201" s="6">
        <v>256503646</v>
      </c>
      <c r="P201" s="6">
        <v>0</v>
      </c>
      <c r="Q201" s="6">
        <f t="shared" ref="Q201:Q264" si="12">+K201-M201-P201</f>
        <v>0</v>
      </c>
      <c r="R201" s="6">
        <f t="shared" ref="R201:R264" si="13">+M201-O201</f>
        <v>2657029687</v>
      </c>
    </row>
    <row r="202" spans="1:18" ht="126" x14ac:dyDescent="0.25">
      <c r="A202" s="4" t="s">
        <v>54</v>
      </c>
      <c r="B202" s="4" t="s">
        <v>77</v>
      </c>
      <c r="C202" s="4" t="s">
        <v>56</v>
      </c>
      <c r="D202" s="4" t="s">
        <v>83</v>
      </c>
      <c r="E202" s="4" t="s">
        <v>1</v>
      </c>
      <c r="F202" s="4" t="s">
        <v>1</v>
      </c>
      <c r="G202" s="5" t="s">
        <v>84</v>
      </c>
      <c r="H202" s="6">
        <v>5086300000</v>
      </c>
      <c r="I202" s="6">
        <v>5074689596</v>
      </c>
      <c r="J202" s="6">
        <v>11610404</v>
      </c>
      <c r="K202" s="6">
        <v>5030992710</v>
      </c>
      <c r="L202" s="7">
        <f>+K202/H202</f>
        <v>0.98912622338438549</v>
      </c>
      <c r="M202" s="6">
        <v>5030992710</v>
      </c>
      <c r="N202" s="7">
        <f>+M202/H202</f>
        <v>0.98912622338438549</v>
      </c>
      <c r="O202" s="6">
        <v>4019448882</v>
      </c>
      <c r="P202" s="6">
        <v>0</v>
      </c>
      <c r="Q202" s="6">
        <f t="shared" si="12"/>
        <v>0</v>
      </c>
      <c r="R202" s="6">
        <f t="shared" si="13"/>
        <v>1011543828</v>
      </c>
    </row>
    <row r="203" spans="1:18" ht="47.25" x14ac:dyDescent="0.25">
      <c r="A203" s="4" t="s">
        <v>54</v>
      </c>
      <c r="B203" s="4" t="s">
        <v>77</v>
      </c>
      <c r="C203" s="4" t="s">
        <v>56</v>
      </c>
      <c r="D203" s="4" t="s">
        <v>83</v>
      </c>
      <c r="E203" s="4" t="s">
        <v>22</v>
      </c>
      <c r="F203" s="4" t="s">
        <v>21</v>
      </c>
      <c r="G203" s="5" t="s">
        <v>253</v>
      </c>
      <c r="H203" s="6">
        <v>59316000</v>
      </c>
      <c r="I203" s="6">
        <v>59316000</v>
      </c>
      <c r="J203" s="6">
        <v>0</v>
      </c>
      <c r="K203" s="6">
        <v>58821700</v>
      </c>
      <c r="L203" s="7">
        <f>+K203/H203</f>
        <v>0.9916666666666667</v>
      </c>
      <c r="M203" s="6">
        <v>58821700</v>
      </c>
      <c r="N203" s="7">
        <f>+M203/H203</f>
        <v>0.9916666666666667</v>
      </c>
      <c r="O203" s="6">
        <v>58821700</v>
      </c>
      <c r="P203" s="6">
        <v>0</v>
      </c>
      <c r="Q203" s="6">
        <f t="shared" si="12"/>
        <v>0</v>
      </c>
      <c r="R203" s="6">
        <f t="shared" si="13"/>
        <v>0</v>
      </c>
    </row>
    <row r="204" spans="1:18" ht="47.25" x14ac:dyDescent="0.25">
      <c r="A204" s="4" t="s">
        <v>54</v>
      </c>
      <c r="B204" s="4" t="s">
        <v>77</v>
      </c>
      <c r="C204" s="4" t="s">
        <v>56</v>
      </c>
      <c r="D204" s="4" t="s">
        <v>83</v>
      </c>
      <c r="E204" s="4" t="s">
        <v>22</v>
      </c>
      <c r="F204" s="4" t="s">
        <v>23</v>
      </c>
      <c r="G204" s="5" t="s">
        <v>254</v>
      </c>
      <c r="H204" s="6">
        <v>30000000</v>
      </c>
      <c r="I204" s="6">
        <v>30000000</v>
      </c>
      <c r="J204" s="6">
        <v>0</v>
      </c>
      <c r="K204" s="6">
        <v>30000000</v>
      </c>
      <c r="L204" s="7">
        <f>+K204/H204</f>
        <v>1</v>
      </c>
      <c r="M204" s="6">
        <v>30000000</v>
      </c>
      <c r="N204" s="7">
        <f>+M204/H204</f>
        <v>1</v>
      </c>
      <c r="O204" s="6">
        <v>30000000</v>
      </c>
      <c r="P204" s="6">
        <v>0</v>
      </c>
      <c r="Q204" s="6">
        <f t="shared" si="12"/>
        <v>0</v>
      </c>
      <c r="R204" s="6">
        <f t="shared" si="13"/>
        <v>0</v>
      </c>
    </row>
    <row r="205" spans="1:18" ht="78.75" x14ac:dyDescent="0.25">
      <c r="A205" s="4" t="s">
        <v>54</v>
      </c>
      <c r="B205" s="4" t="s">
        <v>77</v>
      </c>
      <c r="C205" s="4" t="s">
        <v>56</v>
      </c>
      <c r="D205" s="4" t="s">
        <v>83</v>
      </c>
      <c r="E205" s="4" t="s">
        <v>22</v>
      </c>
      <c r="F205" s="4" t="s">
        <v>26</v>
      </c>
      <c r="G205" s="5" t="s">
        <v>255</v>
      </c>
      <c r="H205" s="6">
        <v>2600000000</v>
      </c>
      <c r="I205" s="6">
        <v>2590556357</v>
      </c>
      <c r="J205" s="6">
        <v>9443643</v>
      </c>
      <c r="K205" s="6">
        <v>2590556354</v>
      </c>
      <c r="L205" s="7">
        <f>+K205/H205</f>
        <v>0.99636782846153849</v>
      </c>
      <c r="M205" s="6">
        <v>2590556354</v>
      </c>
      <c r="N205" s="7">
        <f>+M205/H205</f>
        <v>0.99636782846153849</v>
      </c>
      <c r="O205" s="6">
        <v>2374329104</v>
      </c>
      <c r="P205" s="6">
        <v>0</v>
      </c>
      <c r="Q205" s="6">
        <f t="shared" si="12"/>
        <v>0</v>
      </c>
      <c r="R205" s="6">
        <f t="shared" si="13"/>
        <v>216227250</v>
      </c>
    </row>
    <row r="206" spans="1:18" ht="63" x14ac:dyDescent="0.25">
      <c r="A206" s="4" t="s">
        <v>54</v>
      </c>
      <c r="B206" s="4" t="s">
        <v>77</v>
      </c>
      <c r="C206" s="4" t="s">
        <v>56</v>
      </c>
      <c r="D206" s="4" t="s">
        <v>83</v>
      </c>
      <c r="E206" s="4" t="s">
        <v>22</v>
      </c>
      <c r="F206" s="4" t="s">
        <v>61</v>
      </c>
      <c r="G206" s="5" t="s">
        <v>256</v>
      </c>
      <c r="H206" s="6">
        <v>367850000</v>
      </c>
      <c r="I206" s="6">
        <v>367850000</v>
      </c>
      <c r="J206" s="6">
        <v>0</v>
      </c>
      <c r="K206" s="6">
        <v>362930000</v>
      </c>
      <c r="L206" s="7">
        <f>+K206/H206</f>
        <v>0.98662498300937884</v>
      </c>
      <c r="M206" s="6">
        <v>362930000</v>
      </c>
      <c r="N206" s="7">
        <f>+M206/H206</f>
        <v>0.98662498300937884</v>
      </c>
      <c r="O206" s="6">
        <v>362930000</v>
      </c>
      <c r="P206" s="6">
        <v>0</v>
      </c>
      <c r="Q206" s="6">
        <f t="shared" si="12"/>
        <v>0</v>
      </c>
      <c r="R206" s="6">
        <f t="shared" si="13"/>
        <v>0</v>
      </c>
    </row>
    <row r="207" spans="1:18" ht="47.25" x14ac:dyDescent="0.25">
      <c r="A207" s="4" t="s">
        <v>54</v>
      </c>
      <c r="B207" s="4" t="s">
        <v>77</v>
      </c>
      <c r="C207" s="4" t="s">
        <v>56</v>
      </c>
      <c r="D207" s="4" t="s">
        <v>83</v>
      </c>
      <c r="E207" s="4" t="s">
        <v>22</v>
      </c>
      <c r="F207" s="4" t="s">
        <v>42</v>
      </c>
      <c r="G207" s="5" t="s">
        <v>257</v>
      </c>
      <c r="H207" s="6">
        <v>221625239</v>
      </c>
      <c r="I207" s="6">
        <v>221625239</v>
      </c>
      <c r="J207" s="6">
        <v>0</v>
      </c>
      <c r="K207" s="6">
        <v>196643328</v>
      </c>
      <c r="L207" s="7">
        <f>+K207/H207</f>
        <v>0.88727858292349093</v>
      </c>
      <c r="M207" s="6">
        <v>196643328</v>
      </c>
      <c r="N207" s="7">
        <f>+M207/H207</f>
        <v>0.88727858292349093</v>
      </c>
      <c r="O207" s="6">
        <v>196643328</v>
      </c>
      <c r="P207" s="6">
        <v>0</v>
      </c>
      <c r="Q207" s="6">
        <f t="shared" si="12"/>
        <v>0</v>
      </c>
      <c r="R207" s="6">
        <f t="shared" si="13"/>
        <v>0</v>
      </c>
    </row>
    <row r="208" spans="1:18" ht="63" x14ac:dyDescent="0.25">
      <c r="A208" s="4" t="s">
        <v>54</v>
      </c>
      <c r="B208" s="4" t="s">
        <v>77</v>
      </c>
      <c r="C208" s="4" t="s">
        <v>56</v>
      </c>
      <c r="D208" s="4" t="s">
        <v>83</v>
      </c>
      <c r="E208" s="4" t="s">
        <v>22</v>
      </c>
      <c r="F208" s="4" t="s">
        <v>99</v>
      </c>
      <c r="G208" s="5" t="s">
        <v>258</v>
      </c>
      <c r="H208" s="6">
        <v>661542671</v>
      </c>
      <c r="I208" s="6">
        <v>659376000</v>
      </c>
      <c r="J208" s="6">
        <v>2166671</v>
      </c>
      <c r="K208" s="6">
        <v>646659428</v>
      </c>
      <c r="L208" s="7">
        <f>+K208/H208</f>
        <v>0.97750221769141177</v>
      </c>
      <c r="M208" s="6">
        <v>646659428</v>
      </c>
      <c r="N208" s="7">
        <f>+M208/H208</f>
        <v>0.97750221769141177</v>
      </c>
      <c r="O208" s="6">
        <v>621716850</v>
      </c>
      <c r="P208" s="6">
        <v>0</v>
      </c>
      <c r="Q208" s="6">
        <f t="shared" si="12"/>
        <v>0</v>
      </c>
      <c r="R208" s="6">
        <f t="shared" si="13"/>
        <v>24942578</v>
      </c>
    </row>
    <row r="209" spans="1:18" ht="63" x14ac:dyDescent="0.25">
      <c r="A209" s="4" t="s">
        <v>54</v>
      </c>
      <c r="B209" s="4" t="s">
        <v>77</v>
      </c>
      <c r="C209" s="4" t="s">
        <v>56</v>
      </c>
      <c r="D209" s="4" t="s">
        <v>83</v>
      </c>
      <c r="E209" s="4" t="s">
        <v>22</v>
      </c>
      <c r="F209" s="4" t="s">
        <v>126</v>
      </c>
      <c r="G209" s="5" t="s">
        <v>252</v>
      </c>
      <c r="H209" s="6">
        <v>775874090</v>
      </c>
      <c r="I209" s="6">
        <v>775874000</v>
      </c>
      <c r="J209" s="6">
        <v>90</v>
      </c>
      <c r="K209" s="6">
        <v>775874000</v>
      </c>
      <c r="L209" s="7">
        <f>+K209/H209</f>
        <v>0.99999988400179729</v>
      </c>
      <c r="M209" s="6">
        <v>775874000</v>
      </c>
      <c r="N209" s="7">
        <f>+M209/H209</f>
        <v>0.99999988400179729</v>
      </c>
      <c r="O209" s="6">
        <v>5500000</v>
      </c>
      <c r="P209" s="6">
        <v>0</v>
      </c>
      <c r="Q209" s="6">
        <f t="shared" si="12"/>
        <v>0</v>
      </c>
      <c r="R209" s="6">
        <f t="shared" si="13"/>
        <v>770374000</v>
      </c>
    </row>
    <row r="210" spans="1:18" ht="47.25" x14ac:dyDescent="0.25">
      <c r="A210" s="4" t="s">
        <v>54</v>
      </c>
      <c r="B210" s="4" t="s">
        <v>77</v>
      </c>
      <c r="C210" s="4" t="s">
        <v>56</v>
      </c>
      <c r="D210" s="4" t="s">
        <v>83</v>
      </c>
      <c r="E210" s="4" t="s">
        <v>22</v>
      </c>
      <c r="F210" s="4" t="s">
        <v>139</v>
      </c>
      <c r="G210" s="5" t="s">
        <v>259</v>
      </c>
      <c r="H210" s="6">
        <v>70092000</v>
      </c>
      <c r="I210" s="6">
        <v>70092000</v>
      </c>
      <c r="J210" s="6">
        <v>0</v>
      </c>
      <c r="K210" s="6">
        <v>69507900</v>
      </c>
      <c r="L210" s="7">
        <f>+K210/H210</f>
        <v>0.9916666666666667</v>
      </c>
      <c r="M210" s="6">
        <v>69507900</v>
      </c>
      <c r="N210" s="7">
        <f>+M210/H210</f>
        <v>0.9916666666666667</v>
      </c>
      <c r="O210" s="6">
        <v>69507900</v>
      </c>
      <c r="P210" s="6">
        <v>0</v>
      </c>
      <c r="Q210" s="6">
        <f t="shared" si="12"/>
        <v>0</v>
      </c>
      <c r="R210" s="6">
        <f t="shared" si="13"/>
        <v>0</v>
      </c>
    </row>
    <row r="211" spans="1:18" ht="78.75" x14ac:dyDescent="0.25">
      <c r="A211" s="4" t="s">
        <v>54</v>
      </c>
      <c r="B211" s="4" t="s">
        <v>77</v>
      </c>
      <c r="C211" s="4" t="s">
        <v>56</v>
      </c>
      <c r="D211" s="4" t="s">
        <v>83</v>
      </c>
      <c r="E211" s="4" t="s">
        <v>22</v>
      </c>
      <c r="F211" s="4" t="s">
        <v>88</v>
      </c>
      <c r="G211" s="5" t="s">
        <v>260</v>
      </c>
      <c r="H211" s="6">
        <v>300000000</v>
      </c>
      <c r="I211" s="6">
        <v>300000000</v>
      </c>
      <c r="J211" s="6">
        <v>0</v>
      </c>
      <c r="K211" s="6">
        <v>300000000</v>
      </c>
      <c r="L211" s="7">
        <f>+K211/H211</f>
        <v>1</v>
      </c>
      <c r="M211" s="6">
        <v>300000000</v>
      </c>
      <c r="N211" s="7">
        <f>+M211/H211</f>
        <v>1</v>
      </c>
      <c r="O211" s="6">
        <v>300000000</v>
      </c>
      <c r="P211" s="6">
        <v>0</v>
      </c>
      <c r="Q211" s="6">
        <f t="shared" si="12"/>
        <v>0</v>
      </c>
      <c r="R211" s="6">
        <f t="shared" si="13"/>
        <v>0</v>
      </c>
    </row>
    <row r="212" spans="1:18" ht="47.25" x14ac:dyDescent="0.25">
      <c r="A212" s="4" t="s">
        <v>54</v>
      </c>
      <c r="B212" s="4" t="s">
        <v>77</v>
      </c>
      <c r="C212" s="4" t="s">
        <v>56</v>
      </c>
      <c r="D212" s="4" t="s">
        <v>83</v>
      </c>
      <c r="E212" s="4" t="s">
        <v>22</v>
      </c>
      <c r="F212" s="4" t="s">
        <v>63</v>
      </c>
      <c r="G212" s="5" t="s">
        <v>156</v>
      </c>
      <c r="H212" s="6">
        <v>0</v>
      </c>
      <c r="I212" s="6">
        <v>0</v>
      </c>
      <c r="J212" s="6">
        <v>0</v>
      </c>
      <c r="K212" s="6">
        <v>0</v>
      </c>
      <c r="L212" s="7" t="e">
        <f>+K212/H212</f>
        <v>#DIV/0!</v>
      </c>
      <c r="M212" s="6">
        <v>0</v>
      </c>
      <c r="N212" s="7" t="e">
        <f>+M212/H212</f>
        <v>#DIV/0!</v>
      </c>
      <c r="O212" s="6">
        <v>0</v>
      </c>
      <c r="P212" s="6">
        <v>0</v>
      </c>
      <c r="Q212" s="6">
        <f t="shared" si="12"/>
        <v>0</v>
      </c>
      <c r="R212" s="6">
        <f t="shared" si="13"/>
        <v>0</v>
      </c>
    </row>
    <row r="213" spans="1:18" ht="78.75" x14ac:dyDescent="0.25">
      <c r="A213" s="4" t="s">
        <v>54</v>
      </c>
      <c r="B213" s="4" t="s">
        <v>77</v>
      </c>
      <c r="C213" s="4" t="s">
        <v>56</v>
      </c>
      <c r="D213" s="4" t="s">
        <v>31</v>
      </c>
      <c r="E213" s="4" t="s">
        <v>1</v>
      </c>
      <c r="F213" s="4" t="s">
        <v>1</v>
      </c>
      <c r="G213" s="5" t="s">
        <v>85</v>
      </c>
      <c r="H213" s="6">
        <v>32930069000</v>
      </c>
      <c r="I213" s="6">
        <v>32930069000</v>
      </c>
      <c r="J213" s="6">
        <v>0</v>
      </c>
      <c r="K213" s="6">
        <v>32874223799</v>
      </c>
      <c r="L213" s="7">
        <f>+K213/H213</f>
        <v>0.9983041274222656</v>
      </c>
      <c r="M213" s="6">
        <v>32874223799</v>
      </c>
      <c r="N213" s="7">
        <f>+M213/H213</f>
        <v>0.9983041274222656</v>
      </c>
      <c r="O213" s="6">
        <v>10295485687</v>
      </c>
      <c r="P213" s="6">
        <v>0</v>
      </c>
      <c r="Q213" s="6">
        <f t="shared" si="12"/>
        <v>0</v>
      </c>
      <c r="R213" s="6">
        <f t="shared" si="13"/>
        <v>22578738112</v>
      </c>
    </row>
    <row r="214" spans="1:18" ht="47.25" x14ac:dyDescent="0.25">
      <c r="A214" s="4" t="s">
        <v>54</v>
      </c>
      <c r="B214" s="4" t="s">
        <v>77</v>
      </c>
      <c r="C214" s="4" t="s">
        <v>56</v>
      </c>
      <c r="D214" s="4" t="s">
        <v>31</v>
      </c>
      <c r="E214" s="4" t="s">
        <v>22</v>
      </c>
      <c r="F214" s="4" t="s">
        <v>21</v>
      </c>
      <c r="G214" s="5" t="s">
        <v>261</v>
      </c>
      <c r="H214" s="6">
        <v>3100000000</v>
      </c>
      <c r="I214" s="6">
        <v>3100000000</v>
      </c>
      <c r="J214" s="6">
        <v>0</v>
      </c>
      <c r="K214" s="6">
        <v>3100000000</v>
      </c>
      <c r="L214" s="7">
        <f>+K214/H214</f>
        <v>1</v>
      </c>
      <c r="M214" s="6">
        <v>3100000000</v>
      </c>
      <c r="N214" s="7">
        <f>+M214/H214</f>
        <v>1</v>
      </c>
      <c r="O214" s="6">
        <v>3088915159</v>
      </c>
      <c r="P214" s="6">
        <v>0</v>
      </c>
      <c r="Q214" s="6">
        <f t="shared" si="12"/>
        <v>0</v>
      </c>
      <c r="R214" s="6">
        <f t="shared" si="13"/>
        <v>11084841</v>
      </c>
    </row>
    <row r="215" spans="1:18" ht="126" x14ac:dyDescent="0.25">
      <c r="A215" s="4" t="s">
        <v>54</v>
      </c>
      <c r="B215" s="4" t="s">
        <v>77</v>
      </c>
      <c r="C215" s="4" t="s">
        <v>56</v>
      </c>
      <c r="D215" s="4" t="s">
        <v>31</v>
      </c>
      <c r="E215" s="4" t="s">
        <v>22</v>
      </c>
      <c r="F215" s="4" t="s">
        <v>23</v>
      </c>
      <c r="G215" s="5" t="s">
        <v>262</v>
      </c>
      <c r="H215" s="6">
        <v>0</v>
      </c>
      <c r="I215" s="6">
        <v>0</v>
      </c>
      <c r="J215" s="6">
        <v>0</v>
      </c>
      <c r="K215" s="6">
        <v>0</v>
      </c>
      <c r="L215" s="7" t="e">
        <f>+K215/H215</f>
        <v>#DIV/0!</v>
      </c>
      <c r="M215" s="6">
        <v>0</v>
      </c>
      <c r="N215" s="7" t="e">
        <f>+M215/H215</f>
        <v>#DIV/0!</v>
      </c>
      <c r="O215" s="6">
        <v>0</v>
      </c>
      <c r="P215" s="6">
        <v>0</v>
      </c>
      <c r="Q215" s="6">
        <f t="shared" si="12"/>
        <v>0</v>
      </c>
      <c r="R215" s="6">
        <f t="shared" si="13"/>
        <v>0</v>
      </c>
    </row>
    <row r="216" spans="1:18" ht="126" x14ac:dyDescent="0.25">
      <c r="A216" s="4" t="s">
        <v>54</v>
      </c>
      <c r="B216" s="4" t="s">
        <v>77</v>
      </c>
      <c r="C216" s="4" t="s">
        <v>56</v>
      </c>
      <c r="D216" s="4" t="s">
        <v>31</v>
      </c>
      <c r="E216" s="4" t="s">
        <v>22</v>
      </c>
      <c r="F216" s="4" t="s">
        <v>26</v>
      </c>
      <c r="G216" s="5" t="s">
        <v>263</v>
      </c>
      <c r="H216" s="6">
        <v>1500000000</v>
      </c>
      <c r="I216" s="6">
        <v>1500000000</v>
      </c>
      <c r="J216" s="6">
        <v>0</v>
      </c>
      <c r="K216" s="6">
        <v>1500000000</v>
      </c>
      <c r="L216" s="7">
        <f>+K216/H216</f>
        <v>1</v>
      </c>
      <c r="M216" s="6">
        <v>1500000000</v>
      </c>
      <c r="N216" s="7">
        <f>+M216/H216</f>
        <v>1</v>
      </c>
      <c r="O216" s="6">
        <v>0</v>
      </c>
      <c r="P216" s="6">
        <v>0</v>
      </c>
      <c r="Q216" s="6">
        <f t="shared" si="12"/>
        <v>0</v>
      </c>
      <c r="R216" s="6">
        <f t="shared" si="13"/>
        <v>1500000000</v>
      </c>
    </row>
    <row r="217" spans="1:18" ht="141.75" x14ac:dyDescent="0.25">
      <c r="A217" s="4" t="s">
        <v>54</v>
      </c>
      <c r="B217" s="4" t="s">
        <v>77</v>
      </c>
      <c r="C217" s="4" t="s">
        <v>56</v>
      </c>
      <c r="D217" s="4" t="s">
        <v>31</v>
      </c>
      <c r="E217" s="4" t="s">
        <v>22</v>
      </c>
      <c r="F217" s="4" t="s">
        <v>28</v>
      </c>
      <c r="G217" s="5" t="s">
        <v>264</v>
      </c>
      <c r="H217" s="6">
        <v>1000000000</v>
      </c>
      <c r="I217" s="6">
        <v>1000000000</v>
      </c>
      <c r="J217" s="6">
        <v>0</v>
      </c>
      <c r="K217" s="6">
        <v>1000000000</v>
      </c>
      <c r="L217" s="7">
        <f>+K217/H217</f>
        <v>1</v>
      </c>
      <c r="M217" s="6">
        <v>1000000000</v>
      </c>
      <c r="N217" s="7">
        <f>+M217/H217</f>
        <v>1</v>
      </c>
      <c r="O217" s="6">
        <v>0</v>
      </c>
      <c r="P217" s="6">
        <v>0</v>
      </c>
      <c r="Q217" s="6">
        <f t="shared" si="12"/>
        <v>0</v>
      </c>
      <c r="R217" s="6">
        <f t="shared" si="13"/>
        <v>1000000000</v>
      </c>
    </row>
    <row r="218" spans="1:18" ht="110.25" x14ac:dyDescent="0.25">
      <c r="A218" s="4" t="s">
        <v>54</v>
      </c>
      <c r="B218" s="4" t="s">
        <v>77</v>
      </c>
      <c r="C218" s="4" t="s">
        <v>56</v>
      </c>
      <c r="D218" s="4" t="s">
        <v>31</v>
      </c>
      <c r="E218" s="4" t="s">
        <v>22</v>
      </c>
      <c r="F218" s="4" t="s">
        <v>61</v>
      </c>
      <c r="G218" s="5" t="s">
        <v>265</v>
      </c>
      <c r="H218" s="6">
        <v>3812415729</v>
      </c>
      <c r="I218" s="6">
        <v>3812415729</v>
      </c>
      <c r="J218" s="6">
        <v>0</v>
      </c>
      <c r="K218" s="6">
        <v>3756570528</v>
      </c>
      <c r="L218" s="7">
        <f>+K218/H218</f>
        <v>0.98535175464333524</v>
      </c>
      <c r="M218" s="6">
        <v>3756570528</v>
      </c>
      <c r="N218" s="7">
        <f>+M218/H218</f>
        <v>0.98535175464333524</v>
      </c>
      <c r="O218" s="6">
        <v>2856570528</v>
      </c>
      <c r="P218" s="6">
        <v>0</v>
      </c>
      <c r="Q218" s="6">
        <f t="shared" si="12"/>
        <v>0</v>
      </c>
      <c r="R218" s="6">
        <f t="shared" si="13"/>
        <v>900000000</v>
      </c>
    </row>
    <row r="219" spans="1:18" ht="126" x14ac:dyDescent="0.25">
      <c r="A219" s="4" t="s">
        <v>54</v>
      </c>
      <c r="B219" s="4" t="s">
        <v>77</v>
      </c>
      <c r="C219" s="4" t="s">
        <v>56</v>
      </c>
      <c r="D219" s="4" t="s">
        <v>31</v>
      </c>
      <c r="E219" s="4" t="s">
        <v>22</v>
      </c>
      <c r="F219" s="4" t="s">
        <v>42</v>
      </c>
      <c r="G219" s="5" t="s">
        <v>266</v>
      </c>
      <c r="H219" s="6">
        <v>0</v>
      </c>
      <c r="I219" s="6">
        <v>0</v>
      </c>
      <c r="J219" s="6">
        <v>0</v>
      </c>
      <c r="K219" s="6">
        <v>0</v>
      </c>
      <c r="L219" s="7" t="e">
        <f>+K219/H219</f>
        <v>#DIV/0!</v>
      </c>
      <c r="M219" s="6">
        <v>0</v>
      </c>
      <c r="N219" s="7" t="e">
        <f>+M219/H219</f>
        <v>#DIV/0!</v>
      </c>
      <c r="O219" s="6">
        <v>0</v>
      </c>
      <c r="P219" s="6">
        <v>0</v>
      </c>
      <c r="Q219" s="6">
        <f t="shared" si="12"/>
        <v>0</v>
      </c>
      <c r="R219" s="6">
        <f t="shared" si="13"/>
        <v>0</v>
      </c>
    </row>
    <row r="220" spans="1:18" ht="78.75" x14ac:dyDescent="0.25">
      <c r="A220" s="4" t="s">
        <v>54</v>
      </c>
      <c r="B220" s="4" t="s">
        <v>77</v>
      </c>
      <c r="C220" s="4" t="s">
        <v>56</v>
      </c>
      <c r="D220" s="4" t="s">
        <v>31</v>
      </c>
      <c r="E220" s="4" t="s">
        <v>22</v>
      </c>
      <c r="F220" s="4" t="s">
        <v>99</v>
      </c>
      <c r="G220" s="5" t="s">
        <v>267</v>
      </c>
      <c r="H220" s="6">
        <v>0</v>
      </c>
      <c r="I220" s="6">
        <v>0</v>
      </c>
      <c r="J220" s="6">
        <v>0</v>
      </c>
      <c r="K220" s="6">
        <v>0</v>
      </c>
      <c r="L220" s="7" t="e">
        <f>+K220/H220</f>
        <v>#DIV/0!</v>
      </c>
      <c r="M220" s="6">
        <v>0</v>
      </c>
      <c r="N220" s="7" t="e">
        <f>+M220/H220</f>
        <v>#DIV/0!</v>
      </c>
      <c r="O220" s="6">
        <v>0</v>
      </c>
      <c r="P220" s="6">
        <v>0</v>
      </c>
      <c r="Q220" s="6">
        <f t="shared" si="12"/>
        <v>0</v>
      </c>
      <c r="R220" s="6">
        <f t="shared" si="13"/>
        <v>0</v>
      </c>
    </row>
    <row r="221" spans="1:18" ht="78.75" x14ac:dyDescent="0.25">
      <c r="A221" s="4" t="s">
        <v>54</v>
      </c>
      <c r="B221" s="4" t="s">
        <v>77</v>
      </c>
      <c r="C221" s="4" t="s">
        <v>56</v>
      </c>
      <c r="D221" s="4" t="s">
        <v>31</v>
      </c>
      <c r="E221" s="4" t="s">
        <v>22</v>
      </c>
      <c r="F221" s="4" t="s">
        <v>126</v>
      </c>
      <c r="G221" s="5" t="s">
        <v>268</v>
      </c>
      <c r="H221" s="6">
        <v>0</v>
      </c>
      <c r="I221" s="6">
        <v>0</v>
      </c>
      <c r="J221" s="6">
        <v>0</v>
      </c>
      <c r="K221" s="6">
        <v>0</v>
      </c>
      <c r="L221" s="7" t="e">
        <f>+K221/H221</f>
        <v>#DIV/0!</v>
      </c>
      <c r="M221" s="6">
        <v>0</v>
      </c>
      <c r="N221" s="7" t="e">
        <f>+M221/H221</f>
        <v>#DIV/0!</v>
      </c>
      <c r="O221" s="6">
        <v>0</v>
      </c>
      <c r="P221" s="6">
        <v>0</v>
      </c>
      <c r="Q221" s="6">
        <f t="shared" si="12"/>
        <v>0</v>
      </c>
      <c r="R221" s="6">
        <f t="shared" si="13"/>
        <v>0</v>
      </c>
    </row>
    <row r="222" spans="1:18" ht="63" x14ac:dyDescent="0.25">
      <c r="A222" s="4" t="s">
        <v>54</v>
      </c>
      <c r="B222" s="4" t="s">
        <v>77</v>
      </c>
      <c r="C222" s="4" t="s">
        <v>56</v>
      </c>
      <c r="D222" s="4" t="s">
        <v>31</v>
      </c>
      <c r="E222" s="4" t="s">
        <v>22</v>
      </c>
      <c r="F222" s="4" t="s">
        <v>139</v>
      </c>
      <c r="G222" s="5" t="s">
        <v>269</v>
      </c>
      <c r="H222" s="6">
        <v>2500000000</v>
      </c>
      <c r="I222" s="6">
        <v>2500000000</v>
      </c>
      <c r="J222" s="6">
        <v>0</v>
      </c>
      <c r="K222" s="6">
        <v>2500000000</v>
      </c>
      <c r="L222" s="7">
        <f>+K222/H222</f>
        <v>1</v>
      </c>
      <c r="M222" s="6">
        <v>2500000000</v>
      </c>
      <c r="N222" s="7">
        <f>+M222/H222</f>
        <v>1</v>
      </c>
      <c r="O222" s="6">
        <v>2500000000</v>
      </c>
      <c r="P222" s="6">
        <v>0</v>
      </c>
      <c r="Q222" s="6">
        <f t="shared" si="12"/>
        <v>0</v>
      </c>
      <c r="R222" s="6">
        <f t="shared" si="13"/>
        <v>0</v>
      </c>
    </row>
    <row r="223" spans="1:18" ht="94.5" x14ac:dyDescent="0.25">
      <c r="A223" s="4" t="s">
        <v>54</v>
      </c>
      <c r="B223" s="4" t="s">
        <v>77</v>
      </c>
      <c r="C223" s="4" t="s">
        <v>56</v>
      </c>
      <c r="D223" s="4" t="s">
        <v>31</v>
      </c>
      <c r="E223" s="4" t="s">
        <v>22</v>
      </c>
      <c r="F223" s="4" t="s">
        <v>88</v>
      </c>
      <c r="G223" s="5" t="s">
        <v>270</v>
      </c>
      <c r="H223" s="6">
        <v>0</v>
      </c>
      <c r="I223" s="6">
        <v>0</v>
      </c>
      <c r="J223" s="6">
        <v>0</v>
      </c>
      <c r="K223" s="6">
        <v>0</v>
      </c>
      <c r="L223" s="7" t="e">
        <f>+K223/H223</f>
        <v>#DIV/0!</v>
      </c>
      <c r="M223" s="6">
        <v>0</v>
      </c>
      <c r="N223" s="7" t="e">
        <f>+M223/H223</f>
        <v>#DIV/0!</v>
      </c>
      <c r="O223" s="6">
        <v>0</v>
      </c>
      <c r="P223" s="6">
        <v>0</v>
      </c>
      <c r="Q223" s="6">
        <f t="shared" si="12"/>
        <v>0</v>
      </c>
      <c r="R223" s="6">
        <f t="shared" si="13"/>
        <v>0</v>
      </c>
    </row>
    <row r="224" spans="1:18" ht="63" x14ac:dyDescent="0.25">
      <c r="A224" s="4" t="s">
        <v>54</v>
      </c>
      <c r="B224" s="4" t="s">
        <v>77</v>
      </c>
      <c r="C224" s="4" t="s">
        <v>56</v>
      </c>
      <c r="D224" s="4" t="s">
        <v>31</v>
      </c>
      <c r="E224" s="4" t="s">
        <v>22</v>
      </c>
      <c r="F224" s="4" t="s">
        <v>63</v>
      </c>
      <c r="G224" s="5" t="s">
        <v>271</v>
      </c>
      <c r="H224" s="6">
        <v>1850000000</v>
      </c>
      <c r="I224" s="6">
        <v>1850000000</v>
      </c>
      <c r="J224" s="6">
        <v>0</v>
      </c>
      <c r="K224" s="6">
        <v>1850000000</v>
      </c>
      <c r="L224" s="7">
        <f>+K224/H224</f>
        <v>1</v>
      </c>
      <c r="M224" s="6">
        <v>1850000000</v>
      </c>
      <c r="N224" s="7">
        <f>+M224/H224</f>
        <v>1</v>
      </c>
      <c r="O224" s="6">
        <v>1850000000</v>
      </c>
      <c r="P224" s="6">
        <v>0</v>
      </c>
      <c r="Q224" s="6">
        <f t="shared" si="12"/>
        <v>0</v>
      </c>
      <c r="R224" s="6">
        <f t="shared" si="13"/>
        <v>0</v>
      </c>
    </row>
    <row r="225" spans="1:18" ht="47.25" x14ac:dyDescent="0.25">
      <c r="A225" s="4" t="s">
        <v>54</v>
      </c>
      <c r="B225" s="4" t="s">
        <v>77</v>
      </c>
      <c r="C225" s="4" t="s">
        <v>56</v>
      </c>
      <c r="D225" s="4" t="s">
        <v>31</v>
      </c>
      <c r="E225" s="4" t="s">
        <v>22</v>
      </c>
      <c r="F225" s="4" t="s">
        <v>65</v>
      </c>
      <c r="G225" s="5" t="s">
        <v>156</v>
      </c>
      <c r="H225" s="6">
        <v>0</v>
      </c>
      <c r="I225" s="6">
        <v>0</v>
      </c>
      <c r="J225" s="6">
        <v>0</v>
      </c>
      <c r="K225" s="6">
        <v>0</v>
      </c>
      <c r="L225" s="7" t="e">
        <f>+K225/H225</f>
        <v>#DIV/0!</v>
      </c>
      <c r="M225" s="6">
        <v>0</v>
      </c>
      <c r="N225" s="7" t="e">
        <f>+M225/H225</f>
        <v>#DIV/0!</v>
      </c>
      <c r="O225" s="6">
        <v>0</v>
      </c>
      <c r="P225" s="6">
        <v>0</v>
      </c>
      <c r="Q225" s="6">
        <f t="shared" si="12"/>
        <v>0</v>
      </c>
      <c r="R225" s="6">
        <f t="shared" si="13"/>
        <v>0</v>
      </c>
    </row>
    <row r="226" spans="1:18" ht="126" x14ac:dyDescent="0.25">
      <c r="A226" s="4" t="s">
        <v>54</v>
      </c>
      <c r="B226" s="4" t="s">
        <v>77</v>
      </c>
      <c r="C226" s="4" t="s">
        <v>56</v>
      </c>
      <c r="D226" s="4" t="s">
        <v>31</v>
      </c>
      <c r="E226" s="4" t="s">
        <v>22</v>
      </c>
      <c r="F226" s="4" t="s">
        <v>81</v>
      </c>
      <c r="G226" s="5" t="s">
        <v>272</v>
      </c>
      <c r="H226" s="6">
        <v>19167653271</v>
      </c>
      <c r="I226" s="6">
        <v>19167653271</v>
      </c>
      <c r="J226" s="6">
        <v>0</v>
      </c>
      <c r="K226" s="6">
        <v>19167653271</v>
      </c>
      <c r="L226" s="7">
        <f>+K226/H226</f>
        <v>1</v>
      </c>
      <c r="M226" s="6">
        <v>19167653271</v>
      </c>
      <c r="N226" s="7">
        <f>+M226/H226</f>
        <v>1</v>
      </c>
      <c r="O226" s="6">
        <v>0</v>
      </c>
      <c r="P226" s="6">
        <v>0</v>
      </c>
      <c r="Q226" s="6">
        <f t="shared" si="12"/>
        <v>0</v>
      </c>
      <c r="R226" s="6">
        <f t="shared" si="13"/>
        <v>19167653271</v>
      </c>
    </row>
    <row r="227" spans="1:18" ht="94.5" x14ac:dyDescent="0.25">
      <c r="A227" s="4" t="s">
        <v>54</v>
      </c>
      <c r="B227" s="4" t="s">
        <v>86</v>
      </c>
      <c r="C227" s="4" t="s">
        <v>56</v>
      </c>
      <c r="D227" s="4" t="s">
        <v>21</v>
      </c>
      <c r="E227" s="4"/>
      <c r="F227" s="4"/>
      <c r="G227" s="5" t="s">
        <v>87</v>
      </c>
      <c r="H227" s="6">
        <v>9300000000</v>
      </c>
      <c r="I227" s="6">
        <v>9270250064</v>
      </c>
      <c r="J227" s="6">
        <v>29749936</v>
      </c>
      <c r="K227" s="6">
        <v>9168256133</v>
      </c>
      <c r="L227" s="7">
        <f>+K227/H227</f>
        <v>0.98583399279569894</v>
      </c>
      <c r="M227" s="6">
        <v>9168256133</v>
      </c>
      <c r="N227" s="7">
        <f>+M227/H227</f>
        <v>0.98583399279569894</v>
      </c>
      <c r="O227" s="6">
        <v>8928504119</v>
      </c>
      <c r="P227" s="6">
        <v>0</v>
      </c>
      <c r="Q227" s="6">
        <f t="shared" si="12"/>
        <v>0</v>
      </c>
      <c r="R227" s="6">
        <f t="shared" si="13"/>
        <v>239752014</v>
      </c>
    </row>
    <row r="228" spans="1:18" ht="110.25" x14ac:dyDescent="0.25">
      <c r="A228" s="4" t="s">
        <v>54</v>
      </c>
      <c r="B228" s="4" t="s">
        <v>86</v>
      </c>
      <c r="C228" s="4" t="s">
        <v>56</v>
      </c>
      <c r="D228" s="4" t="s">
        <v>21</v>
      </c>
      <c r="E228" s="4" t="s">
        <v>22</v>
      </c>
      <c r="F228" s="4" t="s">
        <v>21</v>
      </c>
      <c r="G228" s="5" t="s">
        <v>273</v>
      </c>
      <c r="H228" s="6">
        <v>1195219123</v>
      </c>
      <c r="I228" s="6">
        <v>1165485141</v>
      </c>
      <c r="J228" s="6">
        <v>29733982</v>
      </c>
      <c r="K228" s="6">
        <v>1106066670</v>
      </c>
      <c r="L228" s="7">
        <f>+K228/H228</f>
        <v>0.92540911429175654</v>
      </c>
      <c r="M228" s="6">
        <v>1106066670</v>
      </c>
      <c r="N228" s="7">
        <f>+M228/H228</f>
        <v>0.92540911429175654</v>
      </c>
      <c r="O228" s="6">
        <v>1106066670</v>
      </c>
      <c r="P228" s="6">
        <v>0</v>
      </c>
      <c r="Q228" s="6">
        <f t="shared" si="12"/>
        <v>0</v>
      </c>
      <c r="R228" s="6">
        <f t="shared" si="13"/>
        <v>0</v>
      </c>
    </row>
    <row r="229" spans="1:18" ht="47.25" x14ac:dyDescent="0.25">
      <c r="A229" s="4" t="s">
        <v>54</v>
      </c>
      <c r="B229" s="4" t="s">
        <v>86</v>
      </c>
      <c r="C229" s="4" t="s">
        <v>56</v>
      </c>
      <c r="D229" s="4" t="s">
        <v>21</v>
      </c>
      <c r="E229" s="4" t="s">
        <v>22</v>
      </c>
      <c r="F229" s="4" t="s">
        <v>23</v>
      </c>
      <c r="G229" s="5" t="s">
        <v>274</v>
      </c>
      <c r="H229" s="6">
        <v>996015936</v>
      </c>
      <c r="I229" s="6">
        <v>996015936</v>
      </c>
      <c r="J229" s="6">
        <v>0</v>
      </c>
      <c r="K229" s="6">
        <v>996015936</v>
      </c>
      <c r="L229" s="7">
        <f>+K229/H229</f>
        <v>1</v>
      </c>
      <c r="M229" s="6">
        <v>996015936</v>
      </c>
      <c r="N229" s="7">
        <f>+M229/H229</f>
        <v>1</v>
      </c>
      <c r="O229" s="6">
        <v>996015936</v>
      </c>
      <c r="P229" s="6">
        <v>0</v>
      </c>
      <c r="Q229" s="6">
        <f t="shared" si="12"/>
        <v>0</v>
      </c>
      <c r="R229" s="6">
        <f t="shared" si="13"/>
        <v>0</v>
      </c>
    </row>
    <row r="230" spans="1:18" ht="94.5" x14ac:dyDescent="0.25">
      <c r="A230" s="4" t="s">
        <v>54</v>
      </c>
      <c r="B230" s="4" t="s">
        <v>86</v>
      </c>
      <c r="C230" s="4" t="s">
        <v>56</v>
      </c>
      <c r="D230" s="4" t="s">
        <v>21</v>
      </c>
      <c r="E230" s="4" t="s">
        <v>22</v>
      </c>
      <c r="F230" s="4" t="s">
        <v>26</v>
      </c>
      <c r="G230" s="5" t="s">
        <v>275</v>
      </c>
      <c r="H230" s="6">
        <v>3037848606</v>
      </c>
      <c r="I230" s="6">
        <v>3037848606</v>
      </c>
      <c r="J230" s="6">
        <v>0</v>
      </c>
      <c r="K230" s="6">
        <v>3037848606</v>
      </c>
      <c r="L230" s="7">
        <f>+K230/H230</f>
        <v>1</v>
      </c>
      <c r="M230" s="6">
        <v>3037848606</v>
      </c>
      <c r="N230" s="7">
        <f>+M230/H230</f>
        <v>1</v>
      </c>
      <c r="O230" s="6">
        <v>3037848606</v>
      </c>
      <c r="P230" s="6">
        <v>0</v>
      </c>
      <c r="Q230" s="6">
        <f t="shared" si="12"/>
        <v>0</v>
      </c>
      <c r="R230" s="6">
        <f t="shared" si="13"/>
        <v>0</v>
      </c>
    </row>
    <row r="231" spans="1:18" ht="63" x14ac:dyDescent="0.25">
      <c r="A231" s="4" t="s">
        <v>54</v>
      </c>
      <c r="B231" s="4" t="s">
        <v>86</v>
      </c>
      <c r="C231" s="4" t="s">
        <v>56</v>
      </c>
      <c r="D231" s="4" t="s">
        <v>21</v>
      </c>
      <c r="E231" s="4" t="s">
        <v>22</v>
      </c>
      <c r="F231" s="4" t="s">
        <v>28</v>
      </c>
      <c r="G231" s="5" t="s">
        <v>276</v>
      </c>
      <c r="H231" s="6">
        <v>996015936</v>
      </c>
      <c r="I231" s="6">
        <v>995999982</v>
      </c>
      <c r="J231" s="6">
        <v>15954</v>
      </c>
      <c r="K231" s="6">
        <v>990476315</v>
      </c>
      <c r="L231" s="7">
        <f>+K231/H231</f>
        <v>0.9944382205145762</v>
      </c>
      <c r="M231" s="6">
        <v>990476315</v>
      </c>
      <c r="N231" s="7">
        <f>+M231/H231</f>
        <v>0.9944382205145762</v>
      </c>
      <c r="O231" s="6">
        <v>990476315</v>
      </c>
      <c r="P231" s="6">
        <v>0</v>
      </c>
      <c r="Q231" s="6">
        <f t="shared" si="12"/>
        <v>0</v>
      </c>
      <c r="R231" s="6">
        <f t="shared" si="13"/>
        <v>0</v>
      </c>
    </row>
    <row r="232" spans="1:18" ht="94.5" x14ac:dyDescent="0.25">
      <c r="A232" s="4" t="s">
        <v>54</v>
      </c>
      <c r="B232" s="4" t="s">
        <v>86</v>
      </c>
      <c r="C232" s="4" t="s">
        <v>56</v>
      </c>
      <c r="D232" s="4" t="s">
        <v>21</v>
      </c>
      <c r="E232" s="4" t="s">
        <v>22</v>
      </c>
      <c r="F232" s="4" t="s">
        <v>61</v>
      </c>
      <c r="G232" s="5" t="s">
        <v>277</v>
      </c>
      <c r="H232" s="6">
        <v>3037848606</v>
      </c>
      <c r="I232" s="6">
        <v>3037848606</v>
      </c>
      <c r="J232" s="6">
        <v>0</v>
      </c>
      <c r="K232" s="6">
        <v>3037848606</v>
      </c>
      <c r="L232" s="7">
        <f>+K232/H232</f>
        <v>1</v>
      </c>
      <c r="M232" s="6">
        <v>3037848606</v>
      </c>
      <c r="N232" s="7">
        <f>+M232/H232</f>
        <v>1</v>
      </c>
      <c r="O232" s="6">
        <v>2798096592</v>
      </c>
      <c r="P232" s="6">
        <v>0</v>
      </c>
      <c r="Q232" s="6">
        <f t="shared" si="12"/>
        <v>0</v>
      </c>
      <c r="R232" s="6">
        <f t="shared" si="13"/>
        <v>239752014</v>
      </c>
    </row>
    <row r="233" spans="1:18" ht="47.25" x14ac:dyDescent="0.25">
      <c r="A233" s="4" t="s">
        <v>54</v>
      </c>
      <c r="B233" s="4" t="s">
        <v>86</v>
      </c>
      <c r="C233" s="4" t="s">
        <v>56</v>
      </c>
      <c r="D233" s="4" t="s">
        <v>21</v>
      </c>
      <c r="E233" s="4" t="s">
        <v>22</v>
      </c>
      <c r="F233" s="4" t="s">
        <v>126</v>
      </c>
      <c r="G233" s="5" t="s">
        <v>156</v>
      </c>
      <c r="H233" s="6">
        <v>37051793</v>
      </c>
      <c r="I233" s="6">
        <v>37051793</v>
      </c>
      <c r="J233" s="6">
        <v>0</v>
      </c>
      <c r="K233" s="6">
        <v>0</v>
      </c>
      <c r="L233" s="7">
        <f>+K233/H233</f>
        <v>0</v>
      </c>
      <c r="M233" s="6">
        <v>0</v>
      </c>
      <c r="N233" s="7">
        <f>+M233/H233</f>
        <v>0</v>
      </c>
      <c r="O233" s="6">
        <v>0</v>
      </c>
      <c r="P233" s="6">
        <v>0</v>
      </c>
      <c r="Q233" s="6">
        <f t="shared" si="12"/>
        <v>0</v>
      </c>
      <c r="R233" s="6">
        <f t="shared" si="13"/>
        <v>0</v>
      </c>
    </row>
    <row r="234" spans="1:18" ht="94.5" x14ac:dyDescent="0.25">
      <c r="A234" s="4" t="s">
        <v>54</v>
      </c>
      <c r="B234" s="4" t="s">
        <v>86</v>
      </c>
      <c r="C234" s="4" t="s">
        <v>56</v>
      </c>
      <c r="D234" s="4" t="s">
        <v>88</v>
      </c>
      <c r="E234" s="4"/>
      <c r="F234" s="4"/>
      <c r="G234" s="5" t="s">
        <v>89</v>
      </c>
      <c r="H234" s="6">
        <v>8000000000</v>
      </c>
      <c r="I234" s="6">
        <v>6893747899</v>
      </c>
      <c r="J234" s="6">
        <v>1106252101</v>
      </c>
      <c r="K234" s="6">
        <v>6657387459</v>
      </c>
      <c r="L234" s="7">
        <f>+K234/H234</f>
        <v>0.83217343237499997</v>
      </c>
      <c r="M234" s="6">
        <v>6657387459</v>
      </c>
      <c r="N234" s="7">
        <f>+M234/H234</f>
        <v>0.83217343237499997</v>
      </c>
      <c r="O234" s="6">
        <v>5311159436</v>
      </c>
      <c r="P234" s="6">
        <v>0</v>
      </c>
      <c r="Q234" s="6">
        <f t="shared" si="12"/>
        <v>0</v>
      </c>
      <c r="R234" s="6">
        <f t="shared" si="13"/>
        <v>1346228023</v>
      </c>
    </row>
    <row r="235" spans="1:18" ht="157.5" x14ac:dyDescent="0.25">
      <c r="A235" s="4" t="s">
        <v>54</v>
      </c>
      <c r="B235" s="4" t="s">
        <v>86</v>
      </c>
      <c r="C235" s="4" t="s">
        <v>56</v>
      </c>
      <c r="D235" s="4" t="s">
        <v>88</v>
      </c>
      <c r="E235" s="4" t="s">
        <v>22</v>
      </c>
      <c r="F235" s="4" t="s">
        <v>26</v>
      </c>
      <c r="G235" s="5" t="s">
        <v>278</v>
      </c>
      <c r="H235" s="6">
        <v>2404736394</v>
      </c>
      <c r="I235" s="6">
        <v>2403272075</v>
      </c>
      <c r="J235" s="6">
        <v>1464319</v>
      </c>
      <c r="K235" s="6">
        <v>2403272074</v>
      </c>
      <c r="L235" s="7">
        <f>+K235/H235</f>
        <v>0.99939106839167335</v>
      </c>
      <c r="M235" s="6">
        <v>2403272074</v>
      </c>
      <c r="N235" s="7">
        <f>+M235/H235</f>
        <v>0.99939106839167335</v>
      </c>
      <c r="O235" s="6">
        <v>1301700000</v>
      </c>
      <c r="P235" s="6">
        <v>0</v>
      </c>
      <c r="Q235" s="6">
        <f t="shared" si="12"/>
        <v>0</v>
      </c>
      <c r="R235" s="6">
        <f t="shared" si="13"/>
        <v>1101572074</v>
      </c>
    </row>
    <row r="236" spans="1:18" ht="126" x14ac:dyDescent="0.25">
      <c r="A236" s="4" t="s">
        <v>54</v>
      </c>
      <c r="B236" s="4" t="s">
        <v>86</v>
      </c>
      <c r="C236" s="4" t="s">
        <v>56</v>
      </c>
      <c r="D236" s="4" t="s">
        <v>88</v>
      </c>
      <c r="E236" s="4" t="s">
        <v>22</v>
      </c>
      <c r="F236" s="4" t="s">
        <v>28</v>
      </c>
      <c r="G236" s="5" t="s">
        <v>279</v>
      </c>
      <c r="H236" s="6">
        <v>4228245274</v>
      </c>
      <c r="I236" s="6">
        <v>3475137629</v>
      </c>
      <c r="J236" s="6">
        <v>753107645</v>
      </c>
      <c r="K236" s="6">
        <v>3285706634</v>
      </c>
      <c r="L236" s="7">
        <f>+K236/H236</f>
        <v>0.77708515497060071</v>
      </c>
      <c r="M236" s="6">
        <v>3285706634</v>
      </c>
      <c r="N236" s="7">
        <f>+M236/H236</f>
        <v>0.77708515497060071</v>
      </c>
      <c r="O236" s="6">
        <v>3132583744</v>
      </c>
      <c r="P236" s="6">
        <v>0</v>
      </c>
      <c r="Q236" s="6">
        <f t="shared" si="12"/>
        <v>0</v>
      </c>
      <c r="R236" s="6">
        <f t="shared" si="13"/>
        <v>153122890</v>
      </c>
    </row>
    <row r="237" spans="1:18" ht="110.25" x14ac:dyDescent="0.25">
      <c r="A237" s="4" t="s">
        <v>54</v>
      </c>
      <c r="B237" s="4" t="s">
        <v>86</v>
      </c>
      <c r="C237" s="4" t="s">
        <v>56</v>
      </c>
      <c r="D237" s="4" t="s">
        <v>88</v>
      </c>
      <c r="E237" s="4" t="s">
        <v>22</v>
      </c>
      <c r="F237" s="4" t="s">
        <v>42</v>
      </c>
      <c r="G237" s="5" t="s">
        <v>280</v>
      </c>
      <c r="H237" s="6">
        <v>837137854</v>
      </c>
      <c r="I237" s="6">
        <v>672000000</v>
      </c>
      <c r="J237" s="6">
        <v>165137854</v>
      </c>
      <c r="K237" s="6">
        <v>669587500</v>
      </c>
      <c r="L237" s="7">
        <f>+K237/H237</f>
        <v>0.79985332977189683</v>
      </c>
      <c r="M237" s="6">
        <v>669587500</v>
      </c>
      <c r="N237" s="7">
        <f>+M237/H237</f>
        <v>0.79985332977189683</v>
      </c>
      <c r="O237" s="6">
        <v>578054441</v>
      </c>
      <c r="P237" s="6">
        <v>0</v>
      </c>
      <c r="Q237" s="6">
        <f t="shared" si="12"/>
        <v>0</v>
      </c>
      <c r="R237" s="6">
        <f t="shared" si="13"/>
        <v>91533059</v>
      </c>
    </row>
    <row r="238" spans="1:18" ht="31.5" x14ac:dyDescent="0.25">
      <c r="A238" s="4" t="s">
        <v>54</v>
      </c>
      <c r="B238" s="4" t="s">
        <v>86</v>
      </c>
      <c r="C238" s="4" t="s">
        <v>56</v>
      </c>
      <c r="D238" s="4" t="s">
        <v>88</v>
      </c>
      <c r="E238" s="4" t="s">
        <v>22</v>
      </c>
      <c r="F238" s="4" t="s">
        <v>99</v>
      </c>
      <c r="G238" s="5" t="s">
        <v>281</v>
      </c>
      <c r="H238" s="6">
        <v>498007968</v>
      </c>
      <c r="I238" s="6">
        <v>311465685</v>
      </c>
      <c r="J238" s="6">
        <v>186542283</v>
      </c>
      <c r="K238" s="6">
        <v>298821251</v>
      </c>
      <c r="L238" s="7">
        <f>+K238/H238</f>
        <v>0.60003307216160851</v>
      </c>
      <c r="M238" s="6">
        <v>298821251</v>
      </c>
      <c r="N238" s="7">
        <f>+M238/H238</f>
        <v>0.60003307216160851</v>
      </c>
      <c r="O238" s="6">
        <v>298821251</v>
      </c>
      <c r="P238" s="6">
        <v>0</v>
      </c>
      <c r="Q238" s="6">
        <f t="shared" si="12"/>
        <v>0</v>
      </c>
      <c r="R238" s="6">
        <f t="shared" si="13"/>
        <v>0</v>
      </c>
    </row>
    <row r="239" spans="1:18" ht="47.25" x14ac:dyDescent="0.25">
      <c r="A239" s="4" t="s">
        <v>54</v>
      </c>
      <c r="B239" s="4" t="s">
        <v>86</v>
      </c>
      <c r="C239" s="4" t="s">
        <v>56</v>
      </c>
      <c r="D239" s="4" t="s">
        <v>88</v>
      </c>
      <c r="E239" s="4" t="s">
        <v>22</v>
      </c>
      <c r="F239" s="4" t="s">
        <v>126</v>
      </c>
      <c r="G239" s="5" t="s">
        <v>156</v>
      </c>
      <c r="H239" s="6">
        <v>31872510</v>
      </c>
      <c r="I239" s="6">
        <v>31872510</v>
      </c>
      <c r="J239" s="6">
        <v>0</v>
      </c>
      <c r="K239" s="6">
        <v>0</v>
      </c>
      <c r="L239" s="7">
        <f>+K239/H239</f>
        <v>0</v>
      </c>
      <c r="M239" s="6">
        <v>0</v>
      </c>
      <c r="N239" s="7">
        <f>+M239/H239</f>
        <v>0</v>
      </c>
      <c r="O239" s="6">
        <v>0</v>
      </c>
      <c r="P239" s="6">
        <v>0</v>
      </c>
      <c r="Q239" s="6">
        <f t="shared" si="12"/>
        <v>0</v>
      </c>
      <c r="R239" s="6">
        <f t="shared" si="13"/>
        <v>0</v>
      </c>
    </row>
    <row r="240" spans="1:18" ht="94.5" x14ac:dyDescent="0.25">
      <c r="A240" s="4" t="s">
        <v>54</v>
      </c>
      <c r="B240" s="4" t="s">
        <v>86</v>
      </c>
      <c r="C240" s="4" t="s">
        <v>56</v>
      </c>
      <c r="D240" s="4" t="s">
        <v>65</v>
      </c>
      <c r="E240" s="4"/>
      <c r="F240" s="4"/>
      <c r="G240" s="5" t="s">
        <v>90</v>
      </c>
      <c r="H240" s="6">
        <v>15000000000</v>
      </c>
      <c r="I240" s="6">
        <v>14501992032</v>
      </c>
      <c r="J240" s="6">
        <v>498007968</v>
      </c>
      <c r="K240" s="6">
        <v>14442231074</v>
      </c>
      <c r="L240" s="7">
        <f>+K240/H240</f>
        <v>0.96281540493333329</v>
      </c>
      <c r="M240" s="6">
        <v>14442231074</v>
      </c>
      <c r="N240" s="7">
        <f>+M240/H240</f>
        <v>0.96281540493333329</v>
      </c>
      <c r="O240" s="6">
        <v>13922508879</v>
      </c>
      <c r="P240" s="6">
        <v>0</v>
      </c>
      <c r="Q240" s="6">
        <f t="shared" si="12"/>
        <v>0</v>
      </c>
      <c r="R240" s="6">
        <f t="shared" si="13"/>
        <v>519722195</v>
      </c>
    </row>
    <row r="241" spans="1:18" ht="47.25" x14ac:dyDescent="0.25">
      <c r="A241" s="4" t="s">
        <v>54</v>
      </c>
      <c r="B241" s="4" t="s">
        <v>86</v>
      </c>
      <c r="C241" s="4" t="s">
        <v>56</v>
      </c>
      <c r="D241" s="4" t="s">
        <v>65</v>
      </c>
      <c r="E241" s="4" t="s">
        <v>22</v>
      </c>
      <c r="F241" s="4" t="s">
        <v>24</v>
      </c>
      <c r="G241" s="5" t="s">
        <v>156</v>
      </c>
      <c r="H241" s="6">
        <v>59760957</v>
      </c>
      <c r="I241" s="6">
        <v>59760957</v>
      </c>
      <c r="J241" s="6">
        <v>0</v>
      </c>
      <c r="K241" s="6">
        <v>0</v>
      </c>
      <c r="L241" s="7">
        <f>+K241/H241</f>
        <v>0</v>
      </c>
      <c r="M241" s="6">
        <v>0</v>
      </c>
      <c r="N241" s="7">
        <f>+M241/H241</f>
        <v>0</v>
      </c>
      <c r="O241" s="6">
        <v>0</v>
      </c>
      <c r="P241" s="6">
        <v>0</v>
      </c>
      <c r="Q241" s="6">
        <f t="shared" si="12"/>
        <v>0</v>
      </c>
      <c r="R241" s="6">
        <f t="shared" si="13"/>
        <v>0</v>
      </c>
    </row>
    <row r="242" spans="1:18" ht="31.5" x14ac:dyDescent="0.25">
      <c r="A242" s="4" t="s">
        <v>54</v>
      </c>
      <c r="B242" s="4" t="s">
        <v>86</v>
      </c>
      <c r="C242" s="4" t="s">
        <v>56</v>
      </c>
      <c r="D242" s="4" t="s">
        <v>65</v>
      </c>
      <c r="E242" s="4" t="s">
        <v>22</v>
      </c>
      <c r="F242" s="4" t="s">
        <v>33</v>
      </c>
      <c r="G242" s="5" t="s">
        <v>282</v>
      </c>
      <c r="H242" s="6">
        <v>1992031872</v>
      </c>
      <c r="I242" s="6">
        <v>1992031872</v>
      </c>
      <c r="J242" s="6">
        <v>0</v>
      </c>
      <c r="K242" s="6">
        <v>1992031872</v>
      </c>
      <c r="L242" s="7">
        <f>+K242/H242</f>
        <v>1</v>
      </c>
      <c r="M242" s="6">
        <v>1992031872</v>
      </c>
      <c r="N242" s="7">
        <f>+M242/H242</f>
        <v>1</v>
      </c>
      <c r="O242" s="6">
        <v>1992031872</v>
      </c>
      <c r="P242" s="6">
        <v>0</v>
      </c>
      <c r="Q242" s="6">
        <f t="shared" si="12"/>
        <v>0</v>
      </c>
      <c r="R242" s="6">
        <f t="shared" si="13"/>
        <v>0</v>
      </c>
    </row>
    <row r="243" spans="1:18" ht="47.25" x14ac:dyDescent="0.25">
      <c r="A243" s="4" t="s">
        <v>54</v>
      </c>
      <c r="B243" s="4" t="s">
        <v>86</v>
      </c>
      <c r="C243" s="4" t="s">
        <v>56</v>
      </c>
      <c r="D243" s="4" t="s">
        <v>65</v>
      </c>
      <c r="E243" s="4" t="s">
        <v>22</v>
      </c>
      <c r="F243" s="4" t="s">
        <v>71</v>
      </c>
      <c r="G243" s="5" t="s">
        <v>283</v>
      </c>
      <c r="H243" s="6">
        <v>6972111554</v>
      </c>
      <c r="I243" s="6">
        <v>6972111554</v>
      </c>
      <c r="J243" s="6">
        <v>0</v>
      </c>
      <c r="K243" s="6">
        <v>6972111554</v>
      </c>
      <c r="L243" s="7">
        <f>+K243/H243</f>
        <v>1</v>
      </c>
      <c r="M243" s="6">
        <v>6972111554</v>
      </c>
      <c r="N243" s="7">
        <f>+M243/H243</f>
        <v>1</v>
      </c>
      <c r="O243" s="6">
        <v>6972111554</v>
      </c>
      <c r="P243" s="6">
        <v>0</v>
      </c>
      <c r="Q243" s="6">
        <f t="shared" si="12"/>
        <v>0</v>
      </c>
      <c r="R243" s="6">
        <f t="shared" si="13"/>
        <v>0</v>
      </c>
    </row>
    <row r="244" spans="1:18" ht="31.5" x14ac:dyDescent="0.25">
      <c r="A244" s="4" t="s">
        <v>54</v>
      </c>
      <c r="B244" s="4" t="s">
        <v>86</v>
      </c>
      <c r="C244" s="4" t="s">
        <v>56</v>
      </c>
      <c r="D244" s="4" t="s">
        <v>65</v>
      </c>
      <c r="E244" s="4" t="s">
        <v>22</v>
      </c>
      <c r="F244" s="4" t="s">
        <v>121</v>
      </c>
      <c r="G244" s="5" t="s">
        <v>284</v>
      </c>
      <c r="H244" s="6">
        <v>697211155</v>
      </c>
      <c r="I244" s="6">
        <v>697211155</v>
      </c>
      <c r="J244" s="6">
        <v>0</v>
      </c>
      <c r="K244" s="6">
        <v>697211155</v>
      </c>
      <c r="L244" s="7">
        <f>+K244/H244</f>
        <v>1</v>
      </c>
      <c r="M244" s="6">
        <v>697211155</v>
      </c>
      <c r="N244" s="7">
        <f>+M244/H244</f>
        <v>1</v>
      </c>
      <c r="O244" s="6">
        <v>697211155</v>
      </c>
      <c r="P244" s="6">
        <v>0</v>
      </c>
      <c r="Q244" s="6">
        <f t="shared" si="12"/>
        <v>0</v>
      </c>
      <c r="R244" s="6">
        <f t="shared" si="13"/>
        <v>0</v>
      </c>
    </row>
    <row r="245" spans="1:18" ht="47.25" x14ac:dyDescent="0.25">
      <c r="A245" s="4" t="s">
        <v>54</v>
      </c>
      <c r="B245" s="4" t="s">
        <v>86</v>
      </c>
      <c r="C245" s="4" t="s">
        <v>56</v>
      </c>
      <c r="D245" s="4" t="s">
        <v>65</v>
      </c>
      <c r="E245" s="4" t="s">
        <v>22</v>
      </c>
      <c r="F245" s="4" t="s">
        <v>73</v>
      </c>
      <c r="G245" s="5" t="s">
        <v>285</v>
      </c>
      <c r="H245" s="6">
        <v>498007968</v>
      </c>
      <c r="I245" s="6">
        <v>498007968</v>
      </c>
      <c r="J245" s="6">
        <v>0</v>
      </c>
      <c r="K245" s="6">
        <v>498007967</v>
      </c>
      <c r="L245" s="7">
        <f>+K245/H245</f>
        <v>0.99999999799200001</v>
      </c>
      <c r="M245" s="6">
        <v>498007967</v>
      </c>
      <c r="N245" s="7">
        <f>+M245/H245</f>
        <v>0.99999999799200001</v>
      </c>
      <c r="O245" s="6">
        <v>0</v>
      </c>
      <c r="P245" s="6">
        <v>0</v>
      </c>
      <c r="Q245" s="6">
        <f t="shared" si="12"/>
        <v>0</v>
      </c>
      <c r="R245" s="6">
        <f t="shared" si="13"/>
        <v>498007967</v>
      </c>
    </row>
    <row r="246" spans="1:18" ht="31.5" x14ac:dyDescent="0.25">
      <c r="A246" s="4" t="s">
        <v>54</v>
      </c>
      <c r="B246" s="4" t="s">
        <v>86</v>
      </c>
      <c r="C246" s="4" t="s">
        <v>56</v>
      </c>
      <c r="D246" s="4" t="s">
        <v>65</v>
      </c>
      <c r="E246" s="4" t="s">
        <v>22</v>
      </c>
      <c r="F246" s="4" t="s">
        <v>75</v>
      </c>
      <c r="G246" s="5" t="s">
        <v>286</v>
      </c>
      <c r="H246" s="6">
        <v>697211155</v>
      </c>
      <c r="I246" s="6">
        <v>697211155</v>
      </c>
      <c r="J246" s="6">
        <v>0</v>
      </c>
      <c r="K246" s="6">
        <v>697211155</v>
      </c>
      <c r="L246" s="7">
        <f>+K246/H246</f>
        <v>1</v>
      </c>
      <c r="M246" s="6">
        <v>697211155</v>
      </c>
      <c r="N246" s="7">
        <f>+M246/H246</f>
        <v>1</v>
      </c>
      <c r="O246" s="6">
        <v>675496927</v>
      </c>
      <c r="P246" s="6">
        <v>0</v>
      </c>
      <c r="Q246" s="6">
        <f t="shared" si="12"/>
        <v>0</v>
      </c>
      <c r="R246" s="6">
        <f t="shared" si="13"/>
        <v>21714228</v>
      </c>
    </row>
    <row r="247" spans="1:18" ht="31.5" x14ac:dyDescent="0.25">
      <c r="A247" s="4" t="s">
        <v>54</v>
      </c>
      <c r="B247" s="4" t="s">
        <v>86</v>
      </c>
      <c r="C247" s="4" t="s">
        <v>56</v>
      </c>
      <c r="D247" s="4" t="s">
        <v>65</v>
      </c>
      <c r="E247" s="4" t="s">
        <v>22</v>
      </c>
      <c r="F247" s="4" t="s">
        <v>44</v>
      </c>
      <c r="G247" s="5" t="s">
        <v>287</v>
      </c>
      <c r="H247" s="6">
        <v>498007968</v>
      </c>
      <c r="I247" s="6">
        <v>0</v>
      </c>
      <c r="J247" s="6">
        <v>498007968</v>
      </c>
      <c r="K247" s="6">
        <v>0</v>
      </c>
      <c r="L247" s="7">
        <f>+K247/H247</f>
        <v>0</v>
      </c>
      <c r="M247" s="6">
        <v>0</v>
      </c>
      <c r="N247" s="7">
        <f>+M247/H247</f>
        <v>0</v>
      </c>
      <c r="O247" s="6">
        <v>0</v>
      </c>
      <c r="P247" s="6">
        <v>0</v>
      </c>
      <c r="Q247" s="6">
        <f t="shared" si="12"/>
        <v>0</v>
      </c>
      <c r="R247" s="6">
        <f t="shared" si="13"/>
        <v>0</v>
      </c>
    </row>
    <row r="248" spans="1:18" ht="63" x14ac:dyDescent="0.25">
      <c r="A248" s="4" t="s">
        <v>54</v>
      </c>
      <c r="B248" s="4" t="s">
        <v>86</v>
      </c>
      <c r="C248" s="4" t="s">
        <v>56</v>
      </c>
      <c r="D248" s="4" t="s">
        <v>65</v>
      </c>
      <c r="E248" s="4" t="s">
        <v>22</v>
      </c>
      <c r="F248" s="4" t="s">
        <v>288</v>
      </c>
      <c r="G248" s="5" t="s">
        <v>289</v>
      </c>
      <c r="H248" s="6">
        <v>3585657371</v>
      </c>
      <c r="I248" s="6">
        <v>3585657371</v>
      </c>
      <c r="J248" s="6">
        <v>0</v>
      </c>
      <c r="K248" s="6">
        <v>3585657371</v>
      </c>
      <c r="L248" s="7">
        <f>+K248/H248</f>
        <v>1</v>
      </c>
      <c r="M248" s="6">
        <v>3585657371</v>
      </c>
      <c r="N248" s="7">
        <f>+M248/H248</f>
        <v>1</v>
      </c>
      <c r="O248" s="6">
        <v>3585657371</v>
      </c>
      <c r="P248" s="6">
        <v>0</v>
      </c>
      <c r="Q248" s="6">
        <f t="shared" si="12"/>
        <v>0</v>
      </c>
      <c r="R248" s="6">
        <f t="shared" si="13"/>
        <v>0</v>
      </c>
    </row>
    <row r="249" spans="1:18" ht="78.75" x14ac:dyDescent="0.25">
      <c r="A249" s="4" t="s">
        <v>54</v>
      </c>
      <c r="B249" s="4" t="s">
        <v>91</v>
      </c>
      <c r="C249" s="4" t="s">
        <v>92</v>
      </c>
      <c r="D249" s="4" t="s">
        <v>21</v>
      </c>
      <c r="E249" s="4" t="s">
        <v>1</v>
      </c>
      <c r="F249" s="4" t="s">
        <v>1</v>
      </c>
      <c r="G249" s="5" t="s">
        <v>93</v>
      </c>
      <c r="H249" s="6">
        <v>2670000000</v>
      </c>
      <c r="I249" s="6">
        <v>2658047808</v>
      </c>
      <c r="J249" s="6">
        <v>11952192</v>
      </c>
      <c r="K249" s="6">
        <v>2593194703</v>
      </c>
      <c r="L249" s="7">
        <f>+K249/H249</f>
        <v>0.9712339711610487</v>
      </c>
      <c r="M249" s="6">
        <v>2593194703</v>
      </c>
      <c r="N249" s="7">
        <f>+M249/H249</f>
        <v>0.9712339711610487</v>
      </c>
      <c r="O249" s="6">
        <v>1896729131</v>
      </c>
      <c r="P249" s="6">
        <v>0</v>
      </c>
      <c r="Q249" s="6">
        <f t="shared" si="12"/>
        <v>0</v>
      </c>
      <c r="R249" s="6">
        <f t="shared" si="13"/>
        <v>696465572</v>
      </c>
    </row>
    <row r="250" spans="1:18" ht="47.25" x14ac:dyDescent="0.25">
      <c r="A250" s="4" t="s">
        <v>54</v>
      </c>
      <c r="B250" s="4" t="s">
        <v>91</v>
      </c>
      <c r="C250" s="4" t="s">
        <v>92</v>
      </c>
      <c r="D250" s="4" t="s">
        <v>21</v>
      </c>
      <c r="E250" s="4" t="s">
        <v>22</v>
      </c>
      <c r="F250" s="4" t="s">
        <v>21</v>
      </c>
      <c r="G250" s="5" t="s">
        <v>290</v>
      </c>
      <c r="H250" s="6">
        <v>238250000</v>
      </c>
      <c r="I250" s="6">
        <v>237253984</v>
      </c>
      <c r="J250" s="6">
        <v>996016</v>
      </c>
      <c r="K250" s="6">
        <v>237253984</v>
      </c>
      <c r="L250" s="7">
        <f>+K250/H250</f>
        <v>0.9958194501573977</v>
      </c>
      <c r="M250" s="6">
        <v>237253984</v>
      </c>
      <c r="N250" s="7">
        <f>+M250/H250</f>
        <v>0.9958194501573977</v>
      </c>
      <c r="O250" s="6">
        <v>237253984</v>
      </c>
      <c r="P250" s="6">
        <v>0</v>
      </c>
      <c r="Q250" s="6">
        <f t="shared" si="12"/>
        <v>0</v>
      </c>
      <c r="R250" s="6">
        <f t="shared" si="13"/>
        <v>0</v>
      </c>
    </row>
    <row r="251" spans="1:18" ht="31.5" x14ac:dyDescent="0.25">
      <c r="A251" s="4" t="s">
        <v>54</v>
      </c>
      <c r="B251" s="4" t="s">
        <v>91</v>
      </c>
      <c r="C251" s="4" t="s">
        <v>92</v>
      </c>
      <c r="D251" s="4" t="s">
        <v>21</v>
      </c>
      <c r="E251" s="4" t="s">
        <v>22</v>
      </c>
      <c r="F251" s="4" t="s">
        <v>23</v>
      </c>
      <c r="G251" s="5" t="s">
        <v>291</v>
      </c>
      <c r="H251" s="6">
        <v>100000000</v>
      </c>
      <c r="I251" s="6">
        <v>99601594</v>
      </c>
      <c r="J251" s="6">
        <v>398406</v>
      </c>
      <c r="K251" s="6">
        <v>87251594</v>
      </c>
      <c r="L251" s="7">
        <f>+K251/H251</f>
        <v>0.87251593999999999</v>
      </c>
      <c r="M251" s="6">
        <v>87251594</v>
      </c>
      <c r="N251" s="7">
        <f>+M251/H251</f>
        <v>0.87251593999999999</v>
      </c>
      <c r="O251" s="6">
        <v>0</v>
      </c>
      <c r="P251" s="6">
        <v>0</v>
      </c>
      <c r="Q251" s="6">
        <f t="shared" si="12"/>
        <v>0</v>
      </c>
      <c r="R251" s="6">
        <f t="shared" si="13"/>
        <v>87251594</v>
      </c>
    </row>
    <row r="252" spans="1:18" ht="47.25" x14ac:dyDescent="0.25">
      <c r="A252" s="4" t="s">
        <v>54</v>
      </c>
      <c r="B252" s="4" t="s">
        <v>91</v>
      </c>
      <c r="C252" s="4" t="s">
        <v>92</v>
      </c>
      <c r="D252" s="4" t="s">
        <v>21</v>
      </c>
      <c r="E252" s="4" t="s">
        <v>22</v>
      </c>
      <c r="F252" s="4" t="s">
        <v>28</v>
      </c>
      <c r="G252" s="5" t="s">
        <v>292</v>
      </c>
      <c r="H252" s="6">
        <v>92000000</v>
      </c>
      <c r="I252" s="6">
        <v>91633466</v>
      </c>
      <c r="J252" s="6">
        <v>366534</v>
      </c>
      <c r="K252" s="6">
        <v>91633466</v>
      </c>
      <c r="L252" s="7">
        <f>+K252/H252</f>
        <v>0.99601593478260875</v>
      </c>
      <c r="M252" s="6">
        <v>91633466</v>
      </c>
      <c r="N252" s="7">
        <f>+M252/H252</f>
        <v>0.99601593478260875</v>
      </c>
      <c r="O252" s="6">
        <v>80305000</v>
      </c>
      <c r="P252" s="6">
        <v>0</v>
      </c>
      <c r="Q252" s="6">
        <f t="shared" si="12"/>
        <v>0</v>
      </c>
      <c r="R252" s="6">
        <f t="shared" si="13"/>
        <v>11328466</v>
      </c>
    </row>
    <row r="253" spans="1:18" ht="63" x14ac:dyDescent="0.25">
      <c r="A253" s="4" t="s">
        <v>54</v>
      </c>
      <c r="B253" s="4" t="s">
        <v>91</v>
      </c>
      <c r="C253" s="4" t="s">
        <v>92</v>
      </c>
      <c r="D253" s="4" t="s">
        <v>21</v>
      </c>
      <c r="E253" s="4" t="s">
        <v>22</v>
      </c>
      <c r="F253" s="4" t="s">
        <v>61</v>
      </c>
      <c r="G253" s="5" t="s">
        <v>293</v>
      </c>
      <c r="H253" s="6">
        <v>349782126</v>
      </c>
      <c r="I253" s="6">
        <v>348387704</v>
      </c>
      <c r="J253" s="6">
        <v>1394422</v>
      </c>
      <c r="K253" s="6">
        <v>347663640</v>
      </c>
      <c r="L253" s="7">
        <f>+K253/H253</f>
        <v>0.99394341264882125</v>
      </c>
      <c r="M253" s="6">
        <v>347663640</v>
      </c>
      <c r="N253" s="7">
        <f>+M253/H253</f>
        <v>0.99394341264882125</v>
      </c>
      <c r="O253" s="6">
        <v>211163640</v>
      </c>
      <c r="P253" s="6">
        <v>0</v>
      </c>
      <c r="Q253" s="6">
        <f t="shared" si="12"/>
        <v>0</v>
      </c>
      <c r="R253" s="6">
        <f t="shared" si="13"/>
        <v>136500000</v>
      </c>
    </row>
    <row r="254" spans="1:18" ht="47.25" x14ac:dyDescent="0.25">
      <c r="A254" s="4" t="s">
        <v>54</v>
      </c>
      <c r="B254" s="4" t="s">
        <v>91</v>
      </c>
      <c r="C254" s="4" t="s">
        <v>92</v>
      </c>
      <c r="D254" s="4" t="s">
        <v>21</v>
      </c>
      <c r="E254" s="4" t="s">
        <v>22</v>
      </c>
      <c r="F254" s="4" t="s">
        <v>42</v>
      </c>
      <c r="G254" s="5" t="s">
        <v>294</v>
      </c>
      <c r="H254" s="6">
        <v>369974104</v>
      </c>
      <c r="I254" s="6">
        <v>368500000</v>
      </c>
      <c r="J254" s="6">
        <v>1474104</v>
      </c>
      <c r="K254" s="6">
        <v>368500000</v>
      </c>
      <c r="L254" s="7">
        <f>+K254/H254</f>
        <v>0.99601565627414834</v>
      </c>
      <c r="M254" s="6">
        <v>368500000</v>
      </c>
      <c r="N254" s="7">
        <f>+M254/H254</f>
        <v>0.99601565627414834</v>
      </c>
      <c r="O254" s="6">
        <v>236000000</v>
      </c>
      <c r="P254" s="6">
        <v>0</v>
      </c>
      <c r="Q254" s="6">
        <f t="shared" si="12"/>
        <v>0</v>
      </c>
      <c r="R254" s="6">
        <f t="shared" si="13"/>
        <v>132500000</v>
      </c>
    </row>
    <row r="255" spans="1:18" ht="78.75" x14ac:dyDescent="0.25">
      <c r="A255" s="4" t="s">
        <v>54</v>
      </c>
      <c r="B255" s="4" t="s">
        <v>91</v>
      </c>
      <c r="C255" s="4" t="s">
        <v>92</v>
      </c>
      <c r="D255" s="4" t="s">
        <v>21</v>
      </c>
      <c r="E255" s="4" t="s">
        <v>22</v>
      </c>
      <c r="F255" s="4" t="s">
        <v>99</v>
      </c>
      <c r="G255" s="5" t="s">
        <v>295</v>
      </c>
      <c r="H255" s="6">
        <v>137000000</v>
      </c>
      <c r="I255" s="6">
        <v>136454183</v>
      </c>
      <c r="J255" s="6">
        <v>545817</v>
      </c>
      <c r="K255" s="6">
        <v>132343249</v>
      </c>
      <c r="L255" s="7">
        <f>+K255/H255</f>
        <v>0.96600911678832113</v>
      </c>
      <c r="M255" s="6">
        <v>132343249</v>
      </c>
      <c r="N255" s="7">
        <f>+M255/H255</f>
        <v>0.96600911678832113</v>
      </c>
      <c r="O255" s="6">
        <v>80266666</v>
      </c>
      <c r="P255" s="6">
        <v>0</v>
      </c>
      <c r="Q255" s="6">
        <f t="shared" si="12"/>
        <v>0</v>
      </c>
      <c r="R255" s="6">
        <f t="shared" si="13"/>
        <v>52076583</v>
      </c>
    </row>
    <row r="256" spans="1:18" ht="63" x14ac:dyDescent="0.25">
      <c r="A256" s="4" t="s">
        <v>54</v>
      </c>
      <c r="B256" s="4" t="s">
        <v>91</v>
      </c>
      <c r="C256" s="4" t="s">
        <v>92</v>
      </c>
      <c r="D256" s="4" t="s">
        <v>21</v>
      </c>
      <c r="E256" s="4" t="s">
        <v>22</v>
      </c>
      <c r="F256" s="4" t="s">
        <v>126</v>
      </c>
      <c r="G256" s="5" t="s">
        <v>296</v>
      </c>
      <c r="H256" s="6">
        <v>52000000</v>
      </c>
      <c r="I256" s="6">
        <v>51792829</v>
      </c>
      <c r="J256" s="6">
        <v>207171</v>
      </c>
      <c r="K256" s="6">
        <v>51792829</v>
      </c>
      <c r="L256" s="7">
        <f>+K256/H256</f>
        <v>0.9960159423076923</v>
      </c>
      <c r="M256" s="6">
        <v>51792829</v>
      </c>
      <c r="N256" s="7">
        <f>+M256/H256</f>
        <v>0.9960159423076923</v>
      </c>
      <c r="O256" s="6">
        <v>51792829</v>
      </c>
      <c r="P256" s="6">
        <v>0</v>
      </c>
      <c r="Q256" s="6">
        <f t="shared" si="12"/>
        <v>0</v>
      </c>
      <c r="R256" s="6">
        <f t="shared" si="13"/>
        <v>0</v>
      </c>
    </row>
    <row r="257" spans="1:18" ht="47.25" x14ac:dyDescent="0.25">
      <c r="A257" s="4" t="s">
        <v>54</v>
      </c>
      <c r="B257" s="4" t="s">
        <v>91</v>
      </c>
      <c r="C257" s="4" t="s">
        <v>92</v>
      </c>
      <c r="D257" s="4" t="s">
        <v>21</v>
      </c>
      <c r="E257" s="4" t="s">
        <v>22</v>
      </c>
      <c r="F257" s="4" t="s">
        <v>139</v>
      </c>
      <c r="G257" s="5" t="s">
        <v>297</v>
      </c>
      <c r="H257" s="6">
        <v>40329552</v>
      </c>
      <c r="I257" s="6">
        <v>40162221</v>
      </c>
      <c r="J257" s="6">
        <v>167331</v>
      </c>
      <c r="K257" s="6">
        <v>40162221</v>
      </c>
      <c r="L257" s="7">
        <f>+K257/H257</f>
        <v>0.99585090853476377</v>
      </c>
      <c r="M257" s="6">
        <v>40162221</v>
      </c>
      <c r="N257" s="7">
        <f>+M257/H257</f>
        <v>0.99585090853476377</v>
      </c>
      <c r="O257" s="6">
        <v>0</v>
      </c>
      <c r="P257" s="6">
        <v>0</v>
      </c>
      <c r="Q257" s="6">
        <f t="shared" si="12"/>
        <v>0</v>
      </c>
      <c r="R257" s="6">
        <f t="shared" si="13"/>
        <v>40162221</v>
      </c>
    </row>
    <row r="258" spans="1:18" ht="63" x14ac:dyDescent="0.25">
      <c r="A258" s="4" t="s">
        <v>54</v>
      </c>
      <c r="B258" s="4" t="s">
        <v>91</v>
      </c>
      <c r="C258" s="4" t="s">
        <v>92</v>
      </c>
      <c r="D258" s="4" t="s">
        <v>21</v>
      </c>
      <c r="E258" s="4" t="s">
        <v>22</v>
      </c>
      <c r="F258" s="4" t="s">
        <v>88</v>
      </c>
      <c r="G258" s="5" t="s">
        <v>298</v>
      </c>
      <c r="H258" s="6">
        <v>75935457</v>
      </c>
      <c r="I258" s="6">
        <v>75537051</v>
      </c>
      <c r="J258" s="6">
        <v>398406</v>
      </c>
      <c r="K258" s="6">
        <v>75537051</v>
      </c>
      <c r="L258" s="7">
        <f>+K258/H258</f>
        <v>0.99475336008052206</v>
      </c>
      <c r="M258" s="6">
        <v>75537051</v>
      </c>
      <c r="N258" s="7">
        <f>+M258/H258</f>
        <v>0.99475336008052206</v>
      </c>
      <c r="O258" s="6">
        <v>0</v>
      </c>
      <c r="P258" s="6">
        <v>0</v>
      </c>
      <c r="Q258" s="6">
        <f t="shared" si="12"/>
        <v>0</v>
      </c>
      <c r="R258" s="6">
        <f t="shared" si="13"/>
        <v>75537051</v>
      </c>
    </row>
    <row r="259" spans="1:18" ht="31.5" x14ac:dyDescent="0.25">
      <c r="A259" s="4" t="s">
        <v>54</v>
      </c>
      <c r="B259" s="4" t="s">
        <v>91</v>
      </c>
      <c r="C259" s="4" t="s">
        <v>92</v>
      </c>
      <c r="D259" s="4" t="s">
        <v>21</v>
      </c>
      <c r="E259" s="4" t="s">
        <v>22</v>
      </c>
      <c r="F259" s="4" t="s">
        <v>63</v>
      </c>
      <c r="G259" s="5" t="s">
        <v>299</v>
      </c>
      <c r="H259" s="6">
        <v>49964203</v>
      </c>
      <c r="I259" s="6">
        <v>49765000</v>
      </c>
      <c r="J259" s="6">
        <v>199203</v>
      </c>
      <c r="K259" s="6">
        <v>49765000</v>
      </c>
      <c r="L259" s="7">
        <f>+K259/H259</f>
        <v>0.99601308560851054</v>
      </c>
      <c r="M259" s="6">
        <v>49765000</v>
      </c>
      <c r="N259" s="7">
        <f>+M259/H259</f>
        <v>0.99601308560851054</v>
      </c>
      <c r="O259" s="6">
        <v>5000000</v>
      </c>
      <c r="P259" s="6">
        <v>0</v>
      </c>
      <c r="Q259" s="6">
        <f t="shared" si="12"/>
        <v>0</v>
      </c>
      <c r="R259" s="6">
        <f t="shared" si="13"/>
        <v>44765000</v>
      </c>
    </row>
    <row r="260" spans="1:18" ht="78.75" x14ac:dyDescent="0.25">
      <c r="A260" s="4" t="s">
        <v>54</v>
      </c>
      <c r="B260" s="4" t="s">
        <v>91</v>
      </c>
      <c r="C260" s="4" t="s">
        <v>92</v>
      </c>
      <c r="D260" s="4" t="s">
        <v>21</v>
      </c>
      <c r="E260" s="4" t="s">
        <v>22</v>
      </c>
      <c r="F260" s="4" t="s">
        <v>65</v>
      </c>
      <c r="G260" s="5" t="s">
        <v>300</v>
      </c>
      <c r="H260" s="6">
        <v>666170030</v>
      </c>
      <c r="I260" s="6">
        <v>662982779</v>
      </c>
      <c r="J260" s="6">
        <v>3187251</v>
      </c>
      <c r="K260" s="6">
        <v>623158713</v>
      </c>
      <c r="L260" s="7">
        <f>+K260/H260</f>
        <v>0.93543492642561543</v>
      </c>
      <c r="M260" s="6">
        <v>623158713</v>
      </c>
      <c r="N260" s="7">
        <f>+M260/H260</f>
        <v>0.93543492642561543</v>
      </c>
      <c r="O260" s="6">
        <v>623158713</v>
      </c>
      <c r="P260" s="6">
        <v>0</v>
      </c>
      <c r="Q260" s="6">
        <f t="shared" si="12"/>
        <v>0</v>
      </c>
      <c r="R260" s="6">
        <f t="shared" si="13"/>
        <v>0</v>
      </c>
    </row>
    <row r="261" spans="1:18" ht="63" x14ac:dyDescent="0.25">
      <c r="A261" s="4" t="s">
        <v>54</v>
      </c>
      <c r="B261" s="4" t="s">
        <v>91</v>
      </c>
      <c r="C261" s="4" t="s">
        <v>92</v>
      </c>
      <c r="D261" s="4" t="s">
        <v>21</v>
      </c>
      <c r="E261" s="4" t="s">
        <v>22</v>
      </c>
      <c r="F261" s="4" t="s">
        <v>81</v>
      </c>
      <c r="G261" s="5" t="s">
        <v>301</v>
      </c>
      <c r="H261" s="6">
        <v>85000001</v>
      </c>
      <c r="I261" s="6">
        <v>84661355</v>
      </c>
      <c r="J261" s="6">
        <v>338646</v>
      </c>
      <c r="K261" s="6">
        <v>84538955</v>
      </c>
      <c r="L261" s="7">
        <f>+K261/H261</f>
        <v>0.99457592947557727</v>
      </c>
      <c r="M261" s="6">
        <v>84538955</v>
      </c>
      <c r="N261" s="7">
        <f>+M261/H261</f>
        <v>0.99457592947557727</v>
      </c>
      <c r="O261" s="6">
        <v>3500000</v>
      </c>
      <c r="P261" s="6">
        <v>0</v>
      </c>
      <c r="Q261" s="6">
        <f t="shared" si="12"/>
        <v>0</v>
      </c>
      <c r="R261" s="6">
        <f t="shared" si="13"/>
        <v>81038955</v>
      </c>
    </row>
    <row r="262" spans="1:18" ht="63" x14ac:dyDescent="0.25">
      <c r="A262" s="4" t="s">
        <v>54</v>
      </c>
      <c r="B262" s="4" t="s">
        <v>91</v>
      </c>
      <c r="C262" s="4" t="s">
        <v>92</v>
      </c>
      <c r="D262" s="4" t="s">
        <v>21</v>
      </c>
      <c r="E262" s="4" t="s">
        <v>22</v>
      </c>
      <c r="F262" s="4" t="s">
        <v>103</v>
      </c>
      <c r="G262" s="5" t="s">
        <v>302</v>
      </c>
      <c r="H262" s="6">
        <v>23825603</v>
      </c>
      <c r="I262" s="6">
        <v>23706081</v>
      </c>
      <c r="J262" s="6">
        <v>119522</v>
      </c>
      <c r="K262" s="6">
        <v>22384831</v>
      </c>
      <c r="L262" s="7">
        <f>+K262/H262</f>
        <v>0.9395284140342639</v>
      </c>
      <c r="M262" s="6">
        <v>22384831</v>
      </c>
      <c r="N262" s="7">
        <f>+M262/H262</f>
        <v>0.9395284140342639</v>
      </c>
      <c r="O262" s="6">
        <v>12431240</v>
      </c>
      <c r="P262" s="6">
        <v>0</v>
      </c>
      <c r="Q262" s="6">
        <f t="shared" si="12"/>
        <v>0</v>
      </c>
      <c r="R262" s="6">
        <f t="shared" si="13"/>
        <v>9953591</v>
      </c>
    </row>
    <row r="263" spans="1:18" ht="47.25" x14ac:dyDescent="0.25">
      <c r="A263" s="4" t="s">
        <v>54</v>
      </c>
      <c r="B263" s="4" t="s">
        <v>91</v>
      </c>
      <c r="C263" s="4" t="s">
        <v>92</v>
      </c>
      <c r="D263" s="4" t="s">
        <v>21</v>
      </c>
      <c r="E263" s="4" t="s">
        <v>22</v>
      </c>
      <c r="F263" s="4" t="s">
        <v>83</v>
      </c>
      <c r="G263" s="5" t="s">
        <v>303</v>
      </c>
      <c r="H263" s="6">
        <v>517928</v>
      </c>
      <c r="I263" s="6">
        <v>0</v>
      </c>
      <c r="J263" s="6">
        <v>517928</v>
      </c>
      <c r="K263" s="6">
        <v>0</v>
      </c>
      <c r="L263" s="7">
        <f>+K263/H263</f>
        <v>0</v>
      </c>
      <c r="M263" s="6">
        <v>0</v>
      </c>
      <c r="N263" s="7">
        <f>+M263/H263</f>
        <v>0</v>
      </c>
      <c r="O263" s="6">
        <v>0</v>
      </c>
      <c r="P263" s="6">
        <v>0</v>
      </c>
      <c r="Q263" s="6">
        <f t="shared" si="12"/>
        <v>0</v>
      </c>
      <c r="R263" s="6">
        <f t="shared" si="13"/>
        <v>0</v>
      </c>
    </row>
    <row r="264" spans="1:18" ht="78.75" x14ac:dyDescent="0.25">
      <c r="A264" s="4" t="s">
        <v>54</v>
      </c>
      <c r="B264" s="4" t="s">
        <v>91</v>
      </c>
      <c r="C264" s="4" t="s">
        <v>92</v>
      </c>
      <c r="D264" s="4" t="s">
        <v>21</v>
      </c>
      <c r="E264" s="4" t="s">
        <v>22</v>
      </c>
      <c r="F264" s="4" t="s">
        <v>67</v>
      </c>
      <c r="G264" s="5" t="s">
        <v>304</v>
      </c>
      <c r="H264" s="6">
        <v>10000000</v>
      </c>
      <c r="I264" s="6">
        <v>9960159</v>
      </c>
      <c r="J264" s="6">
        <v>39841</v>
      </c>
      <c r="K264" s="6">
        <v>9960159</v>
      </c>
      <c r="L264" s="7">
        <f>+K264/H264</f>
        <v>0.99601589999999995</v>
      </c>
      <c r="M264" s="6">
        <v>9960159</v>
      </c>
      <c r="N264" s="7">
        <f>+M264/H264</f>
        <v>0.99601589999999995</v>
      </c>
      <c r="O264" s="6">
        <v>4975750</v>
      </c>
      <c r="P264" s="6">
        <v>0</v>
      </c>
      <c r="Q264" s="6">
        <f t="shared" si="12"/>
        <v>0</v>
      </c>
      <c r="R264" s="6">
        <f t="shared" si="13"/>
        <v>4984409</v>
      </c>
    </row>
    <row r="265" spans="1:18" ht="63" x14ac:dyDescent="0.25">
      <c r="A265" s="4" t="s">
        <v>54</v>
      </c>
      <c r="B265" s="4" t="s">
        <v>91</v>
      </c>
      <c r="C265" s="4" t="s">
        <v>92</v>
      </c>
      <c r="D265" s="4" t="s">
        <v>21</v>
      </c>
      <c r="E265" s="4" t="s">
        <v>22</v>
      </c>
      <c r="F265" s="4" t="s">
        <v>31</v>
      </c>
      <c r="G265" s="5" t="s">
        <v>305</v>
      </c>
      <c r="H265" s="6">
        <v>212000000</v>
      </c>
      <c r="I265" s="6">
        <v>211155378</v>
      </c>
      <c r="J265" s="6">
        <v>844622</v>
      </c>
      <c r="K265" s="6">
        <v>205288320</v>
      </c>
      <c r="L265" s="7">
        <f>+K265/H265</f>
        <v>0.96834113207547168</v>
      </c>
      <c r="M265" s="6">
        <v>205288320</v>
      </c>
      <c r="N265" s="7">
        <f>+M265/H265</f>
        <v>0.96834113207547168</v>
      </c>
      <c r="O265" s="6">
        <v>184920618</v>
      </c>
      <c r="P265" s="6">
        <v>0</v>
      </c>
      <c r="Q265" s="6">
        <f t="shared" ref="Q265:Q325" si="14">+K265-M265-P265</f>
        <v>0</v>
      </c>
      <c r="R265" s="6">
        <f t="shared" ref="R265:R325" si="15">+M265-O265</f>
        <v>20367702</v>
      </c>
    </row>
    <row r="266" spans="1:18" ht="63" x14ac:dyDescent="0.25">
      <c r="A266" s="4" t="s">
        <v>54</v>
      </c>
      <c r="B266" s="4" t="s">
        <v>91</v>
      </c>
      <c r="C266" s="4" t="s">
        <v>92</v>
      </c>
      <c r="D266" s="4" t="s">
        <v>21</v>
      </c>
      <c r="E266" s="4" t="s">
        <v>22</v>
      </c>
      <c r="F266" s="4" t="s">
        <v>117</v>
      </c>
      <c r="G266" s="5" t="s">
        <v>306</v>
      </c>
      <c r="H266" s="6">
        <v>127000000</v>
      </c>
      <c r="I266" s="6">
        <v>126494024</v>
      </c>
      <c r="J266" s="6">
        <v>505976</v>
      </c>
      <c r="K266" s="6">
        <v>126094024</v>
      </c>
      <c r="L266" s="7">
        <f>+K266/H266</f>
        <v>0.99286633070866137</v>
      </c>
      <c r="M266" s="6">
        <v>126094024</v>
      </c>
      <c r="N266" s="7">
        <f>+M266/H266</f>
        <v>0.99286633070866137</v>
      </c>
      <c r="O266" s="6">
        <v>126094024</v>
      </c>
      <c r="P266" s="6">
        <v>0</v>
      </c>
      <c r="Q266" s="6">
        <f t="shared" si="14"/>
        <v>0</v>
      </c>
      <c r="R266" s="6">
        <f t="shared" si="15"/>
        <v>0</v>
      </c>
    </row>
    <row r="267" spans="1:18" ht="63" x14ac:dyDescent="0.25">
      <c r="A267" s="4" t="s">
        <v>54</v>
      </c>
      <c r="B267" s="4" t="s">
        <v>91</v>
      </c>
      <c r="C267" s="4" t="s">
        <v>92</v>
      </c>
      <c r="D267" s="4" t="s">
        <v>21</v>
      </c>
      <c r="E267" s="4" t="s">
        <v>22</v>
      </c>
      <c r="F267" s="4" t="s">
        <v>188</v>
      </c>
      <c r="G267" s="5" t="s">
        <v>307</v>
      </c>
      <c r="H267" s="6">
        <v>40250996</v>
      </c>
      <c r="I267" s="6">
        <v>40000000</v>
      </c>
      <c r="J267" s="6">
        <v>250996</v>
      </c>
      <c r="K267" s="6">
        <v>39866667</v>
      </c>
      <c r="L267" s="7">
        <f>+K267/H267</f>
        <v>0.99045168969234942</v>
      </c>
      <c r="M267" s="6">
        <v>39866667</v>
      </c>
      <c r="N267" s="7">
        <f>+M267/H267</f>
        <v>0.99045168969234942</v>
      </c>
      <c r="O267" s="6">
        <v>39866667</v>
      </c>
      <c r="P267" s="6">
        <v>0</v>
      </c>
      <c r="Q267" s="6">
        <f t="shared" si="14"/>
        <v>0</v>
      </c>
      <c r="R267" s="6">
        <f t="shared" si="15"/>
        <v>0</v>
      </c>
    </row>
    <row r="268" spans="1:18" ht="47.25" x14ac:dyDescent="0.25">
      <c r="A268" s="4" t="s">
        <v>54</v>
      </c>
      <c r="B268" s="4" t="s">
        <v>91</v>
      </c>
      <c r="C268" s="4" t="s">
        <v>92</v>
      </c>
      <c r="D268" s="4" t="s">
        <v>21</v>
      </c>
      <c r="E268" s="4" t="s">
        <v>22</v>
      </c>
      <c r="F268" s="4" t="s">
        <v>24</v>
      </c>
      <c r="G268" s="5" t="s">
        <v>156</v>
      </c>
      <c r="H268" s="6">
        <v>0</v>
      </c>
      <c r="I268" s="6">
        <v>0</v>
      </c>
      <c r="J268" s="6">
        <v>0</v>
      </c>
      <c r="K268" s="6">
        <v>0</v>
      </c>
      <c r="L268" s="7" t="e">
        <f>+K268/H268</f>
        <v>#DIV/0!</v>
      </c>
      <c r="M268" s="6">
        <v>0</v>
      </c>
      <c r="N268" s="7" t="e">
        <f>+M268/H268</f>
        <v>#DIV/0!</v>
      </c>
      <c r="O268" s="6">
        <v>0</v>
      </c>
      <c r="P268" s="6">
        <v>0</v>
      </c>
      <c r="Q268" s="6">
        <f t="shared" si="14"/>
        <v>0</v>
      </c>
      <c r="R268" s="6">
        <f t="shared" si="15"/>
        <v>0</v>
      </c>
    </row>
    <row r="269" spans="1:18" ht="47.25" x14ac:dyDescent="0.25">
      <c r="A269" s="4" t="s">
        <v>54</v>
      </c>
      <c r="B269" s="4" t="s">
        <v>94</v>
      </c>
      <c r="C269" s="4" t="s">
        <v>56</v>
      </c>
      <c r="D269" s="4" t="s">
        <v>23</v>
      </c>
      <c r="E269" s="4"/>
      <c r="F269" s="4"/>
      <c r="G269" s="5" t="s">
        <v>95</v>
      </c>
      <c r="H269" s="6">
        <v>10000000000</v>
      </c>
      <c r="I269" s="6">
        <v>9856508305</v>
      </c>
      <c r="J269" s="6">
        <v>143491695</v>
      </c>
      <c r="K269" s="6">
        <v>9653098662</v>
      </c>
      <c r="L269" s="7">
        <f>+K269/H269</f>
        <v>0.96530986620000003</v>
      </c>
      <c r="M269" s="6">
        <v>9478008662</v>
      </c>
      <c r="N269" s="7">
        <f>+M269/H269</f>
        <v>0.94780086620000004</v>
      </c>
      <c r="O269" s="6">
        <v>8979827149</v>
      </c>
      <c r="P269" s="6">
        <f>+P270</f>
        <v>153840000</v>
      </c>
      <c r="Q269" s="6">
        <f t="shared" si="14"/>
        <v>21250000</v>
      </c>
      <c r="R269" s="6">
        <f t="shared" si="15"/>
        <v>498181513</v>
      </c>
    </row>
    <row r="270" spans="1:18" ht="126" x14ac:dyDescent="0.25">
      <c r="A270" s="4" t="s">
        <v>54</v>
      </c>
      <c r="B270" s="4" t="s">
        <v>94</v>
      </c>
      <c r="C270" s="4" t="s">
        <v>56</v>
      </c>
      <c r="D270" s="4" t="s">
        <v>23</v>
      </c>
      <c r="E270" s="4" t="s">
        <v>22</v>
      </c>
      <c r="F270" s="4" t="s">
        <v>21</v>
      </c>
      <c r="G270" s="5" t="s">
        <v>308</v>
      </c>
      <c r="H270" s="6">
        <v>7263124299</v>
      </c>
      <c r="I270" s="6">
        <v>7189896933</v>
      </c>
      <c r="J270" s="6">
        <v>73227366</v>
      </c>
      <c r="K270" s="6">
        <v>7056586263</v>
      </c>
      <c r="L270" s="7">
        <f>+K270/H270</f>
        <v>0.97156347220597117</v>
      </c>
      <c r="M270" s="6">
        <v>6881496263</v>
      </c>
      <c r="N270" s="7">
        <f>+M270/H270</f>
        <v>0.94745676649750532</v>
      </c>
      <c r="O270" s="6">
        <v>6648186588</v>
      </c>
      <c r="P270" s="6">
        <f>105840000+48000000</f>
        <v>153840000</v>
      </c>
      <c r="Q270" s="6">
        <f t="shared" si="14"/>
        <v>21250000</v>
      </c>
      <c r="R270" s="6">
        <f t="shared" si="15"/>
        <v>233309675</v>
      </c>
    </row>
    <row r="271" spans="1:18" ht="110.25" x14ac:dyDescent="0.25">
      <c r="A271" s="4" t="s">
        <v>54</v>
      </c>
      <c r="B271" s="4" t="s">
        <v>94</v>
      </c>
      <c r="C271" s="4" t="s">
        <v>56</v>
      </c>
      <c r="D271" s="4" t="s">
        <v>23</v>
      </c>
      <c r="E271" s="4" t="s">
        <v>22</v>
      </c>
      <c r="F271" s="4" t="s">
        <v>23</v>
      </c>
      <c r="G271" s="5" t="s">
        <v>309</v>
      </c>
      <c r="H271" s="6">
        <v>2122828229</v>
      </c>
      <c r="I271" s="6">
        <v>2052563900</v>
      </c>
      <c r="J271" s="6">
        <v>70264329</v>
      </c>
      <c r="K271" s="6">
        <v>1982670901</v>
      </c>
      <c r="L271" s="7">
        <f>+K271/H271</f>
        <v>0.93397613330871154</v>
      </c>
      <c r="M271" s="6">
        <v>1982670901</v>
      </c>
      <c r="N271" s="7">
        <f>+M271/H271</f>
        <v>0.93397613330871154</v>
      </c>
      <c r="O271" s="6">
        <v>1720876167</v>
      </c>
      <c r="P271" s="6">
        <v>0</v>
      </c>
      <c r="Q271" s="6">
        <f t="shared" si="14"/>
        <v>0</v>
      </c>
      <c r="R271" s="6">
        <f t="shared" si="15"/>
        <v>261794734</v>
      </c>
    </row>
    <row r="272" spans="1:18" ht="141.75" x14ac:dyDescent="0.25">
      <c r="A272" s="4" t="s">
        <v>54</v>
      </c>
      <c r="B272" s="4" t="s">
        <v>94</v>
      </c>
      <c r="C272" s="4" t="s">
        <v>56</v>
      </c>
      <c r="D272" s="4" t="s">
        <v>23</v>
      </c>
      <c r="E272" s="4" t="s">
        <v>22</v>
      </c>
      <c r="F272" s="4" t="s">
        <v>26</v>
      </c>
      <c r="G272" s="5" t="s">
        <v>310</v>
      </c>
      <c r="H272" s="6">
        <v>614047472</v>
      </c>
      <c r="I272" s="6">
        <v>614047472</v>
      </c>
      <c r="J272" s="6">
        <v>0</v>
      </c>
      <c r="K272" s="6">
        <v>613841498</v>
      </c>
      <c r="L272" s="7">
        <f>+K272/H272</f>
        <v>0.99966456339388687</v>
      </c>
      <c r="M272" s="6">
        <v>613841498</v>
      </c>
      <c r="N272" s="7">
        <f>+M272/H272</f>
        <v>0.99966456339388687</v>
      </c>
      <c r="O272" s="6">
        <v>610764394</v>
      </c>
      <c r="P272" s="6">
        <v>0</v>
      </c>
      <c r="Q272" s="6">
        <f t="shared" si="14"/>
        <v>0</v>
      </c>
      <c r="R272" s="6">
        <f t="shared" si="15"/>
        <v>3077104</v>
      </c>
    </row>
    <row r="273" spans="1:18" ht="47.25" x14ac:dyDescent="0.25">
      <c r="A273" s="4" t="s">
        <v>54</v>
      </c>
      <c r="B273" s="4" t="s">
        <v>94</v>
      </c>
      <c r="C273" s="4" t="s">
        <v>56</v>
      </c>
      <c r="D273" s="4" t="s">
        <v>23</v>
      </c>
      <c r="E273" s="4" t="s">
        <v>22</v>
      </c>
      <c r="F273" s="4" t="s">
        <v>61</v>
      </c>
      <c r="G273" s="5" t="s">
        <v>156</v>
      </c>
      <c r="H273" s="6">
        <v>0</v>
      </c>
      <c r="I273" s="6">
        <v>0</v>
      </c>
      <c r="J273" s="6">
        <v>0</v>
      </c>
      <c r="K273" s="6">
        <v>0</v>
      </c>
      <c r="L273" s="7" t="e">
        <f>+K273/H273</f>
        <v>#DIV/0!</v>
      </c>
      <c r="M273" s="6">
        <v>0</v>
      </c>
      <c r="N273" s="7" t="e">
        <f>+M273/H273</f>
        <v>#DIV/0!</v>
      </c>
      <c r="O273" s="6">
        <v>0</v>
      </c>
      <c r="P273" s="6">
        <v>0</v>
      </c>
      <c r="Q273" s="6">
        <f t="shared" si="14"/>
        <v>0</v>
      </c>
      <c r="R273" s="6">
        <f t="shared" si="15"/>
        <v>0</v>
      </c>
    </row>
    <row r="274" spans="1:18" ht="94.5" x14ac:dyDescent="0.25">
      <c r="A274" s="4" t="s">
        <v>54</v>
      </c>
      <c r="B274" s="4" t="s">
        <v>94</v>
      </c>
      <c r="C274" s="4" t="s">
        <v>56</v>
      </c>
      <c r="D274" s="4" t="s">
        <v>26</v>
      </c>
      <c r="E274" s="4" t="s">
        <v>1</v>
      </c>
      <c r="F274" s="4" t="s">
        <v>1</v>
      </c>
      <c r="G274" s="5" t="s">
        <v>96</v>
      </c>
      <c r="H274" s="6">
        <v>43000000000</v>
      </c>
      <c r="I274" s="6">
        <v>35307542334</v>
      </c>
      <c r="J274" s="6">
        <v>7692457666</v>
      </c>
      <c r="K274" s="6">
        <v>35284374099</v>
      </c>
      <c r="L274" s="7">
        <f>+K274/H274</f>
        <v>0.8205668395116279</v>
      </c>
      <c r="M274" s="6">
        <v>34355639029</v>
      </c>
      <c r="N274" s="7">
        <f>+M274/H274</f>
        <v>0.79896834951162787</v>
      </c>
      <c r="O274" s="6">
        <v>27415163483</v>
      </c>
      <c r="P274" s="6">
        <v>0</v>
      </c>
      <c r="Q274" s="6">
        <f t="shared" si="14"/>
        <v>928735070</v>
      </c>
      <c r="R274" s="6">
        <f t="shared" si="15"/>
        <v>6940475546</v>
      </c>
    </row>
    <row r="275" spans="1:18" ht="173.25" x14ac:dyDescent="0.25">
      <c r="A275" s="4" t="s">
        <v>54</v>
      </c>
      <c r="B275" s="4" t="s">
        <v>94</v>
      </c>
      <c r="C275" s="4" t="s">
        <v>56</v>
      </c>
      <c r="D275" s="4" t="s">
        <v>26</v>
      </c>
      <c r="E275" s="4" t="s">
        <v>22</v>
      </c>
      <c r="F275" s="4" t="s">
        <v>26</v>
      </c>
      <c r="G275" s="5" t="s">
        <v>311</v>
      </c>
      <c r="H275" s="6">
        <v>3916848789</v>
      </c>
      <c r="I275" s="6">
        <v>2781095373</v>
      </c>
      <c r="J275" s="6">
        <v>1135753416</v>
      </c>
      <c r="K275" s="6">
        <v>2779347716</v>
      </c>
      <c r="L275" s="7">
        <f>+K275/H275</f>
        <v>0.70958769810197031</v>
      </c>
      <c r="M275" s="6">
        <v>2779347716</v>
      </c>
      <c r="N275" s="7">
        <f>+M275/H275</f>
        <v>0.70958769810197031</v>
      </c>
      <c r="O275" s="6">
        <v>2734276212</v>
      </c>
      <c r="P275" s="6">
        <v>0</v>
      </c>
      <c r="Q275" s="6">
        <f t="shared" si="14"/>
        <v>0</v>
      </c>
      <c r="R275" s="6">
        <f t="shared" si="15"/>
        <v>45071504</v>
      </c>
    </row>
    <row r="276" spans="1:18" ht="204.75" x14ac:dyDescent="0.25">
      <c r="A276" s="4" t="s">
        <v>54</v>
      </c>
      <c r="B276" s="4" t="s">
        <v>94</v>
      </c>
      <c r="C276" s="4" t="s">
        <v>56</v>
      </c>
      <c r="D276" s="4" t="s">
        <v>26</v>
      </c>
      <c r="E276" s="4" t="s">
        <v>22</v>
      </c>
      <c r="F276" s="4" t="s">
        <v>28</v>
      </c>
      <c r="G276" s="5" t="s">
        <v>312</v>
      </c>
      <c r="H276" s="6">
        <v>500000000</v>
      </c>
      <c r="I276" s="6">
        <v>500000000</v>
      </c>
      <c r="J276" s="6">
        <v>0</v>
      </c>
      <c r="K276" s="6">
        <v>500000000</v>
      </c>
      <c r="L276" s="7">
        <f>+K276/H276</f>
        <v>1</v>
      </c>
      <c r="M276" s="6">
        <v>500000000</v>
      </c>
      <c r="N276" s="7">
        <f>+M276/H276</f>
        <v>1</v>
      </c>
      <c r="O276" s="6">
        <v>227417239</v>
      </c>
      <c r="P276" s="6">
        <v>0</v>
      </c>
      <c r="Q276" s="6">
        <f t="shared" si="14"/>
        <v>0</v>
      </c>
      <c r="R276" s="6">
        <f t="shared" si="15"/>
        <v>272582761</v>
      </c>
    </row>
    <row r="277" spans="1:18" ht="204.75" x14ac:dyDescent="0.25">
      <c r="A277" s="4" t="s">
        <v>54</v>
      </c>
      <c r="B277" s="4" t="s">
        <v>94</v>
      </c>
      <c r="C277" s="4" t="s">
        <v>56</v>
      </c>
      <c r="D277" s="4" t="s">
        <v>26</v>
      </c>
      <c r="E277" s="4" t="s">
        <v>22</v>
      </c>
      <c r="F277" s="4" t="s">
        <v>99</v>
      </c>
      <c r="G277" s="5" t="s">
        <v>313</v>
      </c>
      <c r="H277" s="6">
        <v>250000000</v>
      </c>
      <c r="I277" s="6">
        <v>250000000</v>
      </c>
      <c r="J277" s="6">
        <v>0</v>
      </c>
      <c r="K277" s="6">
        <v>248252343</v>
      </c>
      <c r="L277" s="7">
        <f>+K277/H277</f>
        <v>0.99300937199999995</v>
      </c>
      <c r="M277" s="6">
        <v>248252343</v>
      </c>
      <c r="N277" s="7">
        <f>+M277/H277</f>
        <v>0.99300937199999995</v>
      </c>
      <c r="O277" s="6">
        <v>124083647</v>
      </c>
      <c r="P277" s="6">
        <v>0</v>
      </c>
      <c r="Q277" s="6">
        <f t="shared" si="14"/>
        <v>0</v>
      </c>
      <c r="R277" s="6">
        <f t="shared" si="15"/>
        <v>124168696</v>
      </c>
    </row>
    <row r="278" spans="1:18" ht="110.25" x14ac:dyDescent="0.25">
      <c r="A278" s="4" t="s">
        <v>54</v>
      </c>
      <c r="B278" s="4" t="s">
        <v>94</v>
      </c>
      <c r="C278" s="4" t="s">
        <v>56</v>
      </c>
      <c r="D278" s="4" t="s">
        <v>26</v>
      </c>
      <c r="E278" s="4" t="s">
        <v>22</v>
      </c>
      <c r="F278" s="4" t="s">
        <v>126</v>
      </c>
      <c r="G278" s="5" t="s">
        <v>314</v>
      </c>
      <c r="H278" s="6">
        <v>30806222224</v>
      </c>
      <c r="I278" s="6">
        <v>26120897579</v>
      </c>
      <c r="J278" s="6">
        <v>4685324645</v>
      </c>
      <c r="K278" s="6">
        <v>26118423641</v>
      </c>
      <c r="L278" s="7">
        <f>+K278/H278</f>
        <v>0.84782948883138587</v>
      </c>
      <c r="M278" s="6">
        <v>25189688571</v>
      </c>
      <c r="N278" s="7">
        <f>+M278/H278</f>
        <v>0.81768184322762028</v>
      </c>
      <c r="O278" s="6">
        <v>20626183314</v>
      </c>
      <c r="P278" s="6">
        <v>0</v>
      </c>
      <c r="Q278" s="6">
        <f t="shared" si="14"/>
        <v>928735070</v>
      </c>
      <c r="R278" s="6">
        <f t="shared" si="15"/>
        <v>4563505257</v>
      </c>
    </row>
    <row r="279" spans="1:18" ht="110.25" x14ac:dyDescent="0.25">
      <c r="A279" s="4" t="s">
        <v>54</v>
      </c>
      <c r="B279" s="4" t="s">
        <v>94</v>
      </c>
      <c r="C279" s="4" t="s">
        <v>56</v>
      </c>
      <c r="D279" s="4" t="s">
        <v>26</v>
      </c>
      <c r="E279" s="4" t="s">
        <v>22</v>
      </c>
      <c r="F279" s="4" t="s">
        <v>139</v>
      </c>
      <c r="G279" s="5" t="s">
        <v>315</v>
      </c>
      <c r="H279" s="6">
        <v>747287106</v>
      </c>
      <c r="I279" s="6">
        <v>747287106</v>
      </c>
      <c r="J279" s="6">
        <v>0</v>
      </c>
      <c r="K279" s="6">
        <v>736585146</v>
      </c>
      <c r="L279" s="7">
        <f>+K279/H279</f>
        <v>0.9856789178963834</v>
      </c>
      <c r="M279" s="6">
        <v>736585146</v>
      </c>
      <c r="N279" s="7">
        <f>+M279/H279</f>
        <v>0.9856789178963834</v>
      </c>
      <c r="O279" s="6">
        <v>736585146</v>
      </c>
      <c r="P279" s="6">
        <v>0</v>
      </c>
      <c r="Q279" s="6">
        <f t="shared" si="14"/>
        <v>0</v>
      </c>
      <c r="R279" s="6">
        <f t="shared" si="15"/>
        <v>0</v>
      </c>
    </row>
    <row r="280" spans="1:18" ht="189" x14ac:dyDescent="0.25">
      <c r="A280" s="4" t="s">
        <v>54</v>
      </c>
      <c r="B280" s="4" t="s">
        <v>94</v>
      </c>
      <c r="C280" s="4" t="s">
        <v>56</v>
      </c>
      <c r="D280" s="4" t="s">
        <v>26</v>
      </c>
      <c r="E280" s="4" t="s">
        <v>22</v>
      </c>
      <c r="F280" s="4" t="s">
        <v>63</v>
      </c>
      <c r="G280" s="5" t="s">
        <v>316</v>
      </c>
      <c r="H280" s="6">
        <v>249003984</v>
      </c>
      <c r="I280" s="6">
        <v>249003984</v>
      </c>
      <c r="J280" s="6">
        <v>0</v>
      </c>
      <c r="K280" s="6">
        <v>249003984</v>
      </c>
      <c r="L280" s="7">
        <f>+K280/H280</f>
        <v>1</v>
      </c>
      <c r="M280" s="6">
        <v>249003984</v>
      </c>
      <c r="N280" s="7">
        <f>+M280/H280</f>
        <v>1</v>
      </c>
      <c r="O280" s="6">
        <v>249003984</v>
      </c>
      <c r="P280" s="6">
        <v>0</v>
      </c>
      <c r="Q280" s="6">
        <f t="shared" si="14"/>
        <v>0</v>
      </c>
      <c r="R280" s="6">
        <f t="shared" si="15"/>
        <v>0</v>
      </c>
    </row>
    <row r="281" spans="1:18" ht="189" x14ac:dyDescent="0.25">
      <c r="A281" s="4" t="s">
        <v>54</v>
      </c>
      <c r="B281" s="4" t="s">
        <v>94</v>
      </c>
      <c r="C281" s="4" t="s">
        <v>56</v>
      </c>
      <c r="D281" s="4" t="s">
        <v>26</v>
      </c>
      <c r="E281" s="4" t="s">
        <v>22</v>
      </c>
      <c r="F281" s="4" t="s">
        <v>65</v>
      </c>
      <c r="G281" s="5" t="s">
        <v>317</v>
      </c>
      <c r="H281" s="6">
        <v>825831304</v>
      </c>
      <c r="I281" s="6">
        <v>825831304</v>
      </c>
      <c r="J281" s="6">
        <v>0</v>
      </c>
      <c r="K281" s="6">
        <v>825129623</v>
      </c>
      <c r="L281" s="7">
        <f>+K281/H281</f>
        <v>0.99915033373450324</v>
      </c>
      <c r="M281" s="6">
        <v>825129623</v>
      </c>
      <c r="N281" s="7">
        <f>+M281/H281</f>
        <v>0.99915033373450324</v>
      </c>
      <c r="O281" s="6">
        <v>248338677</v>
      </c>
      <c r="P281" s="6">
        <v>0</v>
      </c>
      <c r="Q281" s="6">
        <f t="shared" si="14"/>
        <v>0</v>
      </c>
      <c r="R281" s="6">
        <f t="shared" si="15"/>
        <v>576790946</v>
      </c>
    </row>
    <row r="282" spans="1:18" ht="204.75" x14ac:dyDescent="0.25">
      <c r="A282" s="4" t="s">
        <v>54</v>
      </c>
      <c r="B282" s="4" t="s">
        <v>94</v>
      </c>
      <c r="C282" s="4" t="s">
        <v>56</v>
      </c>
      <c r="D282" s="4" t="s">
        <v>26</v>
      </c>
      <c r="E282" s="4" t="s">
        <v>22</v>
      </c>
      <c r="F282" s="4" t="s">
        <v>81</v>
      </c>
      <c r="G282" s="5" t="s">
        <v>318</v>
      </c>
      <c r="H282" s="6">
        <v>5704806593</v>
      </c>
      <c r="I282" s="6">
        <v>3833426988</v>
      </c>
      <c r="J282" s="6">
        <v>1871379605</v>
      </c>
      <c r="K282" s="6">
        <v>3827631646</v>
      </c>
      <c r="L282" s="7">
        <f>+K282/H282</f>
        <v>0.67094853850026037</v>
      </c>
      <c r="M282" s="6">
        <v>3827631646</v>
      </c>
      <c r="N282" s="7">
        <f>+M282/H282</f>
        <v>0.67094853850026037</v>
      </c>
      <c r="O282" s="6">
        <v>2469275264</v>
      </c>
      <c r="P282" s="6">
        <v>0</v>
      </c>
      <c r="Q282" s="6">
        <f t="shared" si="14"/>
        <v>0</v>
      </c>
      <c r="R282" s="6">
        <f t="shared" si="15"/>
        <v>1358356382</v>
      </c>
    </row>
    <row r="283" spans="1:18" ht="31.5" x14ac:dyDescent="0.25">
      <c r="A283" s="4" t="s">
        <v>54</v>
      </c>
      <c r="B283" s="4" t="s">
        <v>94</v>
      </c>
      <c r="C283" s="4" t="s">
        <v>56</v>
      </c>
      <c r="D283" s="4" t="s">
        <v>26</v>
      </c>
      <c r="E283" s="4" t="s">
        <v>22</v>
      </c>
      <c r="F283" s="4" t="s">
        <v>83</v>
      </c>
      <c r="G283" s="5" t="s">
        <v>251</v>
      </c>
      <c r="H283" s="6">
        <v>0</v>
      </c>
      <c r="I283" s="6">
        <v>0</v>
      </c>
      <c r="J283" s="6">
        <v>0</v>
      </c>
      <c r="K283" s="6">
        <v>0</v>
      </c>
      <c r="L283" s="7" t="e">
        <f>+K283/H283</f>
        <v>#DIV/0!</v>
      </c>
      <c r="M283" s="6">
        <v>0</v>
      </c>
      <c r="N283" s="7" t="e">
        <f>+M283/H283</f>
        <v>#DIV/0!</v>
      </c>
      <c r="O283" s="6">
        <v>0</v>
      </c>
      <c r="P283" s="6">
        <v>0</v>
      </c>
      <c r="Q283" s="6">
        <f t="shared" si="14"/>
        <v>0</v>
      </c>
      <c r="R283" s="6">
        <f t="shared" si="15"/>
        <v>0</v>
      </c>
    </row>
    <row r="284" spans="1:18" ht="94.5" x14ac:dyDescent="0.25">
      <c r="A284" s="4" t="s">
        <v>54</v>
      </c>
      <c r="B284" s="4" t="s">
        <v>94</v>
      </c>
      <c r="C284" s="4" t="s">
        <v>56</v>
      </c>
      <c r="D284" s="4" t="s">
        <v>28</v>
      </c>
      <c r="E284" s="4" t="s">
        <v>1</v>
      </c>
      <c r="F284" s="4" t="s">
        <v>1</v>
      </c>
      <c r="G284" s="5" t="s">
        <v>97</v>
      </c>
      <c r="H284" s="6">
        <v>1000000000</v>
      </c>
      <c r="I284" s="6">
        <v>907082991</v>
      </c>
      <c r="J284" s="6">
        <v>92917009</v>
      </c>
      <c r="K284" s="6">
        <v>883462061</v>
      </c>
      <c r="L284" s="7">
        <f>+K284/H284</f>
        <v>0.88346206100000002</v>
      </c>
      <c r="M284" s="6">
        <v>883462061</v>
      </c>
      <c r="N284" s="7">
        <f>+M284/H284</f>
        <v>0.88346206100000002</v>
      </c>
      <c r="O284" s="6">
        <v>703154611</v>
      </c>
      <c r="P284" s="6">
        <v>0</v>
      </c>
      <c r="Q284" s="6">
        <f t="shared" si="14"/>
        <v>0</v>
      </c>
      <c r="R284" s="6">
        <f t="shared" si="15"/>
        <v>180307450</v>
      </c>
    </row>
    <row r="285" spans="1:18" ht="157.5" x14ac:dyDescent="0.25">
      <c r="A285" s="4" t="s">
        <v>54</v>
      </c>
      <c r="B285" s="4" t="s">
        <v>94</v>
      </c>
      <c r="C285" s="4" t="s">
        <v>56</v>
      </c>
      <c r="D285" s="4" t="s">
        <v>28</v>
      </c>
      <c r="E285" s="4" t="s">
        <v>22</v>
      </c>
      <c r="F285" s="4" t="s">
        <v>139</v>
      </c>
      <c r="G285" s="5" t="s">
        <v>319</v>
      </c>
      <c r="H285" s="6">
        <v>68536849</v>
      </c>
      <c r="I285" s="6">
        <v>32764800</v>
      </c>
      <c r="J285" s="6">
        <v>35772049</v>
      </c>
      <c r="K285" s="6">
        <v>32764800</v>
      </c>
      <c r="L285" s="7">
        <f>+K285/H285</f>
        <v>0.47806107923053187</v>
      </c>
      <c r="M285" s="6">
        <v>32764800</v>
      </c>
      <c r="N285" s="7">
        <f>+M285/H285</f>
        <v>0.47806107923053187</v>
      </c>
      <c r="O285" s="6">
        <v>32764800</v>
      </c>
      <c r="P285" s="6">
        <v>0</v>
      </c>
      <c r="Q285" s="6">
        <f t="shared" si="14"/>
        <v>0</v>
      </c>
      <c r="R285" s="6">
        <f t="shared" si="15"/>
        <v>0</v>
      </c>
    </row>
    <row r="286" spans="1:18" ht="173.25" x14ac:dyDescent="0.25">
      <c r="A286" s="4" t="s">
        <v>54</v>
      </c>
      <c r="B286" s="4" t="s">
        <v>94</v>
      </c>
      <c r="C286" s="4" t="s">
        <v>56</v>
      </c>
      <c r="D286" s="4" t="s">
        <v>28</v>
      </c>
      <c r="E286" s="4" t="s">
        <v>22</v>
      </c>
      <c r="F286" s="4" t="s">
        <v>88</v>
      </c>
      <c r="G286" s="5" t="s">
        <v>320</v>
      </c>
      <c r="H286" s="6">
        <v>255090705</v>
      </c>
      <c r="I286" s="6">
        <v>253938000</v>
      </c>
      <c r="J286" s="6">
        <v>1152705</v>
      </c>
      <c r="K286" s="6">
        <v>242681133</v>
      </c>
      <c r="L286" s="7">
        <f>+K286/H286</f>
        <v>0.95135231603205617</v>
      </c>
      <c r="M286" s="6">
        <v>242681133</v>
      </c>
      <c r="N286" s="7">
        <f>+M286/H286</f>
        <v>0.95135231603205617</v>
      </c>
      <c r="O286" s="6">
        <v>242681133</v>
      </c>
      <c r="P286" s="6">
        <v>0</v>
      </c>
      <c r="Q286" s="6">
        <f t="shared" si="14"/>
        <v>0</v>
      </c>
      <c r="R286" s="6">
        <f t="shared" si="15"/>
        <v>0</v>
      </c>
    </row>
    <row r="287" spans="1:18" ht="47.25" x14ac:dyDescent="0.25">
      <c r="A287" s="4" t="s">
        <v>54</v>
      </c>
      <c r="B287" s="4" t="s">
        <v>94</v>
      </c>
      <c r="C287" s="4" t="s">
        <v>56</v>
      </c>
      <c r="D287" s="4" t="s">
        <v>28</v>
      </c>
      <c r="E287" s="4" t="s">
        <v>22</v>
      </c>
      <c r="F287" s="4" t="s">
        <v>103</v>
      </c>
      <c r="G287" s="5" t="s">
        <v>156</v>
      </c>
      <c r="H287" s="6">
        <v>3984064</v>
      </c>
      <c r="I287" s="6">
        <v>3984064</v>
      </c>
      <c r="J287" s="6">
        <v>0</v>
      </c>
      <c r="K287" s="6">
        <v>0</v>
      </c>
      <c r="L287" s="7">
        <f>+K287/H287</f>
        <v>0</v>
      </c>
      <c r="M287" s="6">
        <v>0</v>
      </c>
      <c r="N287" s="7">
        <f>+M287/H287</f>
        <v>0</v>
      </c>
      <c r="O287" s="6">
        <v>0</v>
      </c>
      <c r="P287" s="6">
        <v>0</v>
      </c>
      <c r="Q287" s="6">
        <f t="shared" si="14"/>
        <v>0</v>
      </c>
      <c r="R287" s="6">
        <f t="shared" si="15"/>
        <v>0</v>
      </c>
    </row>
    <row r="288" spans="1:18" ht="126" x14ac:dyDescent="0.25">
      <c r="A288" s="4" t="s">
        <v>54</v>
      </c>
      <c r="B288" s="4" t="s">
        <v>94</v>
      </c>
      <c r="C288" s="4" t="s">
        <v>56</v>
      </c>
      <c r="D288" s="4" t="s">
        <v>28</v>
      </c>
      <c r="E288" s="4" t="s">
        <v>22</v>
      </c>
      <c r="F288" s="4" t="s">
        <v>83</v>
      </c>
      <c r="G288" s="5" t="s">
        <v>321</v>
      </c>
      <c r="H288" s="6">
        <v>672388382</v>
      </c>
      <c r="I288" s="6">
        <v>616396127</v>
      </c>
      <c r="J288" s="6">
        <v>55992255</v>
      </c>
      <c r="K288" s="6">
        <v>608016128</v>
      </c>
      <c r="L288" s="7">
        <f>+K288/H288</f>
        <v>0.90426328633382014</v>
      </c>
      <c r="M288" s="6">
        <v>608016128</v>
      </c>
      <c r="N288" s="7">
        <f>+M288/H288</f>
        <v>0.90426328633382014</v>
      </c>
      <c r="O288" s="6">
        <v>427708678</v>
      </c>
      <c r="P288" s="6">
        <v>0</v>
      </c>
      <c r="Q288" s="6">
        <f t="shared" si="14"/>
        <v>0</v>
      </c>
      <c r="R288" s="6">
        <f t="shared" si="15"/>
        <v>180307450</v>
      </c>
    </row>
    <row r="289" spans="1:18" ht="78.75" x14ac:dyDescent="0.25">
      <c r="A289" s="4" t="s">
        <v>54</v>
      </c>
      <c r="B289" s="4" t="s">
        <v>94</v>
      </c>
      <c r="C289" s="4" t="s">
        <v>56</v>
      </c>
      <c r="D289" s="4" t="s">
        <v>42</v>
      </c>
      <c r="E289" s="4" t="s">
        <v>1</v>
      </c>
      <c r="F289" s="4" t="s">
        <v>1</v>
      </c>
      <c r="G289" s="5" t="s">
        <v>98</v>
      </c>
      <c r="H289" s="6">
        <v>46378000000</v>
      </c>
      <c r="I289" s="6">
        <v>37305021981</v>
      </c>
      <c r="J289" s="6">
        <v>9072978019</v>
      </c>
      <c r="K289" s="6">
        <v>37187106740</v>
      </c>
      <c r="L289" s="7">
        <f>+K289/H289</f>
        <v>0.80182644227866662</v>
      </c>
      <c r="M289" s="6">
        <v>36105640981</v>
      </c>
      <c r="N289" s="7">
        <f>+M289/H289</f>
        <v>0.77850793438699384</v>
      </c>
      <c r="O289" s="6">
        <v>19846482599</v>
      </c>
      <c r="P289" s="6">
        <v>0</v>
      </c>
      <c r="Q289" s="6">
        <f t="shared" si="14"/>
        <v>1081465759</v>
      </c>
      <c r="R289" s="6">
        <f t="shared" si="15"/>
        <v>16259158382</v>
      </c>
    </row>
    <row r="290" spans="1:18" ht="126" x14ac:dyDescent="0.25">
      <c r="A290" s="4" t="s">
        <v>54</v>
      </c>
      <c r="B290" s="4" t="s">
        <v>94</v>
      </c>
      <c r="C290" s="4" t="s">
        <v>56</v>
      </c>
      <c r="D290" s="4" t="s">
        <v>42</v>
      </c>
      <c r="E290" s="4" t="s">
        <v>22</v>
      </c>
      <c r="F290" s="4" t="s">
        <v>21</v>
      </c>
      <c r="G290" s="5" t="s">
        <v>322</v>
      </c>
      <c r="H290" s="6">
        <v>645933009</v>
      </c>
      <c r="I290" s="6">
        <v>643359571</v>
      </c>
      <c r="J290" s="6">
        <v>2573438</v>
      </c>
      <c r="K290" s="6">
        <v>643359571</v>
      </c>
      <c r="L290" s="7">
        <f>+K290/H290</f>
        <v>0.99601593669290245</v>
      </c>
      <c r="M290" s="6">
        <v>643359571</v>
      </c>
      <c r="N290" s="7">
        <f>+M290/H290</f>
        <v>0.99601593669290245</v>
      </c>
      <c r="O290" s="6">
        <v>523396204</v>
      </c>
      <c r="P290" s="6">
        <v>0</v>
      </c>
      <c r="Q290" s="6">
        <f t="shared" si="14"/>
        <v>0</v>
      </c>
      <c r="R290" s="6">
        <f t="shared" si="15"/>
        <v>119963367</v>
      </c>
    </row>
    <row r="291" spans="1:18" ht="78.75" x14ac:dyDescent="0.25">
      <c r="A291" s="4" t="s">
        <v>54</v>
      </c>
      <c r="B291" s="4" t="s">
        <v>94</v>
      </c>
      <c r="C291" s="4" t="s">
        <v>56</v>
      </c>
      <c r="D291" s="4" t="s">
        <v>42</v>
      </c>
      <c r="E291" s="4" t="s">
        <v>22</v>
      </c>
      <c r="F291" s="4" t="s">
        <v>23</v>
      </c>
      <c r="G291" s="5" t="s">
        <v>323</v>
      </c>
      <c r="H291" s="6">
        <v>1454903817</v>
      </c>
      <c r="I291" s="6">
        <v>1449107387</v>
      </c>
      <c r="J291" s="6">
        <v>5796430</v>
      </c>
      <c r="K291" s="6">
        <v>1428960001</v>
      </c>
      <c r="L291" s="7">
        <f>+K291/H291</f>
        <v>0.98216801983962354</v>
      </c>
      <c r="M291" s="6">
        <v>1428960001</v>
      </c>
      <c r="N291" s="7">
        <f>+M291/H291</f>
        <v>0.98216801983962354</v>
      </c>
      <c r="O291" s="6">
        <v>1428960001</v>
      </c>
      <c r="P291" s="6">
        <v>0</v>
      </c>
      <c r="Q291" s="6">
        <f t="shared" si="14"/>
        <v>0</v>
      </c>
      <c r="R291" s="6">
        <f t="shared" si="15"/>
        <v>0</v>
      </c>
    </row>
    <row r="292" spans="1:18" ht="126" x14ac:dyDescent="0.25">
      <c r="A292" s="4" t="s">
        <v>54</v>
      </c>
      <c r="B292" s="4" t="s">
        <v>94</v>
      </c>
      <c r="C292" s="4" t="s">
        <v>56</v>
      </c>
      <c r="D292" s="4" t="s">
        <v>42</v>
      </c>
      <c r="E292" s="4" t="s">
        <v>22</v>
      </c>
      <c r="F292" s="4" t="s">
        <v>26</v>
      </c>
      <c r="G292" s="5" t="s">
        <v>324</v>
      </c>
      <c r="H292" s="6">
        <v>3800924306</v>
      </c>
      <c r="I292" s="6">
        <v>3776709869</v>
      </c>
      <c r="J292" s="6">
        <v>24214437</v>
      </c>
      <c r="K292" s="6">
        <v>3757092993</v>
      </c>
      <c r="L292" s="7">
        <f>+K292/H292</f>
        <v>0.98846824891229501</v>
      </c>
      <c r="M292" s="6">
        <v>3082055432</v>
      </c>
      <c r="N292" s="7">
        <f>+M292/H292</f>
        <v>0.8108699842127296</v>
      </c>
      <c r="O292" s="6">
        <v>811438598</v>
      </c>
      <c r="P292" s="6">
        <v>0</v>
      </c>
      <c r="Q292" s="6">
        <f t="shared" si="14"/>
        <v>675037561</v>
      </c>
      <c r="R292" s="6">
        <f t="shared" si="15"/>
        <v>2270616834</v>
      </c>
    </row>
    <row r="293" spans="1:18" ht="141.75" x14ac:dyDescent="0.25">
      <c r="A293" s="4" t="s">
        <v>54</v>
      </c>
      <c r="B293" s="4" t="s">
        <v>94</v>
      </c>
      <c r="C293" s="4" t="s">
        <v>56</v>
      </c>
      <c r="D293" s="4" t="s">
        <v>42</v>
      </c>
      <c r="E293" s="4" t="s">
        <v>22</v>
      </c>
      <c r="F293" s="4" t="s">
        <v>28</v>
      </c>
      <c r="G293" s="5" t="s">
        <v>325</v>
      </c>
      <c r="H293" s="6">
        <v>2485155431</v>
      </c>
      <c r="I293" s="6">
        <v>2438534617</v>
      </c>
      <c r="J293" s="6">
        <v>46620814</v>
      </c>
      <c r="K293" s="6">
        <v>2431690952</v>
      </c>
      <c r="L293" s="7">
        <f>+K293/H293</f>
        <v>0.978486464736539</v>
      </c>
      <c r="M293" s="6">
        <v>2197635567</v>
      </c>
      <c r="N293" s="7">
        <f>+M293/H293</f>
        <v>0.8843050778983651</v>
      </c>
      <c r="O293" s="6">
        <v>2104821856</v>
      </c>
      <c r="P293" s="6">
        <v>0</v>
      </c>
      <c r="Q293" s="6">
        <f t="shared" si="14"/>
        <v>234055385</v>
      </c>
      <c r="R293" s="6">
        <f t="shared" si="15"/>
        <v>92813711</v>
      </c>
    </row>
    <row r="294" spans="1:18" ht="204.75" x14ac:dyDescent="0.25">
      <c r="A294" s="4" t="s">
        <v>54</v>
      </c>
      <c r="B294" s="4" t="s">
        <v>94</v>
      </c>
      <c r="C294" s="4" t="s">
        <v>56</v>
      </c>
      <c r="D294" s="4" t="s">
        <v>42</v>
      </c>
      <c r="E294" s="4" t="s">
        <v>22</v>
      </c>
      <c r="F294" s="4" t="s">
        <v>61</v>
      </c>
      <c r="G294" s="5" t="s">
        <v>326</v>
      </c>
      <c r="H294" s="6">
        <v>2097417991</v>
      </c>
      <c r="I294" s="6">
        <v>2089061744</v>
      </c>
      <c r="J294" s="6">
        <v>8356247</v>
      </c>
      <c r="K294" s="6">
        <v>2088072169</v>
      </c>
      <c r="L294" s="7">
        <f>+K294/H294</f>
        <v>0.99554412995401831</v>
      </c>
      <c r="M294" s="6">
        <v>2088072169</v>
      </c>
      <c r="N294" s="7">
        <f>+M294/H294</f>
        <v>0.99554412995401831</v>
      </c>
      <c r="O294" s="6">
        <v>2083586483</v>
      </c>
      <c r="P294" s="6">
        <v>0</v>
      </c>
      <c r="Q294" s="6">
        <f t="shared" si="14"/>
        <v>0</v>
      </c>
      <c r="R294" s="6">
        <f t="shared" si="15"/>
        <v>4485686</v>
      </c>
    </row>
    <row r="295" spans="1:18" ht="110.25" x14ac:dyDescent="0.25">
      <c r="A295" s="4" t="s">
        <v>54</v>
      </c>
      <c r="B295" s="4" t="s">
        <v>94</v>
      </c>
      <c r="C295" s="4" t="s">
        <v>56</v>
      </c>
      <c r="D295" s="4" t="s">
        <v>42</v>
      </c>
      <c r="E295" s="4" t="s">
        <v>22</v>
      </c>
      <c r="F295" s="4" t="s">
        <v>42</v>
      </c>
      <c r="G295" s="5" t="s">
        <v>327</v>
      </c>
      <c r="H295" s="6">
        <v>2911562946</v>
      </c>
      <c r="I295" s="6">
        <v>2782143414</v>
      </c>
      <c r="J295" s="6">
        <v>129419532</v>
      </c>
      <c r="K295" s="6">
        <v>2740947846</v>
      </c>
      <c r="L295" s="7">
        <f>+K295/H295</f>
        <v>0.94140085474215951</v>
      </c>
      <c r="M295" s="6">
        <v>2688835725</v>
      </c>
      <c r="N295" s="7">
        <f>+M295/H295</f>
        <v>0.92350252248333153</v>
      </c>
      <c r="O295" s="6">
        <v>1043982393</v>
      </c>
      <c r="P295" s="6">
        <v>0</v>
      </c>
      <c r="Q295" s="6">
        <f t="shared" si="14"/>
        <v>52112121</v>
      </c>
      <c r="R295" s="6">
        <f t="shared" si="15"/>
        <v>1644853332</v>
      </c>
    </row>
    <row r="296" spans="1:18" ht="173.25" x14ac:dyDescent="0.25">
      <c r="A296" s="4" t="s">
        <v>54</v>
      </c>
      <c r="B296" s="4" t="s">
        <v>94</v>
      </c>
      <c r="C296" s="4" t="s">
        <v>56</v>
      </c>
      <c r="D296" s="4" t="s">
        <v>42</v>
      </c>
      <c r="E296" s="4" t="s">
        <v>22</v>
      </c>
      <c r="F296" s="4" t="s">
        <v>99</v>
      </c>
      <c r="G296" s="5" t="s">
        <v>328</v>
      </c>
      <c r="H296" s="6">
        <v>14639267909</v>
      </c>
      <c r="I296" s="6">
        <v>10154120851</v>
      </c>
      <c r="J296" s="6">
        <v>4485147058</v>
      </c>
      <c r="K296" s="6">
        <v>10141777860</v>
      </c>
      <c r="L296" s="7">
        <f>+K296/H296</f>
        <v>0.69277903260210083</v>
      </c>
      <c r="M296" s="6">
        <v>10141777860</v>
      </c>
      <c r="N296" s="7">
        <f>+M296/H296</f>
        <v>0.69277903260210083</v>
      </c>
      <c r="O296" s="6">
        <v>6075850023</v>
      </c>
      <c r="P296" s="6">
        <v>0</v>
      </c>
      <c r="Q296" s="6">
        <f t="shared" si="14"/>
        <v>0</v>
      </c>
      <c r="R296" s="6">
        <f t="shared" si="15"/>
        <v>4065927837</v>
      </c>
    </row>
    <row r="297" spans="1:18" ht="157.5" x14ac:dyDescent="0.25">
      <c r="A297" s="4" t="s">
        <v>54</v>
      </c>
      <c r="B297" s="4" t="s">
        <v>94</v>
      </c>
      <c r="C297" s="4" t="s">
        <v>56</v>
      </c>
      <c r="D297" s="4" t="s">
        <v>42</v>
      </c>
      <c r="E297" s="4" t="s">
        <v>22</v>
      </c>
      <c r="F297" s="4" t="s">
        <v>126</v>
      </c>
      <c r="G297" s="5" t="s">
        <v>329</v>
      </c>
      <c r="H297" s="6">
        <v>1787667240</v>
      </c>
      <c r="I297" s="6">
        <v>936345060</v>
      </c>
      <c r="J297" s="6">
        <v>851322180</v>
      </c>
      <c r="K297" s="6">
        <v>934007185</v>
      </c>
      <c r="L297" s="7">
        <f>+K297/H297</f>
        <v>0.52247261912121856</v>
      </c>
      <c r="M297" s="6">
        <v>934007185</v>
      </c>
      <c r="N297" s="7">
        <f>+M297/H297</f>
        <v>0.52247261912121856</v>
      </c>
      <c r="O297" s="6">
        <v>934007185</v>
      </c>
      <c r="P297" s="6">
        <v>0</v>
      </c>
      <c r="Q297" s="6">
        <f t="shared" si="14"/>
        <v>0</v>
      </c>
      <c r="R297" s="6">
        <f t="shared" si="15"/>
        <v>0</v>
      </c>
    </row>
    <row r="298" spans="1:18" ht="110.25" x14ac:dyDescent="0.25">
      <c r="A298" s="4" t="s">
        <v>54</v>
      </c>
      <c r="B298" s="4" t="s">
        <v>94</v>
      </c>
      <c r="C298" s="4" t="s">
        <v>56</v>
      </c>
      <c r="D298" s="4" t="s">
        <v>42</v>
      </c>
      <c r="E298" s="4" t="s">
        <v>22</v>
      </c>
      <c r="F298" s="4" t="s">
        <v>139</v>
      </c>
      <c r="G298" s="5" t="s">
        <v>330</v>
      </c>
      <c r="H298" s="6">
        <v>594878601</v>
      </c>
      <c r="I298" s="6">
        <v>592505363</v>
      </c>
      <c r="J298" s="6">
        <v>2373238</v>
      </c>
      <c r="K298" s="6">
        <v>580289271</v>
      </c>
      <c r="L298" s="7">
        <f>+K298/H298</f>
        <v>0.97547511378712382</v>
      </c>
      <c r="M298" s="6">
        <v>580289271</v>
      </c>
      <c r="N298" s="7">
        <f>+M298/H298</f>
        <v>0.97547511378712382</v>
      </c>
      <c r="O298" s="6">
        <v>575640339</v>
      </c>
      <c r="P298" s="6">
        <v>0</v>
      </c>
      <c r="Q298" s="6">
        <f t="shared" si="14"/>
        <v>0</v>
      </c>
      <c r="R298" s="6">
        <f t="shared" si="15"/>
        <v>4648932</v>
      </c>
    </row>
    <row r="299" spans="1:18" ht="110.25" x14ac:dyDescent="0.25">
      <c r="A299" s="4" t="s">
        <v>54</v>
      </c>
      <c r="B299" s="4" t="s">
        <v>94</v>
      </c>
      <c r="C299" s="4" t="s">
        <v>56</v>
      </c>
      <c r="D299" s="4" t="s">
        <v>42</v>
      </c>
      <c r="E299" s="4" t="s">
        <v>22</v>
      </c>
      <c r="F299" s="4" t="s">
        <v>88</v>
      </c>
      <c r="G299" s="5" t="s">
        <v>331</v>
      </c>
      <c r="H299" s="6">
        <v>11989576130</v>
      </c>
      <c r="I299" s="6">
        <v>9480131682</v>
      </c>
      <c r="J299" s="6">
        <v>2509444448</v>
      </c>
      <c r="K299" s="6">
        <v>9479697244</v>
      </c>
      <c r="L299" s="7">
        <f>+K299/H299</f>
        <v>0.79066158312971158</v>
      </c>
      <c r="M299" s="6">
        <v>9479697244</v>
      </c>
      <c r="N299" s="7">
        <f>+M299/H299</f>
        <v>0.79066158312971158</v>
      </c>
      <c r="O299" s="6">
        <v>4051697244</v>
      </c>
      <c r="P299" s="6">
        <v>0</v>
      </c>
      <c r="Q299" s="6">
        <f t="shared" si="14"/>
        <v>0</v>
      </c>
      <c r="R299" s="6">
        <f t="shared" si="15"/>
        <v>5428000000</v>
      </c>
    </row>
    <row r="300" spans="1:18" ht="141.75" x14ac:dyDescent="0.25">
      <c r="A300" s="4" t="s">
        <v>54</v>
      </c>
      <c r="B300" s="4" t="s">
        <v>94</v>
      </c>
      <c r="C300" s="4" t="s">
        <v>56</v>
      </c>
      <c r="D300" s="4" t="s">
        <v>42</v>
      </c>
      <c r="E300" s="4" t="s">
        <v>22</v>
      </c>
      <c r="F300" s="4" t="s">
        <v>63</v>
      </c>
      <c r="G300" s="5" t="s">
        <v>332</v>
      </c>
      <c r="H300" s="6">
        <v>2208800000</v>
      </c>
      <c r="I300" s="6">
        <v>1208109375</v>
      </c>
      <c r="J300" s="6">
        <v>1000690625</v>
      </c>
      <c r="K300" s="6">
        <v>1208109375</v>
      </c>
      <c r="L300" s="7">
        <f>+K300/H300</f>
        <v>0.54695281374501992</v>
      </c>
      <c r="M300" s="6">
        <v>1087848683</v>
      </c>
      <c r="N300" s="7">
        <f>+M300/H300</f>
        <v>0.49250664750090545</v>
      </c>
      <c r="O300" s="6">
        <v>0</v>
      </c>
      <c r="P300" s="6">
        <v>0</v>
      </c>
      <c r="Q300" s="6">
        <f t="shared" si="14"/>
        <v>120260692</v>
      </c>
      <c r="R300" s="6">
        <f t="shared" si="15"/>
        <v>1087848683</v>
      </c>
    </row>
    <row r="301" spans="1:18" ht="78.75" x14ac:dyDescent="0.25">
      <c r="A301" s="4" t="s">
        <v>54</v>
      </c>
      <c r="B301" s="4" t="s">
        <v>94</v>
      </c>
      <c r="C301" s="4" t="s">
        <v>56</v>
      </c>
      <c r="D301" s="4" t="s">
        <v>42</v>
      </c>
      <c r="E301" s="4" t="s">
        <v>22</v>
      </c>
      <c r="F301" s="4" t="s">
        <v>65</v>
      </c>
      <c r="G301" s="5" t="s">
        <v>333</v>
      </c>
      <c r="H301" s="6">
        <v>1761912620</v>
      </c>
      <c r="I301" s="6">
        <v>1754893048</v>
      </c>
      <c r="J301" s="6">
        <v>7019572</v>
      </c>
      <c r="K301" s="6">
        <v>1753102273</v>
      </c>
      <c r="L301" s="7">
        <f>+K301/H301</f>
        <v>0.99499955508576809</v>
      </c>
      <c r="M301" s="6">
        <v>1753102273</v>
      </c>
      <c r="N301" s="7">
        <f>+M301/H301</f>
        <v>0.99499955508576809</v>
      </c>
      <c r="O301" s="6">
        <v>213102273</v>
      </c>
      <c r="P301" s="6">
        <v>0</v>
      </c>
      <c r="Q301" s="6">
        <f t="shared" si="14"/>
        <v>0</v>
      </c>
      <c r="R301" s="6">
        <f t="shared" si="15"/>
        <v>1540000000</v>
      </c>
    </row>
    <row r="302" spans="1:18" ht="47.25" x14ac:dyDescent="0.25">
      <c r="A302" s="4" t="s">
        <v>54</v>
      </c>
      <c r="B302" s="4" t="s">
        <v>94</v>
      </c>
      <c r="C302" s="4" t="s">
        <v>56</v>
      </c>
      <c r="D302" s="4" t="s">
        <v>42</v>
      </c>
      <c r="E302" s="4" t="s">
        <v>22</v>
      </c>
      <c r="F302" s="4" t="s">
        <v>81</v>
      </c>
      <c r="G302" s="5" t="s">
        <v>156</v>
      </c>
      <c r="H302" s="6">
        <v>0</v>
      </c>
      <c r="I302" s="6">
        <v>0</v>
      </c>
      <c r="J302" s="6">
        <v>0</v>
      </c>
      <c r="K302" s="6">
        <v>0</v>
      </c>
      <c r="L302" s="7" t="e">
        <f>+K302/H302</f>
        <v>#DIV/0!</v>
      </c>
      <c r="M302" s="6">
        <v>0</v>
      </c>
      <c r="N302" s="7" t="e">
        <f>+M302/H302</f>
        <v>#DIV/0!</v>
      </c>
      <c r="O302" s="6">
        <v>0</v>
      </c>
      <c r="P302" s="6">
        <v>0</v>
      </c>
      <c r="Q302" s="6">
        <f t="shared" si="14"/>
        <v>0</v>
      </c>
      <c r="R302" s="6">
        <f t="shared" si="15"/>
        <v>0</v>
      </c>
    </row>
    <row r="303" spans="1:18" ht="78.75" x14ac:dyDescent="0.25">
      <c r="A303" s="4" t="s">
        <v>54</v>
      </c>
      <c r="B303" s="4" t="s">
        <v>94</v>
      </c>
      <c r="C303" s="4" t="s">
        <v>56</v>
      </c>
      <c r="D303" s="4" t="s">
        <v>99</v>
      </c>
      <c r="E303" s="4" t="s">
        <v>1</v>
      </c>
      <c r="F303" s="4" t="s">
        <v>1</v>
      </c>
      <c r="G303" s="5" t="s">
        <v>100</v>
      </c>
      <c r="H303" s="6">
        <v>2500000000</v>
      </c>
      <c r="I303" s="6">
        <v>2136068177</v>
      </c>
      <c r="J303" s="6">
        <v>363931823</v>
      </c>
      <c r="K303" s="6">
        <v>2049847619</v>
      </c>
      <c r="L303" s="7">
        <f>+K303/H303</f>
        <v>0.81993904760000003</v>
      </c>
      <c r="M303" s="6">
        <v>2041627355</v>
      </c>
      <c r="N303" s="7">
        <f>+M303/H303</f>
        <v>0.81665094199999999</v>
      </c>
      <c r="O303" s="6">
        <v>1455948947</v>
      </c>
      <c r="P303" s="6">
        <v>0</v>
      </c>
      <c r="Q303" s="6">
        <f t="shared" si="14"/>
        <v>8220264</v>
      </c>
      <c r="R303" s="6">
        <f t="shared" si="15"/>
        <v>585678408</v>
      </c>
    </row>
    <row r="304" spans="1:18" ht="63" x14ac:dyDescent="0.25">
      <c r="A304" s="4" t="s">
        <v>54</v>
      </c>
      <c r="B304" s="4" t="s">
        <v>94</v>
      </c>
      <c r="C304" s="4" t="s">
        <v>56</v>
      </c>
      <c r="D304" s="4" t="s">
        <v>99</v>
      </c>
      <c r="E304" s="4" t="s">
        <v>22</v>
      </c>
      <c r="F304" s="4" t="s">
        <v>21</v>
      </c>
      <c r="G304" s="5" t="s">
        <v>334</v>
      </c>
      <c r="H304" s="6">
        <v>100000000</v>
      </c>
      <c r="I304" s="6">
        <v>100000000</v>
      </c>
      <c r="J304" s="6">
        <v>0</v>
      </c>
      <c r="K304" s="6">
        <v>100000000</v>
      </c>
      <c r="L304" s="7">
        <f>+K304/H304</f>
        <v>1</v>
      </c>
      <c r="M304" s="6">
        <v>100000000</v>
      </c>
      <c r="N304" s="7">
        <f>+M304/H304</f>
        <v>1</v>
      </c>
      <c r="O304" s="6">
        <v>100000000</v>
      </c>
      <c r="P304" s="6">
        <v>0</v>
      </c>
      <c r="Q304" s="6">
        <f t="shared" si="14"/>
        <v>0</v>
      </c>
      <c r="R304" s="6">
        <f t="shared" si="15"/>
        <v>0</v>
      </c>
    </row>
    <row r="305" spans="1:18" ht="78.75" x14ac:dyDescent="0.25">
      <c r="A305" s="4" t="s">
        <v>54</v>
      </c>
      <c r="B305" s="4" t="s">
        <v>94</v>
      </c>
      <c r="C305" s="4" t="s">
        <v>56</v>
      </c>
      <c r="D305" s="4" t="s">
        <v>99</v>
      </c>
      <c r="E305" s="4" t="s">
        <v>22</v>
      </c>
      <c r="F305" s="4" t="s">
        <v>23</v>
      </c>
      <c r="G305" s="5" t="s">
        <v>335</v>
      </c>
      <c r="H305" s="6">
        <v>362062999</v>
      </c>
      <c r="I305" s="6">
        <v>261526600</v>
      </c>
      <c r="J305" s="6">
        <v>100536399</v>
      </c>
      <c r="K305" s="6">
        <v>236764504</v>
      </c>
      <c r="L305" s="7">
        <f>+K305/H305</f>
        <v>0.65393178715840006</v>
      </c>
      <c r="M305" s="6">
        <v>236764504</v>
      </c>
      <c r="N305" s="7">
        <f>+M305/H305</f>
        <v>0.65393178715840006</v>
      </c>
      <c r="O305" s="6">
        <v>235971171</v>
      </c>
      <c r="P305" s="6">
        <v>0</v>
      </c>
      <c r="Q305" s="6">
        <f t="shared" si="14"/>
        <v>0</v>
      </c>
      <c r="R305" s="6">
        <f t="shared" si="15"/>
        <v>793333</v>
      </c>
    </row>
    <row r="306" spans="1:18" ht="78.75" x14ac:dyDescent="0.25">
      <c r="A306" s="4" t="s">
        <v>54</v>
      </c>
      <c r="B306" s="4" t="s">
        <v>94</v>
      </c>
      <c r="C306" s="4" t="s">
        <v>56</v>
      </c>
      <c r="D306" s="4" t="s">
        <v>99</v>
      </c>
      <c r="E306" s="4" t="s">
        <v>22</v>
      </c>
      <c r="F306" s="4" t="s">
        <v>61</v>
      </c>
      <c r="G306" s="5" t="s">
        <v>336</v>
      </c>
      <c r="H306" s="6">
        <v>100000000</v>
      </c>
      <c r="I306" s="6">
        <v>98500000</v>
      </c>
      <c r="J306" s="6">
        <v>1500000</v>
      </c>
      <c r="K306" s="6">
        <v>94932500</v>
      </c>
      <c r="L306" s="7">
        <f>+K306/H306</f>
        <v>0.94932499999999997</v>
      </c>
      <c r="M306" s="6">
        <v>94932500</v>
      </c>
      <c r="N306" s="7">
        <f>+M306/H306</f>
        <v>0.94932499999999997</v>
      </c>
      <c r="O306" s="6">
        <v>94932500</v>
      </c>
      <c r="P306" s="6">
        <v>0</v>
      </c>
      <c r="Q306" s="6">
        <f t="shared" si="14"/>
        <v>0</v>
      </c>
      <c r="R306" s="6">
        <f t="shared" si="15"/>
        <v>0</v>
      </c>
    </row>
    <row r="307" spans="1:18" ht="63" x14ac:dyDescent="0.25">
      <c r="A307" s="4" t="s">
        <v>54</v>
      </c>
      <c r="B307" s="4" t="s">
        <v>94</v>
      </c>
      <c r="C307" s="4" t="s">
        <v>56</v>
      </c>
      <c r="D307" s="4" t="s">
        <v>99</v>
      </c>
      <c r="E307" s="4" t="s">
        <v>22</v>
      </c>
      <c r="F307" s="4" t="s">
        <v>42</v>
      </c>
      <c r="G307" s="5" t="s">
        <v>337</v>
      </c>
      <c r="H307" s="6">
        <v>382902311</v>
      </c>
      <c r="I307" s="6">
        <v>128316654</v>
      </c>
      <c r="J307" s="6">
        <v>254585657</v>
      </c>
      <c r="K307" s="6">
        <v>127272654</v>
      </c>
      <c r="L307" s="7">
        <f>+K307/H307</f>
        <v>0.33238935974977701</v>
      </c>
      <c r="M307" s="6">
        <v>127272654</v>
      </c>
      <c r="N307" s="7">
        <f>+M307/H307</f>
        <v>0.33238935974977701</v>
      </c>
      <c r="O307" s="6">
        <v>127272654</v>
      </c>
      <c r="P307" s="6">
        <v>0</v>
      </c>
      <c r="Q307" s="6">
        <f t="shared" si="14"/>
        <v>0</v>
      </c>
      <c r="R307" s="6">
        <f t="shared" si="15"/>
        <v>0</v>
      </c>
    </row>
    <row r="308" spans="1:18" ht="63" x14ac:dyDescent="0.25">
      <c r="A308" s="4" t="s">
        <v>54</v>
      </c>
      <c r="B308" s="4" t="s">
        <v>94</v>
      </c>
      <c r="C308" s="4" t="s">
        <v>56</v>
      </c>
      <c r="D308" s="4" t="s">
        <v>99</v>
      </c>
      <c r="E308" s="4" t="s">
        <v>22</v>
      </c>
      <c r="F308" s="4" t="s">
        <v>99</v>
      </c>
      <c r="G308" s="5" t="s">
        <v>338</v>
      </c>
      <c r="H308" s="6">
        <v>30000000</v>
      </c>
      <c r="I308" s="6">
        <v>29880478</v>
      </c>
      <c r="J308" s="6">
        <v>119522</v>
      </c>
      <c r="K308" s="6">
        <v>29880478</v>
      </c>
      <c r="L308" s="7">
        <f>+K308/H308</f>
        <v>0.99601593333333338</v>
      </c>
      <c r="M308" s="6">
        <v>29880478</v>
      </c>
      <c r="N308" s="7">
        <f>+M308/H308</f>
        <v>0.99601593333333338</v>
      </c>
      <c r="O308" s="6">
        <v>22510846</v>
      </c>
      <c r="P308" s="6">
        <v>0</v>
      </c>
      <c r="Q308" s="6">
        <f t="shared" si="14"/>
        <v>0</v>
      </c>
      <c r="R308" s="6">
        <f t="shared" si="15"/>
        <v>7369632</v>
      </c>
    </row>
    <row r="309" spans="1:18" ht="78.75" x14ac:dyDescent="0.25">
      <c r="A309" s="4" t="s">
        <v>54</v>
      </c>
      <c r="B309" s="4" t="s">
        <v>94</v>
      </c>
      <c r="C309" s="4" t="s">
        <v>56</v>
      </c>
      <c r="D309" s="4" t="s">
        <v>99</v>
      </c>
      <c r="E309" s="4" t="s">
        <v>22</v>
      </c>
      <c r="F309" s="4" t="s">
        <v>126</v>
      </c>
      <c r="G309" s="5" t="s">
        <v>339</v>
      </c>
      <c r="H309" s="6">
        <v>150000000</v>
      </c>
      <c r="I309" s="6">
        <v>149402390</v>
      </c>
      <c r="J309" s="6">
        <v>597610</v>
      </c>
      <c r="K309" s="6">
        <v>149402390</v>
      </c>
      <c r="L309" s="7">
        <f>+K309/H309</f>
        <v>0.99601593333333338</v>
      </c>
      <c r="M309" s="6">
        <v>149402390</v>
      </c>
      <c r="N309" s="7">
        <f>+M309/H309</f>
        <v>0.99601593333333338</v>
      </c>
      <c r="O309" s="6">
        <v>0</v>
      </c>
      <c r="P309" s="6">
        <v>0</v>
      </c>
      <c r="Q309" s="6">
        <f t="shared" si="14"/>
        <v>0</v>
      </c>
      <c r="R309" s="6">
        <f t="shared" si="15"/>
        <v>149402390</v>
      </c>
    </row>
    <row r="310" spans="1:18" ht="78.75" x14ac:dyDescent="0.25">
      <c r="A310" s="4" t="s">
        <v>54</v>
      </c>
      <c r="B310" s="4" t="s">
        <v>94</v>
      </c>
      <c r="C310" s="4" t="s">
        <v>56</v>
      </c>
      <c r="D310" s="4" t="s">
        <v>99</v>
      </c>
      <c r="E310" s="4" t="s">
        <v>22</v>
      </c>
      <c r="F310" s="4" t="s">
        <v>139</v>
      </c>
      <c r="G310" s="5" t="s">
        <v>340</v>
      </c>
      <c r="H310" s="6">
        <v>196579064</v>
      </c>
      <c r="I310" s="6">
        <v>195595000</v>
      </c>
      <c r="J310" s="6">
        <v>984064</v>
      </c>
      <c r="K310" s="6">
        <v>195595000</v>
      </c>
      <c r="L310" s="7">
        <f>+K310/H310</f>
        <v>0.99499405491115778</v>
      </c>
      <c r="M310" s="6">
        <v>195595000</v>
      </c>
      <c r="N310" s="7">
        <f>+M310/H310</f>
        <v>0.99499405491115778</v>
      </c>
      <c r="O310" s="6">
        <v>97797500</v>
      </c>
      <c r="P310" s="6">
        <v>0</v>
      </c>
      <c r="Q310" s="6">
        <f t="shared" si="14"/>
        <v>0</v>
      </c>
      <c r="R310" s="6">
        <f t="shared" si="15"/>
        <v>97797500</v>
      </c>
    </row>
    <row r="311" spans="1:18" ht="110.25" x14ac:dyDescent="0.25">
      <c r="A311" s="4" t="s">
        <v>54</v>
      </c>
      <c r="B311" s="4" t="s">
        <v>94</v>
      </c>
      <c r="C311" s="4" t="s">
        <v>56</v>
      </c>
      <c r="D311" s="4" t="s">
        <v>99</v>
      </c>
      <c r="E311" s="4" t="s">
        <v>22</v>
      </c>
      <c r="F311" s="4" t="s">
        <v>65</v>
      </c>
      <c r="G311" s="5" t="s">
        <v>341</v>
      </c>
      <c r="H311" s="6">
        <v>0</v>
      </c>
      <c r="I311" s="6">
        <v>0</v>
      </c>
      <c r="J311" s="6">
        <v>0</v>
      </c>
      <c r="K311" s="6">
        <v>0</v>
      </c>
      <c r="L311" s="7" t="e">
        <f>+K311/H311</f>
        <v>#DIV/0!</v>
      </c>
      <c r="M311" s="6">
        <v>0</v>
      </c>
      <c r="N311" s="7" t="e">
        <f>+M311/H311</f>
        <v>#DIV/0!</v>
      </c>
      <c r="O311" s="6">
        <v>0</v>
      </c>
      <c r="P311" s="6">
        <v>0</v>
      </c>
      <c r="Q311" s="6">
        <f t="shared" si="14"/>
        <v>0</v>
      </c>
      <c r="R311" s="6">
        <f t="shared" si="15"/>
        <v>0</v>
      </c>
    </row>
    <row r="312" spans="1:18" ht="63" x14ac:dyDescent="0.25">
      <c r="A312" s="4" t="s">
        <v>54</v>
      </c>
      <c r="B312" s="4" t="s">
        <v>94</v>
      </c>
      <c r="C312" s="4" t="s">
        <v>56</v>
      </c>
      <c r="D312" s="4" t="s">
        <v>99</v>
      </c>
      <c r="E312" s="4" t="s">
        <v>22</v>
      </c>
      <c r="F312" s="4" t="s">
        <v>81</v>
      </c>
      <c r="G312" s="5" t="s">
        <v>342</v>
      </c>
      <c r="H312" s="6">
        <v>6671761</v>
      </c>
      <c r="I312" s="6">
        <v>6612000</v>
      </c>
      <c r="J312" s="6">
        <v>59761</v>
      </c>
      <c r="K312" s="6">
        <v>6612000</v>
      </c>
      <c r="L312" s="7">
        <f>+K312/H312</f>
        <v>0.99104269472482598</v>
      </c>
      <c r="M312" s="6">
        <v>6612000</v>
      </c>
      <c r="N312" s="7">
        <f>+M312/H312</f>
        <v>0.99104269472482598</v>
      </c>
      <c r="O312" s="6">
        <v>0</v>
      </c>
      <c r="P312" s="6">
        <v>0</v>
      </c>
      <c r="Q312" s="6">
        <f t="shared" si="14"/>
        <v>0</v>
      </c>
      <c r="R312" s="6">
        <f t="shared" si="15"/>
        <v>6612000</v>
      </c>
    </row>
    <row r="313" spans="1:18" ht="47.25" x14ac:dyDescent="0.25">
      <c r="A313" s="4" t="s">
        <v>54</v>
      </c>
      <c r="B313" s="4" t="s">
        <v>94</v>
      </c>
      <c r="C313" s="4" t="s">
        <v>56</v>
      </c>
      <c r="D313" s="4" t="s">
        <v>99</v>
      </c>
      <c r="E313" s="4" t="s">
        <v>22</v>
      </c>
      <c r="F313" s="4" t="s">
        <v>103</v>
      </c>
      <c r="G313" s="5" t="s">
        <v>343</v>
      </c>
      <c r="H313" s="6">
        <v>76858865</v>
      </c>
      <c r="I313" s="6">
        <v>76325000</v>
      </c>
      <c r="J313" s="6">
        <v>533865</v>
      </c>
      <c r="K313" s="6">
        <v>76080000</v>
      </c>
      <c r="L313" s="7">
        <f>+K313/H313</f>
        <v>0.98986629583978369</v>
      </c>
      <c r="M313" s="6">
        <v>76080000</v>
      </c>
      <c r="N313" s="7">
        <f>+M313/H313</f>
        <v>0.98986629583978369</v>
      </c>
      <c r="O313" s="6">
        <v>76080000</v>
      </c>
      <c r="P313" s="6">
        <v>0</v>
      </c>
      <c r="Q313" s="6">
        <f t="shared" si="14"/>
        <v>0</v>
      </c>
      <c r="R313" s="6">
        <f t="shared" si="15"/>
        <v>0</v>
      </c>
    </row>
    <row r="314" spans="1:18" ht="94.5" x14ac:dyDescent="0.25">
      <c r="A314" s="4" t="s">
        <v>54</v>
      </c>
      <c r="B314" s="4" t="s">
        <v>94</v>
      </c>
      <c r="C314" s="4" t="s">
        <v>56</v>
      </c>
      <c r="D314" s="4" t="s">
        <v>99</v>
      </c>
      <c r="E314" s="4" t="s">
        <v>22</v>
      </c>
      <c r="F314" s="4" t="s">
        <v>83</v>
      </c>
      <c r="G314" s="5" t="s">
        <v>344</v>
      </c>
      <c r="H314" s="6">
        <v>201000000</v>
      </c>
      <c r="I314" s="6">
        <v>200000000</v>
      </c>
      <c r="J314" s="6">
        <v>1000000</v>
      </c>
      <c r="K314" s="6">
        <v>200000000</v>
      </c>
      <c r="L314" s="7">
        <f>+K314/H314</f>
        <v>0.99502487562189057</v>
      </c>
      <c r="M314" s="6">
        <v>200000000</v>
      </c>
      <c r="N314" s="7">
        <f>+M314/H314</f>
        <v>0.99502487562189057</v>
      </c>
      <c r="O314" s="6">
        <v>200000000</v>
      </c>
      <c r="P314" s="6">
        <v>0</v>
      </c>
      <c r="Q314" s="6">
        <f t="shared" si="14"/>
        <v>0</v>
      </c>
      <c r="R314" s="6">
        <f t="shared" si="15"/>
        <v>0</v>
      </c>
    </row>
    <row r="315" spans="1:18" ht="47.25" x14ac:dyDescent="0.25">
      <c r="A315" s="4" t="s">
        <v>54</v>
      </c>
      <c r="B315" s="4" t="s">
        <v>94</v>
      </c>
      <c r="C315" s="4" t="s">
        <v>56</v>
      </c>
      <c r="D315" s="4" t="s">
        <v>99</v>
      </c>
      <c r="E315" s="4" t="s">
        <v>22</v>
      </c>
      <c r="F315" s="4" t="s">
        <v>67</v>
      </c>
      <c r="G315" s="5" t="s">
        <v>345</v>
      </c>
      <c r="H315" s="6">
        <v>26925000</v>
      </c>
      <c r="I315" s="6">
        <v>26805478</v>
      </c>
      <c r="J315" s="6">
        <v>119522</v>
      </c>
      <c r="K315" s="6">
        <v>26805478</v>
      </c>
      <c r="L315" s="7">
        <f>+K315/H315</f>
        <v>0.9955609285051068</v>
      </c>
      <c r="M315" s="6">
        <v>26805478</v>
      </c>
      <c r="N315" s="7">
        <f>+M315/H315</f>
        <v>0.9955609285051068</v>
      </c>
      <c r="O315" s="6">
        <v>0</v>
      </c>
      <c r="P315" s="6">
        <v>0</v>
      </c>
      <c r="Q315" s="6">
        <f t="shared" si="14"/>
        <v>0</v>
      </c>
      <c r="R315" s="6">
        <f t="shared" si="15"/>
        <v>26805478</v>
      </c>
    </row>
    <row r="316" spans="1:18" ht="47.25" x14ac:dyDescent="0.25">
      <c r="A316" s="4" t="s">
        <v>54</v>
      </c>
      <c r="B316" s="4" t="s">
        <v>94</v>
      </c>
      <c r="C316" s="4" t="s">
        <v>56</v>
      </c>
      <c r="D316" s="4" t="s">
        <v>99</v>
      </c>
      <c r="E316" s="4" t="s">
        <v>22</v>
      </c>
      <c r="F316" s="4" t="s">
        <v>31</v>
      </c>
      <c r="G316" s="5" t="s">
        <v>156</v>
      </c>
      <c r="H316" s="6">
        <v>0</v>
      </c>
      <c r="I316" s="6">
        <v>0</v>
      </c>
      <c r="J316" s="6">
        <v>0</v>
      </c>
      <c r="K316" s="6">
        <v>0</v>
      </c>
      <c r="L316" s="7" t="e">
        <f>+K316/H316</f>
        <v>#DIV/0!</v>
      </c>
      <c r="M316" s="6">
        <v>0</v>
      </c>
      <c r="N316" s="7" t="e">
        <f>+M316/H316</f>
        <v>#DIV/0!</v>
      </c>
      <c r="O316" s="6">
        <v>0</v>
      </c>
      <c r="P316" s="6">
        <v>0</v>
      </c>
      <c r="Q316" s="6">
        <f t="shared" si="14"/>
        <v>0</v>
      </c>
      <c r="R316" s="6">
        <f t="shared" si="15"/>
        <v>0</v>
      </c>
    </row>
    <row r="317" spans="1:18" ht="94.5" x14ac:dyDescent="0.25">
      <c r="A317" s="4" t="s">
        <v>54</v>
      </c>
      <c r="B317" s="4" t="s">
        <v>94</v>
      </c>
      <c r="C317" s="4" t="s">
        <v>56</v>
      </c>
      <c r="D317" s="4" t="s">
        <v>99</v>
      </c>
      <c r="E317" s="4" t="s">
        <v>22</v>
      </c>
      <c r="F317" s="4" t="s">
        <v>117</v>
      </c>
      <c r="G317" s="5" t="s">
        <v>346</v>
      </c>
      <c r="H317" s="6">
        <v>867000000</v>
      </c>
      <c r="I317" s="6">
        <v>863104577</v>
      </c>
      <c r="J317" s="6">
        <v>3895423</v>
      </c>
      <c r="K317" s="6">
        <v>806502615</v>
      </c>
      <c r="L317" s="7">
        <f>+K317/H317</f>
        <v>0.93022216262975777</v>
      </c>
      <c r="M317" s="6">
        <v>798282351</v>
      </c>
      <c r="N317" s="7">
        <f>+M317/H317</f>
        <v>0.9207408892733564</v>
      </c>
      <c r="O317" s="6">
        <v>501384276</v>
      </c>
      <c r="P317" s="6">
        <v>0</v>
      </c>
      <c r="Q317" s="6">
        <f t="shared" si="14"/>
        <v>8220264</v>
      </c>
      <c r="R317" s="6">
        <f t="shared" si="15"/>
        <v>296898075</v>
      </c>
    </row>
    <row r="318" spans="1:18" ht="47.25" x14ac:dyDescent="0.25">
      <c r="A318" s="4" t="s">
        <v>54</v>
      </c>
      <c r="B318" s="4" t="s">
        <v>94</v>
      </c>
      <c r="C318" s="4" t="s">
        <v>101</v>
      </c>
      <c r="D318" s="4" t="s">
        <v>23</v>
      </c>
      <c r="E318" s="4"/>
      <c r="F318" s="4"/>
      <c r="G318" s="5" t="s">
        <v>102</v>
      </c>
      <c r="H318" s="6">
        <v>15000000000</v>
      </c>
      <c r="I318" s="6">
        <v>14999760957</v>
      </c>
      <c r="J318" s="6">
        <v>239043</v>
      </c>
      <c r="K318" s="6">
        <v>14940000000</v>
      </c>
      <c r="L318" s="7">
        <f>+K318/H318</f>
        <v>0.996</v>
      </c>
      <c r="M318" s="6">
        <v>14940000000</v>
      </c>
      <c r="N318" s="7">
        <f>+M318/H318</f>
        <v>0.996</v>
      </c>
      <c r="O318" s="6">
        <v>11220000000</v>
      </c>
      <c r="P318" s="6">
        <v>0</v>
      </c>
      <c r="Q318" s="6">
        <f t="shared" si="14"/>
        <v>0</v>
      </c>
      <c r="R318" s="6">
        <f t="shared" si="15"/>
        <v>3720000000</v>
      </c>
    </row>
    <row r="319" spans="1:18" ht="47.25" x14ac:dyDescent="0.25">
      <c r="A319" s="4" t="s">
        <v>54</v>
      </c>
      <c r="B319" s="4" t="s">
        <v>94</v>
      </c>
      <c r="C319" s="4" t="s">
        <v>101</v>
      </c>
      <c r="D319" s="4" t="s">
        <v>23</v>
      </c>
      <c r="E319" s="4" t="s">
        <v>22</v>
      </c>
      <c r="F319" s="4" t="s">
        <v>21</v>
      </c>
      <c r="G319" s="5" t="s">
        <v>347</v>
      </c>
      <c r="H319" s="6">
        <v>3486055777</v>
      </c>
      <c r="I319" s="6">
        <v>3486055777</v>
      </c>
      <c r="J319" s="6">
        <v>0</v>
      </c>
      <c r="K319" s="6">
        <v>3486055777</v>
      </c>
      <c r="L319" s="7">
        <f>+K319/H319</f>
        <v>1</v>
      </c>
      <c r="M319" s="6">
        <v>3486055777</v>
      </c>
      <c r="N319" s="7">
        <f>+M319/H319</f>
        <v>1</v>
      </c>
      <c r="O319" s="6">
        <v>2618027888.5</v>
      </c>
      <c r="P319" s="6">
        <v>0</v>
      </c>
      <c r="Q319" s="6">
        <f t="shared" si="14"/>
        <v>0</v>
      </c>
      <c r="R319" s="6">
        <f t="shared" si="15"/>
        <v>868027888.5</v>
      </c>
    </row>
    <row r="320" spans="1:18" ht="47.25" x14ac:dyDescent="0.25">
      <c r="A320" s="4" t="s">
        <v>54</v>
      </c>
      <c r="B320" s="4" t="s">
        <v>94</v>
      </c>
      <c r="C320" s="4" t="s">
        <v>101</v>
      </c>
      <c r="D320" s="4" t="s">
        <v>23</v>
      </c>
      <c r="E320" s="4" t="s">
        <v>22</v>
      </c>
      <c r="F320" s="4" t="s">
        <v>23</v>
      </c>
      <c r="G320" s="5" t="s">
        <v>348</v>
      </c>
      <c r="H320" s="6">
        <v>5478087649</v>
      </c>
      <c r="I320" s="6">
        <v>5478087649</v>
      </c>
      <c r="J320" s="6">
        <v>0</v>
      </c>
      <c r="K320" s="6">
        <v>5478087649</v>
      </c>
      <c r="L320" s="7">
        <f>+K320/H320</f>
        <v>1</v>
      </c>
      <c r="M320" s="6">
        <v>5478087649</v>
      </c>
      <c r="N320" s="7">
        <f>+M320/H320</f>
        <v>1</v>
      </c>
      <c r="O320" s="6">
        <v>4114043824.5</v>
      </c>
      <c r="P320" s="6">
        <v>0</v>
      </c>
      <c r="Q320" s="6">
        <f t="shared" si="14"/>
        <v>0</v>
      </c>
      <c r="R320" s="6">
        <f t="shared" si="15"/>
        <v>1364043824.5</v>
      </c>
    </row>
    <row r="321" spans="1:18" ht="31.5" x14ac:dyDescent="0.25">
      <c r="A321" s="4" t="s">
        <v>54</v>
      </c>
      <c r="B321" s="4" t="s">
        <v>94</v>
      </c>
      <c r="C321" s="4" t="s">
        <v>101</v>
      </c>
      <c r="D321" s="4" t="s">
        <v>23</v>
      </c>
      <c r="E321" s="4" t="s">
        <v>22</v>
      </c>
      <c r="F321" s="4" t="s">
        <v>26</v>
      </c>
      <c r="G321" s="5" t="s">
        <v>349</v>
      </c>
      <c r="H321" s="6">
        <v>186752988</v>
      </c>
      <c r="I321" s="6">
        <v>186752988</v>
      </c>
      <c r="J321" s="6">
        <v>0</v>
      </c>
      <c r="K321" s="6">
        <v>186752988</v>
      </c>
      <c r="L321" s="7">
        <f>+K321/H321</f>
        <v>1</v>
      </c>
      <c r="M321" s="6">
        <v>186752988</v>
      </c>
      <c r="N321" s="7">
        <f>+M321/H321</f>
        <v>1</v>
      </c>
      <c r="O321" s="6">
        <v>140251494</v>
      </c>
      <c r="P321" s="6">
        <v>0</v>
      </c>
      <c r="Q321" s="6">
        <f t="shared" si="14"/>
        <v>0</v>
      </c>
      <c r="R321" s="6">
        <f t="shared" si="15"/>
        <v>46501494</v>
      </c>
    </row>
    <row r="322" spans="1:18" ht="15.75" x14ac:dyDescent="0.25">
      <c r="A322" s="4" t="s">
        <v>54</v>
      </c>
      <c r="B322" s="4" t="s">
        <v>94</v>
      </c>
      <c r="C322" s="4" t="s">
        <v>101</v>
      </c>
      <c r="D322" s="4" t="s">
        <v>23</v>
      </c>
      <c r="E322" s="4" t="s">
        <v>22</v>
      </c>
      <c r="F322" s="4" t="s">
        <v>28</v>
      </c>
      <c r="G322" s="5" t="s">
        <v>350</v>
      </c>
      <c r="H322" s="6">
        <v>5341135458</v>
      </c>
      <c r="I322" s="6">
        <v>5340896415</v>
      </c>
      <c r="J322" s="6">
        <v>239043</v>
      </c>
      <c r="K322" s="6">
        <v>5340896415</v>
      </c>
      <c r="L322" s="7">
        <f>+K322/H322</f>
        <v>0.99995524490964893</v>
      </c>
      <c r="M322" s="6">
        <v>5340896415</v>
      </c>
      <c r="N322" s="7">
        <f>+M322/H322</f>
        <v>0.99995524490964893</v>
      </c>
      <c r="O322" s="6">
        <v>4011073207.5</v>
      </c>
      <c r="P322" s="6">
        <v>0</v>
      </c>
      <c r="Q322" s="6">
        <f t="shared" si="14"/>
        <v>0</v>
      </c>
      <c r="R322" s="6">
        <f t="shared" si="15"/>
        <v>1329823207.5</v>
      </c>
    </row>
    <row r="323" spans="1:18" ht="47.25" x14ac:dyDescent="0.25">
      <c r="A323" s="4" t="s">
        <v>54</v>
      </c>
      <c r="B323" s="4" t="s">
        <v>94</v>
      </c>
      <c r="C323" s="4" t="s">
        <v>101</v>
      </c>
      <c r="D323" s="4" t="s">
        <v>23</v>
      </c>
      <c r="E323" s="4" t="s">
        <v>22</v>
      </c>
      <c r="F323" s="4" t="s">
        <v>42</v>
      </c>
      <c r="G323" s="5" t="s">
        <v>351</v>
      </c>
      <c r="H323" s="6">
        <v>448207171</v>
      </c>
      <c r="I323" s="6">
        <v>448207171</v>
      </c>
      <c r="J323" s="6">
        <v>0</v>
      </c>
      <c r="K323" s="6">
        <v>448207171</v>
      </c>
      <c r="L323" s="7">
        <f>+K323/H323</f>
        <v>1</v>
      </c>
      <c r="M323" s="6">
        <v>448207171</v>
      </c>
      <c r="N323" s="7">
        <f>+M323/H323</f>
        <v>1</v>
      </c>
      <c r="O323" s="6">
        <v>336603585.5</v>
      </c>
      <c r="P323" s="6">
        <v>0</v>
      </c>
      <c r="Q323" s="6">
        <f t="shared" si="14"/>
        <v>0</v>
      </c>
      <c r="R323" s="6">
        <f t="shared" si="15"/>
        <v>111603585.5</v>
      </c>
    </row>
    <row r="324" spans="1:18" ht="47.25" x14ac:dyDescent="0.25">
      <c r="A324" s="4" t="s">
        <v>54</v>
      </c>
      <c r="B324" s="4" t="s">
        <v>94</v>
      </c>
      <c r="C324" s="4" t="s">
        <v>101</v>
      </c>
      <c r="D324" s="4" t="s">
        <v>23</v>
      </c>
      <c r="E324" s="4" t="s">
        <v>22</v>
      </c>
      <c r="F324" s="4" t="s">
        <v>99</v>
      </c>
      <c r="G324" s="5" t="s">
        <v>156</v>
      </c>
      <c r="H324" s="6">
        <v>59760957</v>
      </c>
      <c r="I324" s="6">
        <v>59760957</v>
      </c>
      <c r="J324" s="6">
        <v>0</v>
      </c>
      <c r="K324" s="6">
        <v>0</v>
      </c>
      <c r="L324" s="7">
        <f>+K324/H324</f>
        <v>0</v>
      </c>
      <c r="M324" s="6">
        <v>0</v>
      </c>
      <c r="N324" s="7">
        <f>+M324/H324</f>
        <v>0</v>
      </c>
      <c r="O324" s="6">
        <v>0</v>
      </c>
      <c r="P324" s="6">
        <v>0</v>
      </c>
      <c r="Q324" s="6">
        <f t="shared" si="14"/>
        <v>0</v>
      </c>
      <c r="R324" s="6">
        <f t="shared" si="15"/>
        <v>0</v>
      </c>
    </row>
    <row r="325" spans="1:18" ht="15.75" x14ac:dyDescent="0.25">
      <c r="A325" s="4" t="s">
        <v>1</v>
      </c>
      <c r="B325" s="4" t="s">
        <v>1</v>
      </c>
      <c r="C325" s="4" t="s">
        <v>1</v>
      </c>
      <c r="D325" s="4" t="s">
        <v>1</v>
      </c>
      <c r="E325" s="4" t="s">
        <v>1</v>
      </c>
      <c r="F325" s="4" t="s">
        <v>1</v>
      </c>
      <c r="G325" s="5" t="s">
        <v>1</v>
      </c>
      <c r="H325" s="6">
        <v>1295394544122</v>
      </c>
      <c r="I325" s="6">
        <v>1249003662097.51</v>
      </c>
      <c r="J325" s="6">
        <v>46390882024.489998</v>
      </c>
      <c r="K325" s="6">
        <v>1241713032022.0901</v>
      </c>
      <c r="L325" s="7">
        <f>+K325/H325</f>
        <v>0.9585597204006332</v>
      </c>
      <c r="M325" s="6">
        <v>1200200662646.0901</v>
      </c>
      <c r="N325" s="7">
        <f>+M325/H325</f>
        <v>0.9265136001167652</v>
      </c>
      <c r="O325" s="6">
        <v>1028399797129.08</v>
      </c>
      <c r="P325" s="6">
        <f>+P8</f>
        <v>38133025302</v>
      </c>
      <c r="Q325" s="6">
        <f t="shared" si="14"/>
        <v>3379344074</v>
      </c>
      <c r="R325" s="6">
        <f t="shared" si="15"/>
        <v>171800865517.01013</v>
      </c>
    </row>
    <row r="326" spans="1:18" ht="0" hidden="1" customHeight="1" x14ac:dyDescent="0.25"/>
  </sheetData>
  <mergeCells count="1">
    <mergeCell ref="G2:K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Jimenez Cortez</dc:creator>
  <cp:lastModifiedBy>Gina del Rosario Nuñez Polo</cp:lastModifiedBy>
  <dcterms:created xsi:type="dcterms:W3CDTF">2016-01-22T21:06:02Z</dcterms:created>
  <dcterms:modified xsi:type="dcterms:W3CDTF">2016-02-02T19:13:07Z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