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lartunduaga\Documents\2021\PARA PUBLICAR\"/>
    </mc:Choice>
  </mc:AlternateContent>
  <xr:revisionPtr revIDLastSave="0" documentId="13_ncr:1_{59EB878E-BAF7-4CEC-8444-CC66CCFF2DC3}" xr6:coauthVersionLast="41" xr6:coauthVersionMax="41" xr10:uidLastSave="{00000000-0000-0000-0000-000000000000}"/>
  <bookViews>
    <workbookView xWindow="-120" yWindow="-120" windowWidth="20730" windowHeight="11160" xr2:uid="{A638628C-8658-4FAC-9CF3-396543B7F9A7}"/>
  </bookViews>
  <sheets>
    <sheet name="PM FUTIC 2019" sheetId="1" r:id="rId1"/>
    <sheet name="Convenios" sheetId="4" r:id="rId2"/>
    <sheet name="Hoja1" sheetId="2" r:id="rId3"/>
    <sheet name="Hoja2" sheetId="3" r:id="rId4"/>
  </sheets>
  <definedNames>
    <definedName name="_xlnm._FilterDatabase" localSheetId="1" hidden="1">Convenios!$A$3:$G$43</definedName>
    <definedName name="_xlnm._FilterDatabase" localSheetId="0" hidden="1">'PM FUTIC 2019'!$B$10:$Q$92</definedName>
    <definedName name="_xlnm.Print_Area" localSheetId="1">Convenios!$A$1:$E$32</definedName>
    <definedName name="_xlnm.Print_Titles" localSheetId="1">Convenios!$1:$3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5" i="4" l="1"/>
  <c r="D51" i="4" s="1"/>
  <c r="D53" i="4" s="1"/>
  <c r="P12" i="1" l="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M12" i="1" l="1"/>
  <c r="N12" i="1" s="1"/>
  <c r="O12" i="1" s="1"/>
  <c r="M13" i="1"/>
  <c r="N13" i="1" s="1"/>
  <c r="O13" i="1" s="1"/>
  <c r="M14" i="1"/>
  <c r="N14" i="1" s="1"/>
  <c r="O14" i="1" s="1"/>
  <c r="M15" i="1"/>
  <c r="N15" i="1" s="1"/>
  <c r="O15" i="1" s="1"/>
  <c r="M16" i="1"/>
  <c r="N16" i="1" s="1"/>
  <c r="O16" i="1" s="1"/>
  <c r="M17" i="1"/>
  <c r="N17" i="1" s="1"/>
  <c r="O17" i="1" s="1"/>
  <c r="M18" i="1"/>
  <c r="N18" i="1" s="1"/>
  <c r="O18" i="1" s="1"/>
  <c r="M19" i="1"/>
  <c r="N19" i="1" s="1"/>
  <c r="O19" i="1" s="1"/>
  <c r="M20" i="1"/>
  <c r="N20" i="1" s="1"/>
  <c r="O20" i="1" s="1"/>
  <c r="M21" i="1"/>
  <c r="N21" i="1" s="1"/>
  <c r="O21" i="1" s="1"/>
  <c r="M22" i="1"/>
  <c r="N22" i="1" s="1"/>
  <c r="O22" i="1" s="1"/>
  <c r="M23" i="1"/>
  <c r="N23" i="1" s="1"/>
  <c r="O23" i="1" s="1"/>
  <c r="M24" i="1"/>
  <c r="N24" i="1" s="1"/>
  <c r="O24" i="1" s="1"/>
  <c r="M25" i="1"/>
  <c r="N25" i="1" s="1"/>
  <c r="O25" i="1" s="1"/>
  <c r="M26" i="1"/>
  <c r="N26" i="1" s="1"/>
  <c r="O26" i="1" s="1"/>
  <c r="M27" i="1"/>
  <c r="N27" i="1" s="1"/>
  <c r="O27" i="1" s="1"/>
  <c r="M28" i="1"/>
  <c r="N28" i="1" s="1"/>
  <c r="O28" i="1" s="1"/>
  <c r="M29" i="1"/>
  <c r="N29" i="1" s="1"/>
  <c r="O29" i="1" s="1"/>
  <c r="M30" i="1"/>
  <c r="N30" i="1" s="1"/>
  <c r="O30" i="1" s="1"/>
  <c r="M31" i="1"/>
  <c r="N31" i="1" s="1"/>
  <c r="O31" i="1" s="1"/>
  <c r="M32" i="1"/>
  <c r="N32" i="1" s="1"/>
  <c r="O32" i="1" s="1"/>
  <c r="M33" i="1"/>
  <c r="N33" i="1" s="1"/>
  <c r="O33" i="1" s="1"/>
  <c r="M34" i="1"/>
  <c r="N34" i="1" s="1"/>
  <c r="O34" i="1" s="1"/>
  <c r="M35" i="1"/>
  <c r="N35" i="1" s="1"/>
  <c r="O35" i="1" s="1"/>
  <c r="M36" i="1"/>
  <c r="N36" i="1" s="1"/>
  <c r="O36" i="1" s="1"/>
  <c r="M37" i="1"/>
  <c r="N37" i="1" s="1"/>
  <c r="O37" i="1" s="1"/>
  <c r="M38" i="1"/>
  <c r="N38" i="1" s="1"/>
  <c r="O38" i="1" s="1"/>
  <c r="M39" i="1"/>
  <c r="N39" i="1" s="1"/>
  <c r="O39" i="1" s="1"/>
  <c r="M40" i="1"/>
  <c r="N40" i="1" s="1"/>
  <c r="O40" i="1" s="1"/>
  <c r="M41" i="1"/>
  <c r="N41" i="1" s="1"/>
  <c r="O41" i="1" s="1"/>
  <c r="M42" i="1"/>
  <c r="N42" i="1" s="1"/>
  <c r="O42" i="1" s="1"/>
  <c r="M43" i="1"/>
  <c r="N43" i="1" s="1"/>
  <c r="O43" i="1" s="1"/>
  <c r="M44" i="1"/>
  <c r="N44" i="1" s="1"/>
  <c r="O44" i="1" s="1"/>
  <c r="M45" i="1"/>
  <c r="N45" i="1" s="1"/>
  <c r="O45" i="1" s="1"/>
  <c r="M46" i="1"/>
  <c r="N46" i="1" s="1"/>
  <c r="O46" i="1" s="1"/>
  <c r="M47" i="1"/>
  <c r="N47" i="1" s="1"/>
  <c r="O47" i="1" s="1"/>
  <c r="M48" i="1"/>
  <c r="N48" i="1" s="1"/>
  <c r="O48" i="1" s="1"/>
  <c r="M49" i="1"/>
  <c r="N49" i="1" s="1"/>
  <c r="O49" i="1" s="1"/>
  <c r="M50" i="1"/>
  <c r="N50" i="1" s="1"/>
  <c r="O50" i="1" s="1"/>
  <c r="M51" i="1"/>
  <c r="N51" i="1" s="1"/>
  <c r="O51" i="1" s="1"/>
  <c r="M52" i="1"/>
  <c r="N52" i="1" s="1"/>
  <c r="O52" i="1" s="1"/>
  <c r="M53" i="1"/>
  <c r="N53" i="1" s="1"/>
  <c r="O53" i="1" s="1"/>
  <c r="M54" i="1"/>
  <c r="N54" i="1" s="1"/>
  <c r="O54" i="1" s="1"/>
  <c r="M55" i="1"/>
  <c r="N55" i="1" s="1"/>
  <c r="O55" i="1" s="1"/>
  <c r="M56" i="1"/>
  <c r="N56" i="1" s="1"/>
  <c r="O56" i="1" s="1"/>
  <c r="M57" i="1"/>
  <c r="N57" i="1" s="1"/>
  <c r="O57" i="1" s="1"/>
  <c r="M58" i="1"/>
  <c r="N58" i="1" s="1"/>
  <c r="O58" i="1" s="1"/>
  <c r="M59" i="1"/>
  <c r="N59" i="1" s="1"/>
  <c r="O59" i="1" s="1"/>
  <c r="M60" i="1"/>
  <c r="N60" i="1" s="1"/>
  <c r="O60" i="1" s="1"/>
  <c r="M61" i="1"/>
  <c r="N61" i="1" s="1"/>
  <c r="O61" i="1" s="1"/>
  <c r="M62" i="1"/>
  <c r="N62" i="1" s="1"/>
  <c r="O62" i="1" s="1"/>
  <c r="M63" i="1"/>
  <c r="N63" i="1" s="1"/>
  <c r="O63" i="1" s="1"/>
  <c r="M64" i="1"/>
  <c r="N64" i="1" s="1"/>
  <c r="O64" i="1" s="1"/>
  <c r="M65" i="1"/>
  <c r="N65" i="1" s="1"/>
  <c r="O65" i="1" s="1"/>
  <c r="M66" i="1"/>
  <c r="N66" i="1" s="1"/>
  <c r="O66" i="1" s="1"/>
  <c r="M67" i="1"/>
  <c r="N67" i="1" s="1"/>
  <c r="O67" i="1" s="1"/>
  <c r="M68" i="1"/>
  <c r="N68" i="1" s="1"/>
  <c r="O68" i="1" s="1"/>
  <c r="M69" i="1"/>
  <c r="N69" i="1" s="1"/>
  <c r="O69" i="1" s="1"/>
  <c r="M70" i="1"/>
  <c r="N70" i="1" s="1"/>
  <c r="O70" i="1" s="1"/>
  <c r="M71" i="1"/>
  <c r="N71" i="1" s="1"/>
  <c r="O71" i="1" s="1"/>
  <c r="M72" i="1"/>
  <c r="N72" i="1" s="1"/>
  <c r="O72" i="1" s="1"/>
  <c r="M73" i="1"/>
  <c r="N73" i="1" s="1"/>
  <c r="O73" i="1" s="1"/>
  <c r="M74" i="1"/>
  <c r="N74" i="1" s="1"/>
  <c r="O74" i="1" s="1"/>
  <c r="M75" i="1"/>
  <c r="N75" i="1" s="1"/>
  <c r="O75" i="1" s="1"/>
  <c r="M76" i="1"/>
  <c r="N76" i="1" s="1"/>
  <c r="O76" i="1" s="1"/>
  <c r="M77" i="1"/>
  <c r="N77" i="1" s="1"/>
  <c r="O77" i="1" s="1"/>
  <c r="M78" i="1"/>
  <c r="N78" i="1" s="1"/>
  <c r="O78" i="1" s="1"/>
  <c r="M79" i="1"/>
  <c r="N79" i="1" s="1"/>
  <c r="O79" i="1" s="1"/>
  <c r="M80" i="1"/>
  <c r="N80" i="1" s="1"/>
  <c r="O80" i="1" s="1"/>
  <c r="M81" i="1"/>
  <c r="N81" i="1" s="1"/>
  <c r="O81" i="1" s="1"/>
  <c r="M82" i="1"/>
  <c r="N82" i="1" s="1"/>
  <c r="O82" i="1" s="1"/>
  <c r="M83" i="1"/>
  <c r="N83" i="1" s="1"/>
  <c r="O83" i="1" s="1"/>
  <c r="M84" i="1"/>
  <c r="N84" i="1" s="1"/>
  <c r="O84" i="1" s="1"/>
  <c r="M85" i="1"/>
  <c r="N85" i="1" s="1"/>
  <c r="O85" i="1" s="1"/>
  <c r="M86" i="1"/>
  <c r="N86" i="1" s="1"/>
  <c r="O86" i="1" s="1"/>
  <c r="M87" i="1"/>
  <c r="N87" i="1" s="1"/>
  <c r="O87" i="1" s="1"/>
  <c r="M88" i="1"/>
  <c r="N88" i="1" s="1"/>
  <c r="O88" i="1" s="1"/>
  <c r="M89" i="1"/>
  <c r="N89" i="1" s="1"/>
  <c r="O89" i="1" s="1"/>
  <c r="M90" i="1"/>
  <c r="N90" i="1" s="1"/>
  <c r="O90" i="1" s="1"/>
  <c r="M91" i="1"/>
  <c r="N91" i="1" s="1"/>
  <c r="O91" i="1" s="1"/>
  <c r="K11" i="1"/>
  <c r="P11" i="1" s="1"/>
  <c r="P92" i="1" s="1"/>
  <c r="M11" i="1" l="1"/>
  <c r="M92" i="1" l="1"/>
  <c r="N11" i="1"/>
  <c r="N92" i="1" l="1"/>
  <c r="O11" i="1"/>
  <c r="O92" i="1" s="1"/>
</calcChain>
</file>

<file path=xl/sharedStrings.xml><?xml version="1.0" encoding="utf-8"?>
<sst xmlns="http://schemas.openxmlformats.org/spreadsheetml/2006/main" count="865" uniqueCount="509">
  <si>
    <t>FORMATO No 1</t>
  </si>
  <si>
    <t xml:space="preserve"> INFORMACIÓN SOBRE LOS PLANES DE MEJORAMIENTO </t>
  </si>
  <si>
    <t xml:space="preserve">Informe presentado a la Contraloría General de la República </t>
  </si>
  <si>
    <t>Fecha de avance</t>
  </si>
  <si>
    <t>Descripción hallazgo</t>
  </si>
  <si>
    <t>Causa del Hallazgo</t>
  </si>
  <si>
    <t>Puntaje  Logrado  por las metas   (Poi)</t>
  </si>
  <si>
    <t xml:space="preserve">Puntaje Logrado por las metas  Vencidas (POMVi)  </t>
  </si>
  <si>
    <t>Puntaje atribuido metas vencidas</t>
  </si>
  <si>
    <t>H1A 2019</t>
  </si>
  <si>
    <t xml:space="preserve">La clasificación de bienes y derechos con disponibilidad superior a 365 días, incide en la determinación del verdadero Activo Corriente y toma de decisiones con base en la liquidez de la Entidad, debido a que estos activos no se encuentran aptos para el uso inmediato. </t>
  </si>
  <si>
    <t xml:space="preserve">Analizar y Validar la clasificación del Activo, teniendo en cuenta la liquidez y recursos disponibles, acorde con la normatividad vigente de la CGN, la parametrización establecida por el SIIF NACIÓN para la clasificación de información de las cuentas contables y transmisión al CHIP. </t>
  </si>
  <si>
    <t>Con base en la parametrización en el SIIF NACION y la normatividad para la Entidades de Gobierno, se coteja la clasificación del activo como corriente y no corriente para su transmisión al CHIP de la CGN, al cierre de la vigencia 2020, de las cuentas observadas por la CGR: Efectivo Uso Restringido, Contribuciones Tasas e Ingresos No Tributarios, Otros Deudores e Inventarios y Materiales de Suministro</t>
  </si>
  <si>
    <t xml:space="preserve"> Reporte CHIP de la CGN</t>
  </si>
  <si>
    <t xml:space="preserve">GIT de Contabilidad 
Subdirección Financiera </t>
  </si>
  <si>
    <t>Verificar con las área fuente la liquidez y disponibilidad o realización de los recursos en un tiempo menor o mayor a un año, para determinar con base en la información suministrada, su clasificación en los Estados Financieros.</t>
  </si>
  <si>
    <t>Mediante mesa de trabajo con las áreas fuente de información contable, verificar la liquidez, disponibilidad o realización de: Efectivo Uso Restringido, Contribuciones Tasas e Ingresos No Tributarios, Otros Deudores e Inventarios y Materiales de Suministro, para su correcta clasificación en el Activo Cte. y No Cte., al cierre de la vigencia 2020</t>
  </si>
  <si>
    <t>Acta de  mesa de trabajo con las áreas responsables que generan información contable.</t>
  </si>
  <si>
    <t>Lidera GIT de Contabilidad, 
Participan: GIT de Cartera, GIT de Bienes, GIT Procesos Judiciales, OGIF.</t>
  </si>
  <si>
    <t>H2AD 2019</t>
  </si>
  <si>
    <t>Presunta inoportunidad en el cobro de la cartera</t>
  </si>
  <si>
    <t xml:space="preserve">Adelantar un plan de revisión e inventario de los expedientes correspondientes a los procedimientos  iniciados de la vigencia 2018 hacia atrás, orientado a la notificación de los autos de mandamiento de pago expedidos dentro de estos y al impulso de las actuaciones procesales tendientes a la recuperación de la cartera, de conformidad con el procedimiento establecido en el manual de cobro de la entidad y el Estatuto Tributario. </t>
  </si>
  <si>
    <t xml:space="preserve">Entregar un Informe del plan de revisión e inventario que especifique mandamientos notificados, procedimientos impulsados, numero y tipo de actos administrativos expedidos </t>
  </si>
  <si>
    <t>Informe del plan de revisión e inventario</t>
  </si>
  <si>
    <t xml:space="preserve">H3A 2019
</t>
  </si>
  <si>
    <t>Presunta inconsistencia en la revelación de la información de la cartera no vencida recibida de la ANTV en liquidación.</t>
  </si>
  <si>
    <t>Realizar un inventario de los expedientes físicos entregados por la ANTV  en liquidación frente a los procesos de cartera, para impulsar su cobro, archivo o depuración de los mismos, generando para tal fin el informe de análisis respectivo.</t>
  </si>
  <si>
    <t>Informe de expedientes y estado  de procedimientos de cobro entregados por la ANTV en liquidación mediante acta 08 de 2019</t>
  </si>
  <si>
    <t>Informe de procedimientos entregados por la ANTV en liquidación</t>
  </si>
  <si>
    <t>Solicitar a la ANTV- en liquidación la recomposición de la cartera no vencida para que el MINTIC realice la reversión de los registros de cartera traslada</t>
  </si>
  <si>
    <t>Informe al comité de sostenibilidad contable sobre la reversión de la cartera no vencida de Televisión</t>
  </si>
  <si>
    <t>Acta de comité de sostenibilidad contable</t>
  </si>
  <si>
    <t xml:space="preserve">GIT Cartera
Subdirección Financiera
</t>
  </si>
  <si>
    <t xml:space="preserve">H4A 2019
</t>
  </si>
  <si>
    <t>H5A 2019</t>
  </si>
  <si>
    <t>Presunto riesgo en la recuperación de cartera con fecha de vencimiento superior a tres (3) años</t>
  </si>
  <si>
    <t xml:space="preserve">H6A 2019
</t>
  </si>
  <si>
    <t>Posibles deficiencias en la revelación de hechos que identifique el origen o movimiento, por lo que no fue posible lograr un entendimiento relativo a los hechos económicos del FU TIC de carácter material, tales como: las políticas aplicables o metodología utilizada para reconocer y medir la información de los derechos de la Entidad.</t>
  </si>
  <si>
    <t>Elaborar informe explicativo sobre la respuesta dada en su momento a la Observación seis (6) del requerimiento AG81-039 FU TIC 039 Observaciones Contables 2020 FUTIC.</t>
  </si>
  <si>
    <t>Informe y Notas Estados Financieros Tercer Trimestre de 2020</t>
  </si>
  <si>
    <t>Actualizar el  instructivo "Buenas Prácticas para la elaboración de notas contables", acorde a la norma técnica vigente para la revelación de hechos materiales que pueden afectar la situación financiera del Fondo y que permita conocer el estado, manejo y control de los derechos generados por los recursos controlados que resulten de un evento pasado.</t>
  </si>
  <si>
    <t>Se amplían los lineamientos requeridos a las áreas fuente para que incluyan información adicional de carácter especifico y de importancia relativa, sobre los hechos económicos que sean materiales y que deben ser revelados en las notas.</t>
  </si>
  <si>
    <t>Instructivo actualizado de Buenas prácticas contables</t>
  </si>
  <si>
    <t>H7A 2019</t>
  </si>
  <si>
    <t>Sobrestimación de la cuenta (1530) - Inventario en poder de terceros, debido a que no se a definido la destinación final de los bienes adquiridos en el marco del convenio 746 de 2018, por lo cual aun se encuentran dentro de los inventarios del Fondo.</t>
  </si>
  <si>
    <t>Depuración de la cuenta (1530) - Inventarios en poder de  terceros</t>
  </si>
  <si>
    <t xml:space="preserve">Realizar la depuración de la cuenta (1530) - inventarios en poder de terceros, posterior a la destinación final de los bienes adquiridos en el marco del convenio No. 746 de 2018 </t>
  </si>
  <si>
    <t>Depuración realizada</t>
  </si>
  <si>
    <t xml:space="preserve">
GIT Consenso Social
</t>
  </si>
  <si>
    <t xml:space="preserve">H8AD 2019
</t>
  </si>
  <si>
    <t>Falta de oportunidad en la legalización de recursos en cumplimiento del objeto de los convenios firmados.</t>
  </si>
  <si>
    <t>Relizar seguimiento periódico al cumplimiento de las proyecciones de legalizaciones realizado por los supervisores de los convenios con saldo por legalizar a diciembre de 2019. Liderado desde Secretaría General (Convenios 498-2010, 567-2013, 408-2014, 592-2014, 1239-2016, 854-2018, 814-2017, 813-2017, 715-2018, 667-2019, 524-2019, 455-2019, 534-2019, 549-2019, 640-2019, 738-2019, 690-2019, 747-2019, 781-2019, 1047-2012, 768-2013)</t>
  </si>
  <si>
    <t>Verificar el cumplimiento de las proyecciones de las legalizaciones, de manera mensual, generando los informes de seguimiento a legalizaciones, conciliado con lo reportado por la Subdirección Financiera.</t>
  </si>
  <si>
    <t>Informe de seguimiento a las legalizaciones mensual</t>
  </si>
  <si>
    <t xml:space="preserve">Desde la supervisión de cada convenio, presentar trimestralmente un informe donde se evidencien los avances de los procesos judiciales, informando el estado y gestiones realizadas, teniendo en cuenta la instancia en la que se encuentre cada convenio.
</t>
  </si>
  <si>
    <t>Informe trimestral de avances de los procesos judiciales</t>
  </si>
  <si>
    <t>H9AD 2019</t>
  </si>
  <si>
    <t>No registro como Activo Intangible el desarrollo local que corresponde a Software, frente a los aspectos tales como la vida útil, adiciones o mejoras realizadas, bajas, adquisiciones, 
amortizaciones pérdidas por deterioro del valor, el valor en libros de los activos 
intangibles cuya titularidad sea de la Entidad y si esta se encuentra en uso o inactivos.</t>
  </si>
  <si>
    <t>Actualizar los bienes intangibles (desarrollos propios) de la entidad en el aplicativo Seven por parte del GIT de Administración de Bienes, con base en la entrega de un informe semestral de la Oficina de TI y documentos de ingreso con toda la información requerida y de acuerdo a la política de activos intangibles y el manual de administración de bienes</t>
  </si>
  <si>
    <t>Documento</t>
  </si>
  <si>
    <t xml:space="preserve">Oficina TI 
 apoya GIT Administración de Bienes Subdirección Administrativa </t>
  </si>
  <si>
    <t>Campaña</t>
  </si>
  <si>
    <t xml:space="preserve">Oficina TI </t>
  </si>
  <si>
    <t xml:space="preserve">H10AD 2019
</t>
  </si>
  <si>
    <t xml:space="preserve">Las Notas a los Estados Financieros no contienen toda la información básica y adicional necesaria de carácter específico que permita al usuario de los mismos, conocer con claridad las características cualitativas de la información financiera de importancia relativa y los hechos económicos de relevancia material del FU TIC </t>
  </si>
  <si>
    <t>Realizar un informe que valide los lineamientos descritos en el instructivo de buenas prácticas para la elaboración de notas contables con el fin de mejorar la claridad y las características cualitativas de la información financiera.</t>
  </si>
  <si>
    <t>Se realiza validación de las notas contables elaboradas por las áreas fuente de información financiera y contable, cotejándolas sobre las cifras que deban ser reveladas de manera cualitativa y cuantitativa que presenten materialidad, que puedan afectar la situación financiera y la interpretación de los estados financieros al cierre de la vigencia.</t>
  </si>
  <si>
    <t>Informe</t>
  </si>
  <si>
    <t>Lidera GIT Contabilidad, 
Participan:GIT de Cartera, GIT de Bienes, GIT Procesos Judiciales, OGIF.</t>
  </si>
  <si>
    <t>Validar el alcance, cobertura, impacto y revelación  de la información financiera que suministran las áreas fuentes dentro de las notas  al cierre de la vigencia 2020.</t>
  </si>
  <si>
    <t>Se efectúa análisis de la información adicional de carácter especifico que se generan en cada uno de los procesos, para establecer las características cualitativas y cuantitativas de la información financiera y que son de importancia relativa y que presentan hechos económicos materiales que son susceptibles de ser informados para su revelación por las áreas fuente.</t>
  </si>
  <si>
    <t>Carpeta con las actas de validación que se desarrollen con las áreas responsables de generar información contable.</t>
  </si>
  <si>
    <t xml:space="preserve"> GIT Tesorería 
Subdirección Financiera </t>
  </si>
  <si>
    <t xml:space="preserve">H11A 2019
</t>
  </si>
  <si>
    <t>No ejecución de la reserva presupuestal constituida al 31 de diciembre de 2018, teniendo en cuenta que de acuerdo a la revisión y conceptos emitidos por la Interventoría del proyecto  en los términos del artículo 83 de la ley 1474 de 2011, no se cumplieron las condiciones señaladas en el contrato de aporte para que se hiciera el desembolso al patrimonio autónomo.</t>
  </si>
  <si>
    <t>Elaborar informe semestral de seguimiento al  proceso judicial del tribunal de arbitramento respecto al contrato 875 de 2013, con corte a los meses de junio y diciembre de 2020</t>
  </si>
  <si>
    <t>Informe semestral de seguimiento al  proceso judicial del tribunal de arbitramento respecto al contrato 875 de 2013, con corte a los meses de junio y diciembre de 2020</t>
  </si>
  <si>
    <t>Informe semestral</t>
  </si>
  <si>
    <t>Dirección de Infraestructura</t>
  </si>
  <si>
    <t>H12A 2019</t>
  </si>
  <si>
    <t>Posibles debilidades en la planeación, ejecución y seguimiento a los proyectos, debido a la no utilización de la totalidad de las vigencias futuras solicitadas en la vigencia, por parte de los diferentes proyectos de inversión.</t>
  </si>
  <si>
    <t xml:space="preserve">Reuniones de seguimiento periódicas a la ejecución presupuestal y procesos contractuales por parte de la Secretaría General y la Oficina de Planeación a cada área responsable.
</t>
  </si>
  <si>
    <t>Actas</t>
  </si>
  <si>
    <t xml:space="preserve">H13A 2019
</t>
  </si>
  <si>
    <t>Posibles debilidades en la gestión de la información y la interacción entre las diferentes dependencias, lo cual afectan la calidad de la información para el seguimiento y trazabilidad de los procesos adelantados por la subdirección financiera.</t>
  </si>
  <si>
    <t>Entregar informe de la constitución de las cuentas por pagar de 2019 y el informe de ejecución de cuentas por pagar de 2019 con las notas de pie de pagina que permitan su entendimiento</t>
  </si>
  <si>
    <t>informe</t>
  </si>
  <si>
    <t xml:space="preserve">GIT Tesorería
Subdirección Financiera  </t>
  </si>
  <si>
    <t>Entregar el informe de la constitución de la reserva que se constituyó del presupuesto de 2018 y el informe de la reserva ejecutada a 31-12-2019 para que se verifique que lo correcto es que quedó un saldo de dos millones sin ejecutar, lo cual es congruente con la segunda respuesta dada por la entidad.</t>
  </si>
  <si>
    <t>Se generarán los informes de constitución y de ejecución de la reserva presupuestal, donde se evidencie el valor constituido de $22 millones, pagado por $20.000 y el saldo que quedó al final del período de la vigencia de la reserva, en la cual se observe el saldo que quedó sin ejecutar. De igual manera se adjuntará copia del soporte correspondiente de la cuenta tramitada.</t>
  </si>
  <si>
    <t xml:space="preserve">Informe
</t>
  </si>
  <si>
    <t xml:space="preserve">GIT de Presupuesto
Subdirección Financiera </t>
  </si>
  <si>
    <t>H14A 2019</t>
  </si>
  <si>
    <t>* Falta de liberación de los recursos comprometidos que no se ejecutarán debido al saldo sin ejecutar de los meses cuya prestación de servicio se realiza de forma fraccionada.
* Inobservancia de las fecha programadas de pagos que ocasionan retrasos en los desembolsos programados.</t>
  </si>
  <si>
    <t>Generar informes de seguimiento a la ejecución contractual.</t>
  </si>
  <si>
    <t>Informes.</t>
  </si>
  <si>
    <t>Oficina para la Gestión de Ingresos del Fondo</t>
  </si>
  <si>
    <t>Realizar seguimiento sobre la ejecución contractual con aquellas áreas que presentan los mayores retrasos en los desembolsos programados.</t>
  </si>
  <si>
    <t>Realizar mesas de trabajo  de seguimiento con las dependencias priorizadas que presenten el % de desembolsos programados más bajo. Las mesas de trabajo se realizaran en el mes de julio y en el mes de noviembre de 2020.</t>
  </si>
  <si>
    <t>Informe de seguimiento.</t>
  </si>
  <si>
    <t>H15A 2019</t>
  </si>
  <si>
    <t>Procesos administrativos que deben adelantarse teniendo en cuenta los presuntos incumplimientos notificados por la supervisión. 
Demanda de reconvención que fue admitida por el Tribunal de Arbitramento el 4 de febrero de 2020 que actualmente se encuentran en curso.</t>
  </si>
  <si>
    <t xml:space="preserve">H16A 2019 </t>
  </si>
  <si>
    <t xml:space="preserve">Incertidumbre en las reservas presupuestales con relación a los contratos 846-2018 y 694-2019, al presentarse diferencias contra la documentación soporte, cuando estas deben ser claras, concisas y precisas. </t>
  </si>
  <si>
    <t>Entregar un informe explicativo  que contenga los valores de los compromisos presupuestales constituidos como reservas con cargo a los contratos 846/2018 y 694/2019, debidamente soportados con la situación presentada al finalizar la vigencia con fundamento en la disposición del Ministerio de Hacienda que lo originó, por insuficiencia de PAC</t>
  </si>
  <si>
    <t>Identificar con claridad la cuantía de los valores comprometidos en los contratos 846-2018 y 694-2019 y constituidos como reserva presupuestal. Explicando claramente porque una reserva presupuestal se constituía con los documentos de una cuenta por pagar, de tal forma que la información entregada sea clara, concisa y precisa, soportada debidamente con la documentación respectiva.</t>
  </si>
  <si>
    <t>Documento de conciliación entre los valores comprometidos y la constitución de reservas presupuestales, debidamente soportados</t>
  </si>
  <si>
    <t xml:space="preserve">GIT Tesorería
Subdirección Financiera </t>
  </si>
  <si>
    <t>H17A 2019</t>
  </si>
  <si>
    <t>Los saldos por legalizar obtenidos a partir de los informes de supervisión, difieren de los valores registrados en las notas a los estados financieros, del convenio 741 de 2019</t>
  </si>
  <si>
    <t>Evidenciar que las legalizaciones radicadas por el aliado Colombia Productiva, queden efectivamente registradas en el área contable del FUTIC,  incorporar estos valores en los informes de supervisión.</t>
  </si>
  <si>
    <t>Solicitar al área contable de FUTIC los auxiliares de cuenta que evidencien los registros efectuados de las legalizaciones remitidas para que este valor sea incluido en los informes de supervisión, los cuales también serán allegados.</t>
  </si>
  <si>
    <t>Los saldos por legalizar obtenidos a partir de los informes de supervisión, difieren de los valores registrados en las notas a los estados financieros, del convenio 746 de 2019</t>
  </si>
  <si>
    <t>Evidenciar que las legalizaciones radicadas por el aliado ProColombia, queden efectivamente registradas en el área contable del FUTIC,  incorporar estos valores en los informes de supervisión.</t>
  </si>
  <si>
    <t>Solicitar al área contable de FUTIC los auxiliares de cuenta que evidencien los registros efectuados de las legalizaciones remitidas para que este valor sea incluido en los informes de supervisión, el cual también será allegado.</t>
  </si>
  <si>
    <t xml:space="preserve">Documento </t>
  </si>
  <si>
    <t>H18A 2019</t>
  </si>
  <si>
    <t>Los hallazgos H18A -2019 y H18AD - 2016, hacen referencia a las mismas causas relacionadas con la desactualización del Zaffiro, por lo que se definen las acciones de mejora correctivas y preventivas para ambos hallazgos por la presunta falta de aplicación estricta de las normas archivísticas y de gestión documental para la disposición y manejo de la información, disponible tanto en soporte físico como digital.
Según la CGR, fue declarado no efectivo porque la entidad no hace alusión a la mejora del aplicativo Zafiro; las demás acciones correctivas y preventivas ya  se evidenciaron por</t>
  </si>
  <si>
    <t xml:space="preserve">Elaborar un informe que identifique los contratos objeto de auditoria, a los supervisores respectivos, y las deficiencias evidenciadas en el ejercicio de auditoría así como las demás debilidades encontradas para tomar las acciones respectivas.
</t>
  </si>
  <si>
    <t>identificar las debilidades presentadas en los contratos objeto de auditoría por parte de la Contraloría General de la República con el fin generar acciones correctivas relacionadas con los contratos identificados.</t>
  </si>
  <si>
    <t xml:space="preserve">Informe sobre listado de contratos, supervisores y debilidades encontradas </t>
  </si>
  <si>
    <t xml:space="preserve">Requerir mediante correo electrónico, a los supervisores de los contratos objeto de auditoría, de los contratos 871 de 2013 y 436 de 2016 y demás supervisores, para realizar la verificación de los documentos faltantes y en aquellos contratos que no se encontraron las actas de inicio de los mismos y que fueron identificados en la acción 1 con el fin de solicitar la documentación que tengan en su poder y que deba reposar en los expedientes para el envío al Archivo de Gestión del Ministerio de TIC. 
</t>
  </si>
  <si>
    <t>Documento que evidencia el cargue de los documentos en el sistema 
Completar la información relacionada con los contratos 871 de 2013 y 436 de 2016, de acuerdo a lo evidenciado por la Contraloría.</t>
  </si>
  <si>
    <t xml:space="preserve">1- Documento con las evidencias de cargue en el Sistema 
2- Contratos intervenidos
3- Planillas día a día con documentación de 2019 o fechas anteriores  </t>
  </si>
  <si>
    <t>Subdirección Administrativa - GIT Fortalecimiento Grupos de las Relaciones Grupos Interés.</t>
  </si>
  <si>
    <t xml:space="preserve">Crear los expedientes relacionados con resoluciones identificadas mediante la acción 1  y  verificar la entrega al Archivo del consecutivo de los contratos desde el  GIT de Contratación, mediante envío de correo electrónico informando los faltantes del consecutivo que no se han recibido en el archivo.  
 </t>
  </si>
  <si>
    <t xml:space="preserve">Validar la información relacionada con resoluciones para la creación de los expedientes y sus documentos  así como el consecutivo por parte del GIT de Contratación con el fin de garantizar la inclusión de los mismos en el Sistema de Gestión Documental. </t>
  </si>
  <si>
    <t>Remitir la evidencia de los contratos identificados y registrados en el sistema zafiro que corresponden a una aceptación de oferta y por lo tanto no se suscribió minuta contractual y que se identificaron mediante la acción 1.</t>
  </si>
  <si>
    <t>Entregar documento que evidencia que los contratos identificados corresponden a aceptación de ofertas por lo que no es necesaria la suscripción de una minuta contractual.</t>
  </si>
  <si>
    <t xml:space="preserve">Documento con las evidencias de cargue de aceptación de oferta en el sistema </t>
  </si>
  <si>
    <t xml:space="preserve">Realizar capacitación a los supervisores del listado suministrado por el GIT de Contratación actualizado mensualmente para identificar las necesidades de capacitación en gestión documental y lo relacionado con las obligaciones establecidas en el contrato y manual de contratación. 
</t>
  </si>
  <si>
    <t>Capacitación a los supervisores de contratos identificados en el listado generado por el GIT de Contratación en el que se vele por la entrega de información a los mismos y se genere una agenda para la revisión de los contratos que supervisa con el fin de brindar la asesoría necesaria en la estructuración de la información relacionada con los contratos.</t>
  </si>
  <si>
    <t>Recopilación de los listados de asistencia, presentación y actas de asesorías.</t>
  </si>
  <si>
    <t>H18A 2019
H18AD-2016</t>
  </si>
  <si>
    <t>Entrega de los informes de avance del contrato No. 639 cuyo objeto es "Contratar los servicios para la implementación del Sistema de Gestión de Documento Electrónico de Archivo  - SGDEA, que articule las fuentes de información de los procesos del Modelo Integrado de Gestión en el marco de la gobernanza corporativa, del Modelo de Responsabilidad Social Institucional y del valor compartido del Ministerio/Fondo  Único TIC.".</t>
  </si>
  <si>
    <t xml:space="preserve">Evidenciar el avance relacionado con la implementación del Sistema de Gestión de Documento Electrónico de Archivo SGDEA del Mintic. </t>
  </si>
  <si>
    <t xml:space="preserve">Informes de avance del SGDEA.  </t>
  </si>
  <si>
    <t xml:space="preserve">Elaborar un Informe de Cierre y de Efectividad Acciones de Mejora, en el que en un ejercicio de autoevaluación, el área responsable, analiza la efectividad de  las acciones del plan de mejoramiento correspondiente a este hallazgo. </t>
  </si>
  <si>
    <t xml:space="preserve">Evaluar la efectividad del plan de mejoramiento ejecutado para superar la causa raíz de este hallazgo, en el marco del autocontrol. </t>
  </si>
  <si>
    <t>Informe de Cierre y de Efectividad Acciones de Mejora</t>
  </si>
  <si>
    <t>H3A 2018
H1A 2017</t>
  </si>
  <si>
    <t xml:space="preserve">Según la CGR fue no efectivo porque A 31/12/2019 persiste la causa generada por la inoportunidad en el cobro de cartera por lo que al cierre de la vigencia.
Presunto riesgo inherente y de control e incertidumbre en la posibilidad de cobro de contribuciones e ingresos no tributarios, debido a que al cierre contable existen cuentas por cobrar con fechas de vencimiento superiores a tres (3) años. 
H1A 2017: No efectivo porque persiste la causa generada por la inoportunidad en el cobro de cartera por lo que al cierre de la vigencia </t>
  </si>
  <si>
    <t xml:space="preserve">Entregar un Informe de plan del plan de revisión e inventario que especifique mandamientos notificados, procedimientos impulsados, numero y tipo de actos administrativos expedidos </t>
  </si>
  <si>
    <t>H4A 2018
H3A 2017</t>
  </si>
  <si>
    <t>H7A 2018</t>
  </si>
  <si>
    <t>Lidera GIT Contabilidad, 
Participa: GIT de Cartera, GIT de Bienes, GIT Procesos Judiciales, OGIF.</t>
  </si>
  <si>
    <t xml:space="preserve">Informe </t>
  </si>
  <si>
    <t>Subdirección Financiera - GIT Contabilidad</t>
  </si>
  <si>
    <t xml:space="preserve">H8AD 2018
</t>
  </si>
  <si>
    <t xml:space="preserve">Según la CGR fue declarado no efectivo porque se siguen presentando debilidades en el ingreso de la información en SIRECI.
Presunta ausencia de correspondencia entre el reporte realizado a través del formato No. 9 y lo consignado en la provisión contable.
</t>
  </si>
  <si>
    <t>Generar la información registrada en el formulario F9 en congruencia con lo reportado  en la provisión contable</t>
  </si>
  <si>
    <t>Reporte de provisión en el Formato F9  y Reporte de provisión contable en la  cuenta 2701 Provisiones - Litigios y Demandas congruentes</t>
  </si>
  <si>
    <t>H8AD 2018
H13A2017</t>
  </si>
  <si>
    <t>Según la CGR fue declarado no efectivo porque se siguen presentando debilidades en el ingreso de la información en SIRECI.
Presuntas deficiencias de control en el diligenciamiento de la información a reportar en el SIRECI
H13A2017: No efectivo por la CGR "porque se encontró observación 9 Omisiones e incorrecciones en SIRECI de Formato 9 (procesos judiciales) y F51 contratación".</t>
  </si>
  <si>
    <t>Realizar  seguimiento  de la información de la  gestión contractual de manera mensual, previo al registro en el sistema SIRECI con el fin de garantizar su calidad</t>
  </si>
  <si>
    <t>1.- Reportar al colaborador  (1), vía correo electrónico dentro de los tres días siguientes a su celebración  todas las novedades contractuales con sus soportes. 2.- Remitir por parte del colaborador (1) dentro de los dos  días siguientes a su recepción  la información al colaborador  (2), quien consolidará la base de datos. 3.- Enviar por parte del colaborador (2) dentro de los dos días siguientes a la recepción de la información por parte del colaborador (1)  la base consolidada  al funcionario (3) encargado de registra en SIRECI 4.- Compartir la base de información de manera QUINCENAL por parte del funcionario (3), a los abogados encargados de cada uno de los procesos a reportar, a fin que sea verificada y avalada a través de correo electrónico dentro del día siguiente a ser recibida,  5.- Registrar por parte del funcionario (3) la gestión contractual verificada en la plataforma SIRECI, dentro de los  términos establecido por parte de la CGR.</t>
  </si>
  <si>
    <t>Base de información gestión contractual  verificada y registrada en el sistema SIRECI</t>
  </si>
  <si>
    <t xml:space="preserve"> Implementar lineamientos institucionales para el registro de la gestión contractual al sistema SIRECI, lineamientos plasmados en el instructivo diseñado para tal fin</t>
  </si>
  <si>
    <t>Establecer el paso a paso de las actividades con acuerdos de servicio, para el reporte  de la información de la gestión contractual  en el sistema SIRECI, con calidad.</t>
  </si>
  <si>
    <t>Instructivo</t>
  </si>
  <si>
    <t>H9AD 2018</t>
  </si>
  <si>
    <t>Según la CGR fue declarada como no efectiva en razón a que el acta solo está firmada por el supervisor y no tiene fecha de suscripción. Evidencian presuntas deficiencias en el proceso de planeación del modificatorio del contrato 653-2018: fue adicionado en $539,5 y en 2019 no se ejecutó la totalidad de los recursos.</t>
  </si>
  <si>
    <t>Acta de liquidación</t>
  </si>
  <si>
    <t>H10A 2018</t>
  </si>
  <si>
    <t xml:space="preserve">Reconocimiento de pagos no debidos. En la revisión al estudio de conveniencia y oportunidad del contrato 653-18, en la propuesta económica presentada por el contratista del mencionado contrato y aprobada por el Fondo Tic, se pactó además del IVA el concepto de 4X1000 (Gravamen al Movimiento Financiero).
</t>
  </si>
  <si>
    <t xml:space="preserve">H11AD 2018
</t>
  </si>
  <si>
    <t xml:space="preserve">Presunta debilidad en la verificación de las bases de datos debido a que la CGR identificó 15 KVD en los que por error se señalaba que no habían cumplido el mínimo de las 20 horas semanales establecidas según anexo técnico.
El contrato 872 de 2013 se liquidó el 30 de abril de 2020, por ende no es posible, tomar acciones orientadas a subsanar la situación identificada por la CGR, sin embargo, como acción de mejora durante el año 2019, se reportó mensualmente a la Oficina de Control Interno lo siguiente:
1) Base de datos, en primer lugar del proyecto KVD fase 2 hasta que finalizó su operación y luego se continuó con el proyecto KVD fase 3. 
2) Check list construido y firmado por el equipo de supervisión que garantizaba la revisión de todos los ítems y anexos del informe mensual de interventoría, tanto de la fase 2 como de la fase 3.
</t>
  </si>
  <si>
    <t>Realizar la entrega del Acta de liquidación del contrato 872 de 2013.</t>
  </si>
  <si>
    <t>Acta de liquidación del contrato 872 de 2013.</t>
  </si>
  <si>
    <t>H12A 2018</t>
  </si>
  <si>
    <t>Según la CGR fue no efectivo porque no se evidencia documento que asigne recursos y permita la continuidad de la operación de los KVD. 
La ejecución del contrato 872 de 2013, responde a una parte del cumplimiento del plan vive digital 2014-2018, el cual ya finalizó, con el nuevo plan el "Futuro Digital es de Todos" 2018-2022 "Pacto por Colombia" se formulan nuevas iniciativas que van orientadas a sustituir la oferta de las soluciones de acceso comunitario a internet en zonas rurales.</t>
  </si>
  <si>
    <t xml:space="preserve">Realizar informe en el que se indique el resultado del proceso licitatorio para la ejecución del Proyecto Acceso Universal para zonas rurales </t>
  </si>
  <si>
    <t xml:space="preserve">Informe en el que se indique el resultado del proceso licitatorio para la ejecución del Proyecto Acceso Universal para zonas rurales </t>
  </si>
  <si>
    <t>H13A 2018
H4A 2017
H9A-2016</t>
  </si>
  <si>
    <t xml:space="preserve">H13A 2018
</t>
  </si>
  <si>
    <t>Según la CGR fue declarado no efectivo porque no hay actas de liquidación de los contratos 871  y 872 de 2013.</t>
  </si>
  <si>
    <t>Realizar la entrega del Acta de liquidación de los contratos 871  y 872 de 2013.</t>
  </si>
  <si>
    <t>Acta de liquidación de los contratos 871  y 872 de 2013.</t>
  </si>
  <si>
    <t>Según la CGR fue declarado no efectivo porque no hay actas de liquidación de los contratos 870  y 873 de 2013.</t>
  </si>
  <si>
    <t>Realizar la entrega del Acta de liquidación de los contratos 870  y 873 de 2013.</t>
  </si>
  <si>
    <t>No se ha liquidado la contratación derivada y se encuentran pendientes saldos por legalizar en el Convenio No. 488-2010</t>
  </si>
  <si>
    <t>Evidenciar el avance  de las acciones legales del contrato derivado No. 118-2013  y de la liquidación que se está adelantando para el cierre del Convenio No. 488-2010.</t>
  </si>
  <si>
    <t>Realizar un informe trimestral del avance de las acciones legales del contrato derivado No. 118-2013  y de la liquidación que se está adelantando para el cierre del Convenio No. 488-2010</t>
  </si>
  <si>
    <t xml:space="preserve">No se ha liquidado la contratación derivada y se encuentran pendientes saldos por legalizar en el Convenio No.768 de 2013 </t>
  </si>
  <si>
    <t>Evidenciar el avance de los procesos de liquidación que está adelantando el Ministerio de Ciencia y Tecnología con la Fiduprevisora para el cierre de la contratación derivada.</t>
  </si>
  <si>
    <t>Realizar un informe trimestral del avance de los procesos de liquidación que se está adelantando  para el cierre del Convenio No.768 de 2013.</t>
  </si>
  <si>
    <t>H13A 2018
H4A 2017</t>
  </si>
  <si>
    <t>Según la CGR fue no efectivo porque persiste la causa que generó el hallazgo.
Convenio en términos para su liquidación con saldos por legalizar convenio 813 de 2017.</t>
  </si>
  <si>
    <t xml:space="preserve">Revisión del expediente del  convenio por parte de la Oficina Jurídica para ver si es procedente iniciar una acción judicial y definir la estrategia jurídica a seguir para lograr la liquidación del Convenio 813 de 2017. </t>
  </si>
  <si>
    <t xml:space="preserve">En primera instancia, enviar toda la documentación y soportes del convenio requeridos por parte de la Oficina Jurídica para su respectiva revisión.
De acuerdo con el resultado de la revisión, definir las acciones jurídicas a seguir  para la liquidación del convenio.
Realizar cuatro informes de seguimiento:
Primer informe 30/06/2020. Segundo Informe 31/07/2020. Tercer informe: 30/09/2020. Cuarto informe:31/12/2020 </t>
  </si>
  <si>
    <t>Dirección de Gobierno Digital</t>
  </si>
  <si>
    <t xml:space="preserve">Según la CGR fue no efectivo porque persiste la causa que generó el hallazgo.
Convenio en términos para su liquidación con saldos por legalizar de los convenios 435-2014, 1201-2016 
</t>
  </si>
  <si>
    <t>Liquidar los convenios 435 de 2014 y 1201 de 2016</t>
  </si>
  <si>
    <t>Actas de liquidación de los convenios 435 de 2014 y 1201 de 2016</t>
  </si>
  <si>
    <t>Actas de liquidación</t>
  </si>
  <si>
    <t>Según la CGR, fue declarado no efectivo porque  no hay acta de liquidación del convenio 717 de 2017.
Demoras en la suscripción del acta de liquidación del convenio 717 de 2017</t>
  </si>
  <si>
    <t xml:space="preserve">Gestionar la recolección de firmas faltantes  de los responsables de las entidades  participantes en el  convenio 717 de 2017  en el Acta de Liquidación. </t>
  </si>
  <si>
    <t>Acta de Liquidación del Convenio No.717 de 2017</t>
  </si>
  <si>
    <t>Acta de liquidación firmada</t>
  </si>
  <si>
    <t>Dirección de Apropiación</t>
  </si>
  <si>
    <t xml:space="preserve">Según la CGR fue declarado no efectivo porque no hay actas de liquidación del convenio 707 de 2018. Los recursos ya fueron legalizados.
</t>
  </si>
  <si>
    <t>Gestionar el Acta de liquidación del convenio 707 de 2018.</t>
  </si>
  <si>
    <t>Radicar ante la oficina de contratación el proceso de liquidación del convenio 707 de 2018</t>
  </si>
  <si>
    <t>H14A 2018</t>
  </si>
  <si>
    <t>Enviar la carpeta digital que contenga la información por ficha/proyecto de inversión (fichas EBI), en donde se evidencie la desagregación de las asignaciones presupuestales para la vigencia de la programación. De igual forma, si aplica, se anexarán los documentos relacionados a la formulación de nuevos proyectos o modificaciones que se realicen a las fichas/proyectos actuales.</t>
  </si>
  <si>
    <t>Enviar la carpeta con archivos digitales, con la información de asignación presupuestal desagregada para inversión de cada uno de los proyectos/fichas de inversión del Fondo Único de TIC, para la vigencia 2021 con corte a marzo 31 de 2020.</t>
  </si>
  <si>
    <t>Carpeta</t>
  </si>
  <si>
    <t>H15AD 2018</t>
  </si>
  <si>
    <t>Presuntamente se pagaron por concepto de intereses moratorios a un Organismo Internacional- UIT, la suma de cuatro mil doscientos setenta con veintidós (4.270.22) Francios Suizos equivalente a doce millones cuatrocientos mil cuatrocientos diez y siete ($12.400.417), que corresponden a lo adeudado por concepto de intereses moratorios  de las vigencias 2014, 2015 y 2017; en consecuencia, no se realizó una adecuada Planeación y Programación Presupuestal en los años en que se incurrió en estos pagos de intereses por mora</t>
  </si>
  <si>
    <t>Iniciar el procedimiento establecido para el pago oportuno a los organismos internacionales y aplicación del mismo a partir del primer día hábil de cada vigencia de tal forma que se cancele a mas tardar el último día del mes de marzo y Entregar los documentos que dan cuenta de la realización de los pagos en forma oportuna (antes del 1 de abril) en cada vigencia, que evidencian la no generación de intereses.</t>
  </si>
  <si>
    <t>El primer día hábil de cada vigencia, se iniciará la aplicación del procedimiento  establecido entre la Oficina Internacional y la Subdirección Financiera hasta la culminación del pago antes del 1 de abril de cada año. Se entregará en cada vigencia las evidencias de  los pagos a los  organismos internacionales.</t>
  </si>
  <si>
    <t>Procedimiento y evidencias de pago</t>
  </si>
  <si>
    <t>GIT de Presupuesto -Subdirección Financiera</t>
  </si>
  <si>
    <t xml:space="preserve">H16AD 2018 </t>
  </si>
  <si>
    <t>Presuntamente se adeuda al organismo UPU, 169.306,58 Francos Suizos por concepto de Intereses y Honorarios de Interpretación que corresponde a siete años de las vigencias 2011 (30/06/2011) al 2017 (30/06/2017), situación que se evidenció en la cuenta de cobro del 06/02/2017 y 16/10/2017 respectivamente16/07/2019; en la respuesta el Fondo Tic hace alusión a la gestión adelantada ante la Cancillería de la República por ser servicios compartidos mediante registro 894504 de 15/02/2016 y la CGR evidencia el hallazgo con la cuenta de cobro de un año después.</t>
  </si>
  <si>
    <t>Entregar las facturas que adeuda el MinTIC al Organismo UPU de la vigencia a cargo del MinTIC, con la evidencia del pago oportunamente y entregar correo del Organismo Internacional UPU, donde manifieste que el MinTIC se encuentra al día en sus pagos.</t>
  </si>
  <si>
    <t>Documentos</t>
  </si>
  <si>
    <t>Oficina Internacional
Subdirección Financiera</t>
  </si>
  <si>
    <t>H17A 2018</t>
  </si>
  <si>
    <t>El Fondo Tic en algunas resoluciones en las que ordena el Gasto con Organismos Internacionales con cargo al presupuesto de funcionamiento (Transferencias al Exterior) en el resuelve se reconoce el pago en moneda extranjera y no indica el valor claramente en pesos colombianos en el Certificado de Disponibilidad Presupuestal -CDP, documento que garantiza la existencia de apropiación suficiente para atender los gastos, aspecto que no facilita el control de los recursos.</t>
  </si>
  <si>
    <t>Entregar las resoluciones mediante las cuales se tramitaron los pagos de los organismos internacionales, que evidencian el valor en pesos solicitado</t>
  </si>
  <si>
    <t>Resoluciones</t>
  </si>
  <si>
    <t>GIT de Presupuesto 
Subdirección Financiera</t>
  </si>
  <si>
    <t xml:space="preserve">H18A 2018
H15AD-2015
</t>
  </si>
  <si>
    <t>Según la CGR fue declarado no efectivo porque la meta cumplido extemporáneamente y no se puede verificar con claridad la  acción correctiva.
El Fondo Tic no ejecutó la cantidad de $112.122.2 millones equivalente al 11.84%, situación que se debe a una deficiente planeación y gestión por parte del Fondo Tic</t>
  </si>
  <si>
    <t xml:space="preserve">Realizar el seguimiento periódico a la ejecución presupuestal y procesos contractuales por parte de la Secretaría General y la Oficina de Planeación a cada área responsable.  Los resultados obtenidos sobre tal seguimiento, se llevarán a Comité Directivo.
</t>
  </si>
  <si>
    <t>H2A 2017</t>
  </si>
  <si>
    <t>Según la CGR fue no efectivo porque en el año 2019  se Depura  cartera a 214 obligaciones por $949.2 millones en virtud de la prescripción de la acción de cobro.
Inoportunidad en la depuración jurídica y contable de procesos de cobro coactivo</t>
  </si>
  <si>
    <t>H4A 2017</t>
  </si>
  <si>
    <t>Según la CGR fue no efectivo porque persiste la causa que generó el hallazgo.
Falta de legalización de recursos convenios: 002 de 2015</t>
  </si>
  <si>
    <t>Solicitar el reintegro de recursos pendientes de legalizar a través de la Secretaría General  e identificar  la estrategia jurídica a seguir con el  fin de lograr la  liquidación del convenio 002 de 2015 ESDEGUE</t>
  </si>
  <si>
    <t>En primera instancia, enviar soportes financieros y contables  a la Secretaria General  con el fin de que desde allí se origine la solicitud formal   de devolución de recursos por parte de ESDEGUE. 
Si con corte a Julio de 2020 no se logra el reintegro de los recursos por parte de ESDEGUE, solicitar a la Oficina Jurídica  la liquidación  judicial del Convenio. 
Realizar cuatro  informes de seguimiento :
Primer informe 30/06/2020. Segundo Informe 31/07/2020. Tercer informe: 30/09/2020. Cuarto informe:31/12/2020</t>
  </si>
  <si>
    <t>Informe de avance</t>
  </si>
  <si>
    <t xml:space="preserve">Entregar soporte de la legalización de los recursos pendientes y el acta de cierre del convenio 647 de 2015 PNUD 
 </t>
  </si>
  <si>
    <t xml:space="preserve">Entregar soporte de legalización de recursos y el acta de cierre del convenio 647 de 2015 PNUD 
 </t>
  </si>
  <si>
    <t>Acta de cierre</t>
  </si>
  <si>
    <t xml:space="preserve">H4A 2017
H5A 2017
</t>
  </si>
  <si>
    <t xml:space="preserve">Realizar la liquidación del Convenio 458 de 2010 FONADE </t>
  </si>
  <si>
    <t>Falta de oportunidad en la legalización de recursos en cumplimiento del objeto de los convenios firmados. Para los Convenios de la Dirección de Desarrollo de la Industria TI (534/2011, 1047/2012,  665/2015, 930/2017).  Para los convenios compartidos con la Dirección de Gobierno Digital (432/2014, 426/2015, 577/2014).</t>
  </si>
  <si>
    <t xml:space="preserve">Realizar el seguimiento mensual al cumplimiento de las proyecciones de legalizaciones realizado por los supervisores de los convenios con saldo por legalizar a diciembre de 2019.
</t>
  </si>
  <si>
    <t>H6A 2017</t>
  </si>
  <si>
    <t xml:space="preserve">Según la CGR fue no efectivo porque no se ha recuperado los recursos en su totalidad.
Presunta perdida generada como resultado del riesgo de incobrabilidad de los derechos contractuales a operadores superavitarios por el esquema de subsidios y contribuciones TPBC
</t>
  </si>
  <si>
    <t>Adelantar las etapas correspondientes al procedimiento de cobro coactivo orientadas a lograr el recaudo de las obligaciones</t>
  </si>
  <si>
    <t>Entregar informe del estado de los procedimientos  adelantado a los deudores de estas obligaciones</t>
  </si>
  <si>
    <t>Informe de avance de los procedimientos</t>
  </si>
  <si>
    <t>H3A-2016</t>
  </si>
  <si>
    <t>Según la CGR fue declarado no efectivo porque a 31/12/2019 el Convenio 665/15 con Icetex presenta un saldo de $40.754 por legalizar.
Posibles incumplimientos en la cláusula 9a del convenio 665 de 2015</t>
  </si>
  <si>
    <t>Evidenciar la reinversión o reintegro de los recursos del convenio.</t>
  </si>
  <si>
    <t>Mesa de trabajo con el ICETEX, para conciliar los saldos no comprometidos y definir acciones relacionadas con la reinversión o reintegro de los recursos.</t>
  </si>
  <si>
    <t>H4AD-2016</t>
  </si>
  <si>
    <t>Posibles deficiencias en la Supervisión del convenio.</t>
  </si>
  <si>
    <t>Fortalecer la supervisión de la ejecución del convenio No.665 de 2015, a través de reuniones de verificación en el Comité Operativo del convenio donde se incluyan los siguientes actores:  Oficina de Ingresos del Fondo, ICETEX, Ministerio de Educación Nacional.</t>
  </si>
  <si>
    <t>Como resultado de los comités operativos se levantarán las actas correspondientes donde se evidencie el seguimiento y control a la ejecución contractual</t>
  </si>
  <si>
    <t>H11A-2016</t>
  </si>
  <si>
    <t xml:space="preserve">Presentar el informe de seguimiento donde se informa la instalación y puesta en funcionamiento de las zonas WiFi en los municipios de Florencia y San José del Guaviare. </t>
  </si>
  <si>
    <t>informe de seguimiento</t>
  </si>
  <si>
    <t>H16A-2016</t>
  </si>
  <si>
    <t xml:space="preserve">Según la CGR, fue declarado no efectivo porque no se encontró la metodología, ni procedimiento, que permita evaluar el impacto real de las iniciativas. Medición de indicadores e impacto de las iniciativas En TIC confío y Teletrabajo. </t>
  </si>
  <si>
    <t>H31AD-2016</t>
  </si>
  <si>
    <t>Según la CGR, fue declarado no efectivo porque la entidad no ha conseguido que se decrete y apropien los recursos.
La Comisión de Regulación de Comunicaciones envió los soportes para el registro contable de los excedentes por transferir al FONTIC. Sin embargo, el Fondo no registró $14.737 millones provenientes de dicho concepto en la cuenta 1.4.70.74 Excedentes Financieros, desconociendo el valor de los derechos de cobro, tal como lo establece el Régimen de Contabilidad Pública y generando la subestimación de dicha cuenta en $14.737 millones.</t>
  </si>
  <si>
    <t>Entrega del alcance al Anteproyecto de presupuesto de ingresos y gastos de la CRC-2020, donde se evidencia el uso de los excedentes financieros por mandato de la Ley 1978 de 2019, artículo 20, literales g y h y,  Resolución expedida por la CRC por la cual se establece la tarifa de contribución en aplicación de la norma referida y tiene encuentra los ingresos por concepto de excedentes de vigencias anteriores para atender  necesidades presupuestales del 2020</t>
  </si>
  <si>
    <t>De acuerdo con lo establecido en el artículo 20 de la Ley 1978 de 2019 (literales g y h), que modificó el artículo 24 de la Ley 1341 de 2009 y derogó la Ley 1507 de 2012  se solicita a la CRC, los documentos que dan cuenta que los excedentes son incorporados a su presupuesto y no serán transferidos al Fondo Único de TIC por ministerio de la Ley. </t>
  </si>
  <si>
    <t>Anteproyecto y Resolución</t>
  </si>
  <si>
    <t>H37A-2016
H14A-2015</t>
  </si>
  <si>
    <t>Según la CGR fue declarado no efectivo porque Continua lo observado para vigencia 2019.
No ejecución oportuna de recursos disponibles en las necesidades previstas por el FONTIC y estas apropiaciones pudieron haber sido objeto de modificaciones presupuestales para reducir la apropiación definitiva y no generar pérdidas de apropiación</t>
  </si>
  <si>
    <t>El Supervisor deberá presentar las acciones implementadas y los resultados obtenidos frente al  Informe trimestral de alerta de ejecución que emite la Oficina de Gestión de Ingresos del Fondo</t>
  </si>
  <si>
    <t xml:space="preserve">entregar un Informe de Supervisores </t>
  </si>
  <si>
    <t>Informe o Reporte</t>
  </si>
  <si>
    <t xml:space="preserve">Oficina de Gestión de Ingresos del Fondo
GIT Planeación y Seguimiento Presupuestal
</t>
  </si>
  <si>
    <t xml:space="preserve">Realizar seguimiento periódico a la ejecución presupuestal y procesos contractuales por parte de la Secretaría General y la Oficina de Planeación a cada área responsable. Los resultados obtenidos sobre tal seguimiento, se llevarán a Comité Directivo.
</t>
  </si>
  <si>
    <t xml:space="preserve">GIT Planeación y Seguimiento Presupuestal - Oficina Asesora de Planeación
</t>
  </si>
  <si>
    <t>H15AD-2015</t>
  </si>
  <si>
    <t>La administración no efectuó las apropiaciones presupuestales que garantizaran que las obligaciones  exigibles quedaran debidamente registradas en el año 2014</t>
  </si>
  <si>
    <t>Realizar informe de gestión trimestral de la ejecución financiera de la Dirección de Infraestructura.</t>
  </si>
  <si>
    <t>Informe de gestión trimestral de la ejecución financiera de la Dirección de Infraestructura.</t>
  </si>
  <si>
    <t>Informe Trimestral</t>
  </si>
  <si>
    <t>H16A-2015</t>
  </si>
  <si>
    <t>Según la CGR, fue declarado no efectivo porque continua lo observado para vigencia 2019 no se utilizó 11.234 millones.
Deficiencias en el proceso presupuestal que afectan la eficiencia y oportunidad en la utilización de los recursos asignados al FONTIC debido al incremento de aprobaciones de cupos de vigencias futuras</t>
  </si>
  <si>
    <t>Lidera: GIT Planeación y Seguimiento Presupuestal - Ofic. Asesora de Planeación
  Apoya: Subdirección Financiera</t>
  </si>
  <si>
    <t>H41A-2014</t>
  </si>
  <si>
    <t>Según la CGR, fue declarado no efectivo porque presenta un saldo por legalizar de $9.339 millones desde el 31 de diciembre de 2018 (cuenta 1926)".se argumenta que no se han legalizado puesto que, el contratista no ha cumplido los requisitos contractuales para acceder a las utilización es 11 y 12 de los recursos de aporte, debido a la ocurrencia de eventos excusables ajenos a la voluntad del contratista.</t>
  </si>
  <si>
    <t xml:space="preserve">Realizar informe explicativo respecto a la imposibilidad que existe actualmente para poder legalizar la totalidad de los recursos del contrato 437 de 2011, debido a que no se han dado las condiciones exigidas contractualmente para que la UTFO acceda a los recursos que se encuentran en la Fiducia y en consecuencia, no existe concepto favorable por parte de la Interventoría para su utilización.
</t>
  </si>
  <si>
    <t xml:space="preserve">Informe explicativo respecto a la imposibilidad que existe actualmente para poder legalizar la totalidad de los recursos del contrato 437 de 2011, debido a que no se han dado las condiciones exigidas contractualmente para que la UTFO acceda a los recursos que se encuentran en la Fiducia y en consecuencia, no existe concepto favorable por parte de la Interventoría para su utilización.
</t>
  </si>
  <si>
    <t>Informes</t>
  </si>
  <si>
    <t>Elaborar un informe con las actividades implementadas con relación al presunto incumplimiento del contratista.</t>
  </si>
  <si>
    <t>Informe con las actividades implementadas con relación al presunto incumplimiento del contratista</t>
  </si>
  <si>
    <t>H45A-2014</t>
  </si>
  <si>
    <t xml:space="preserve">Según la CGR, fue declarado no efectivo porque no hay actas de liquidación.
Presuntas deficiencias en la supervisión de convenios interadministrativos, sobre los proyectos VDR VL.
</t>
  </si>
  <si>
    <t>Adelantar la liquidación del convenio 435 de 2014,  y de los 5 convenios marco 228 de 2011, 772 de 2012, 567 de 2013, 581 de 2014 y 489 de 2015 con las cuales se evidenciará  la ejecución, reintegro y legalización de los recursos asignados a los convenios marco</t>
  </si>
  <si>
    <t>H46A-2014
H47A-2014</t>
  </si>
  <si>
    <t>Según la CGR, fue declarado no efectivo porque no hay actas de liquidación.
Demoras en la ejecución de los convenios
Debilidades en la presentación de los informes de supervisión</t>
  </si>
  <si>
    <t>Adelantar la liquidación del convenio 435 de 2014, con las respectivas legalizaciones de recursos.</t>
  </si>
  <si>
    <t>Acta de liquidación del convenio 435 de 2014</t>
  </si>
  <si>
    <t xml:space="preserve">H9AD 2013
</t>
  </si>
  <si>
    <t>Según la CGR, fue declarado no efectivo porque no hay acta de liquidación.
*Deficiencias en la planeación del convenio por demoras en la ejecución de los convenios.
*Debilidades  de  seguimiento y  análisis de  los avances  en  la ejecución.
*Debilidades en la supervisión e interventoría de los contratos.</t>
  </si>
  <si>
    <t>Adelantar la liquidación del convenio 567 de 2013</t>
  </si>
  <si>
    <t>Acta de liquidación del convenio 567 de 2013</t>
  </si>
  <si>
    <r>
      <t xml:space="preserve">Entidad: </t>
    </r>
    <r>
      <rPr>
        <sz val="11"/>
        <rFont val="Arial"/>
        <family val="2"/>
      </rPr>
      <t>Fondo Único de Tecnologías de la Información y las Comunicaciones</t>
    </r>
  </si>
  <si>
    <r>
      <t xml:space="preserve">Período fiscal que cubre: </t>
    </r>
    <r>
      <rPr>
        <sz val="11"/>
        <rFont val="Arial"/>
        <family val="2"/>
      </rPr>
      <t>2019</t>
    </r>
  </si>
  <si>
    <r>
      <t xml:space="preserve">Modalidad de Auditoría: </t>
    </r>
    <r>
      <rPr>
        <sz val="11"/>
        <rFont val="Arial"/>
        <family val="2"/>
      </rPr>
      <t>Financiera</t>
    </r>
  </si>
  <si>
    <r>
      <t xml:space="preserve">Fecha de Suscripción: </t>
    </r>
    <r>
      <rPr>
        <sz val="11"/>
        <rFont val="Arial"/>
        <family val="2"/>
      </rPr>
      <t>26/06/2020</t>
    </r>
  </si>
  <si>
    <t xml:space="preserve">Informes de seguimiento  al proceso judicial. Primer Informe 30/06/2020 </t>
  </si>
  <si>
    <r>
      <rPr>
        <b/>
        <sz val="11"/>
        <color rgb="FF000000"/>
        <rFont val="Arial"/>
        <family val="2"/>
      </rPr>
      <t xml:space="preserve">H4A. Reconocimiento de los Recursos entregados a Terceros. H3A 2017. Registro Avances y Anticipos entregados a terceros. </t>
    </r>
    <r>
      <rPr>
        <sz val="11"/>
        <color rgb="FF000000"/>
        <rFont val="Arial"/>
        <family val="2"/>
      </rPr>
      <t xml:space="preserve">
A 31 de diciembre de 2018, la cuenta (1906) Otros activos - Avances y Anticipos Entregados - Anticipo para adquisiciones de bienes y servicios, presenta un saldo por $2.358 millones, que corresponde a los recursos girados en calidad de anticipo para la ejecución del Contrato 539 de 2008, es decir, al cierre de la vigencia tiene un vencimiento superior de 3.600 días. Este hecho genera riesgo, al mantener recursos de la Entidad en poder de terceros por un tiempo superior a 10 años...
Lo anterior permite ver que existe riesgo inherente y de control al no contar con un mecanismo de recuperación efectivo que garantice la oportunidad en la legalización del recurso entregado como anticipo y la obtención del bien o servicio contratado, de acuerdo con la información que soporta los derechos de la Entidad; así como la oportunidad en la recuperación de los recursos en poder de Terceros.</t>
    </r>
  </si>
  <si>
    <r>
      <rPr>
        <b/>
        <sz val="11"/>
        <color rgb="FF000000"/>
        <rFont val="Arial"/>
        <family val="2"/>
      </rPr>
      <t xml:space="preserve">H13A. Liquidación convenios vigencias anteriores. </t>
    </r>
    <r>
      <rPr>
        <sz val="11"/>
        <color rgb="FF000000"/>
        <rFont val="Arial"/>
        <family val="2"/>
      </rPr>
      <t xml:space="preserve">
Al revisar los convenios de vigencias anteriores pendientes de liquidar con corte 31 de diciembre de 2018 se encontró que el Fondo Tic no había liquidado (bilateral y/o unilateralmente) 21 de ellos….analizados los soportes aportados por el Fondo, quedan sin liquidar 8 convenios , con recursos sin legalizar por $17.854 millones.
Al no realizar la liquidación de los convenios y contar con recursos en Fiducias pendientes de legalizar, no es posible que las partes crucen sus obligaciones recíprocas y determinar pueden declararse a paz y salvo mutuo o si existen obligaciones por cumplir y la forma en que deben ser cumplidas.
</t>
    </r>
  </si>
  <si>
    <t>Realizar seguimiento semestral  a la demanda del convenio No.539 de 2008 con Interfactory.</t>
  </si>
  <si>
    <t xml:space="preserve">Convenio 458 Consultar estado del Balance Financiero frente a reintegro realizado en el 2017 por parte de FONADE de acuerdo con numeral 7 del Acta de liquidación Parcial. 
Validar si el convenio se encuentra en término para realizar la liquidación. solicitar certificado de legalización de saldos al área financiera MinTIC.
Realizar tres informes de seguimiento: 1) 30/06/2020. 2)30/09/2020, 3)31/12/2020
</t>
  </si>
  <si>
    <t>Se revisan las evidencias y se registra seguimiento en la matriz del Plan de Mejoramiento FUTIC - vigencia 2019. El oficio hace parte de las evidencias que se suministran a la CGR para la evaluación del plan de mejoramiento.</t>
  </si>
  <si>
    <t>Reuniones con las áreas encargadas, SG y OAPES para monitorear el avance en la ejecución presupuestal de la entidad, incluyendo el uso de las vigencias futuras.</t>
  </si>
  <si>
    <t>Reuniones con las áreas encargadas, SG y OAPES para monitorear el avance en la ejecución presupuestal de la entidad</t>
  </si>
  <si>
    <r>
      <rPr>
        <b/>
        <sz val="11"/>
        <color rgb="FF000000"/>
        <rFont val="Arial"/>
        <family val="2"/>
      </rPr>
      <t>H14A. Planeación y Programación del Presupuesto de Gasto</t>
    </r>
    <r>
      <rPr>
        <sz val="11"/>
        <color rgb="FF000000"/>
        <rFont val="Arial"/>
        <family val="2"/>
      </rPr>
      <t>.  
El Anteproyecto de Presupuesto para la vigencia de 2018 de $1.468.540 millones de los cuales para funcionamiento fue de $102.418,6 millones y para Inversión de $1.366.121,3 millones. De la carpeta contentiva del archivo , se muestran los compromisos para funcionamiento mientras que para Inversión no se especifica los proyectos desagregados que se van a ejecutar, solo se indica la cuantía global concerniente a la Inversión que corresponde con la misión de la Entidad, además tampoco detalla la gestión adelantada por la oficina de Planeación que “…es la que se ocupa de asesorar y consolidar el anteproyecto de gastos de inversión conformado por todos los proyectos a cargo de las áreas misionales del Ministerio TIC, la cual una vez recibe el cupo suministrado por la Subdirección Financiera culminan la formulación y cuantificación de cada proyecto de acuerdo con las necesidades del sector y de conformidad con lo dispuesto en el Plan Nacional de Desarrollo” tal como lo indica el Fondo Tic en su respuesta . Situación que no facilita la programación y control de los gastos.</t>
    </r>
  </si>
  <si>
    <t>Según la CGR fue declarado no efectivo porque  persiste para la vigencia 2019 de acuerdo a la carpeta suministrada en la solicitud de Información oficio 03  de CGR.
De la carpeta contentiva del archivo, se muestran los compromisos para funcionamiento mientras que para Inversión no se especifica los proyectos desagregados que se van a ejecutar, solo se indica la cuantía global concerniente a la Inversión que corresponde con la misión de la Entidad, además tampoco detalla la gestión adelantada por la oficina de Planeación .</t>
  </si>
  <si>
    <r>
      <rPr>
        <b/>
        <sz val="11"/>
        <color rgb="FF000000"/>
        <rFont val="Arial"/>
        <family val="2"/>
      </rPr>
      <t xml:space="preserve">Hallazgo 4. Legalización de recursos entregados en Administración. </t>
    </r>
    <r>
      <rPr>
        <sz val="11"/>
        <color rgb="FF000000"/>
        <rFont val="Arial"/>
        <family val="2"/>
      </rPr>
      <t xml:space="preserve">
A 31 de diciembre de 2017 la Cuenta (1424) Deudores - Recursos entregados en administración por $540.731 millones refleja los recursos entregados a través de convenios interadministrativos, Convenios de Asociación y Convenios de Cooperación por el Fondo Tic para ser administrados por Entidades Públicas y Privadas, de los cuales 32 convenios al cierre de la vigencia, presentan saldos pendientes por legalizar por $219.307 millones por lo que sobrestima el saldo de esta cuenta, algunos datan desde el 2011, que terminaron su ejecución al cierre de la vigencia 2017, tales como: Convenios 504/11, 534/1 y 67/11; 989/12 y 1047/12; 879/13; 432/14, 577/14 y 349/14; 426/15, 665/15, 443/15, 647/15 y 667/15, entre otros, así:..(Cuadro).
De los convenios relacionados por el Fondo Tic, existen algunos derechos que no fueron reconocidos de conformidad con el principio de causación, por lo que no habían sido legalizados. Este hecho incide en la razonabilidad de las cuenta (5423) Gasto - Otras Transferencias para Proyectos de Inversión; con corte a 31 de diciembre de 2017, es así como se evidenció la existencia de contratos y convenios terminados sin liquidar con saldos por amortizar, contratos y convenios no terminados con saldos por legalizar.
El Fondo describe la gestión adelantada y justificación para cada caso; sin embargo, reconoce las circunstancias que han generado la no legalización del total de los recursos entregados en administración; así mismo, que éstos recursos se encuentran comprometidos y una gran parte obligados en procesos de desembolsos al interior de la administración de cada convenio para legalizar posteriormente.
</t>
    </r>
  </si>
  <si>
    <t>Según la CGR fue no efectivo porque persiste la causa que generó el hallazgo. Saldos pendientes por legalizar del convenio 647 de 2015</t>
  </si>
  <si>
    <r>
      <rPr>
        <b/>
        <sz val="11"/>
        <color rgb="FF000000"/>
        <rFont val="Arial"/>
        <family val="2"/>
      </rPr>
      <t>H1A 2019. Clasificación y registro de Activo Corriente.</t>
    </r>
    <r>
      <rPr>
        <sz val="11"/>
        <color rgb="FF000000"/>
        <rFont val="Arial"/>
        <family val="2"/>
      </rPr>
      <t xml:space="preserve">
A 31 de diciembre de 2019 el Fondo registró como activo Corriente los derechos relacionados a continuación que algunos superan los 365 días, situación que incide en la clasificación del Activo de acuerdo con el criterio de liquidez o realización, por lo que no es coherente con la política contable establecida por el FUTIC, así: 
• Efectivo de uso restringido por $5.014 millones12 representados en Títulos de Depósito Judicial constituidos a favor del Fondo que al cierre de la vigencia se encontraban en una cuenta del Banco Agrario. 
• Contribuciones Tasas e Ingresos no Tributarios, Otras Cuentas por Cobrar, Cuentas por cobrar de Difícil Recaudo por $36.792 millones, clasificada con un tiempo de morosidad superior a un año. 
La Cuenta Otros Activos clasificada con un tiempo de morosidad superior a un año: Bienes y Servicios pagados por Anticipado, Avances y Anticipos entregados, Activos Intangibles y Activos Diferidos. 
• El inventario de Materiales y suministros por $52.922 millones, Inventarios en Poder de Terceros por $149 millones. 
La clasificación de bienes y derechos con disponibilidad superior a 365 días, incide en la determinación del verdadero Activo Corriente y toma de decisiones con base en la liquidez de la Entidad, debido a que estos activos no se encuentran aptos para el uso inmediato. </t>
    </r>
  </si>
  <si>
    <r>
      <rPr>
        <b/>
        <sz val="11"/>
        <color rgb="FF000000"/>
        <rFont val="Arial"/>
        <family val="2"/>
      </rPr>
      <t>H2AD 2019. Depuración de cartera año 2019 .</t>
    </r>
    <r>
      <rPr>
        <sz val="11"/>
        <color rgb="FF000000"/>
        <rFont val="Arial"/>
        <family val="2"/>
      </rPr>
      <t xml:space="preserve">
A 31 de diciembre de 2019, el Fondo Único de TIC depuró o castigó cartera de acuerdo con las cifras presentadas por el Grupo Interno de Trabajo de Cobro Coactivo al Comité de Cartera el 19 de diciembre de 2019, como consta en el Acta N°.01. La cartera depurada corresponde a 214 obligaciones por $949.2 millones en virtud de la prescripción de la acción de cobro, decretada mediante Resolución N° 240 del 13 de diciembre de 2019 .
La depuración de cartera generó una disminución en la cuenta (1311) Cuentas por Cobrar – Contribuciones, tasas e Ingresos no Tributarios por $949.2 millones y una disminución en el resultado del ejercicio por el aumento en el Gasto; como control fue registrada en la cuenta (8315.35) Cuentas de Orden Deudoras – Cuentas por Cobrar. Lo anterior debido a que el Fondo perdió la competencia para exigir coactivamente los derechos generados por dichas obligaciones; de acuerdo con lo revelado en la Nota N° 7 se obtuvo evidencia que a través de la información del Acta del Comité de Cartera N° 1 del 19 de diciembre de 2019, que el Grupo Interno de Trabajo - GIT de Cobro Coactivo revisó 254 expedientes físicos de los procesos de cobro coactivo iniciados en los años 2013 y 2014, así mismo, de las acciones de cobro de 218 obligaciones, 169 de estos mismos procedimientos administrativos, habían prescrito desde 2015, 2016, 2017, 2018 y en 2019 .
Así mismo, la coordinación del Grupo Interno de Trabajo -GIT de Cobro Coactivo expuso en el citado Comité que la prescripción de la acción de cobro se configuró debido a que, en algunos casos, no hubo notificaciones del mandamiento de pago dentro del término de tres (3) años, establecido en la Ley 1369 de 2009, contado a partir de la ejecutoria del Acto Administrativo impositivo de las multas, en materia postal. En otros casos, no hubo notificación del mandamiento de pago dentro del término de cinco (5) años establecidos en el artículo 817 del Estatuto Tributario, habiéndose notificado debidamente el mandamiento de pago, no se adelantaron en cada caso, los trámites pertinentes para surtir el proceso de cobro coactivo dentro del término de la acción.
Este hecho ha sido reiterativo en los años 2013 a 2018 y la Contraloría ha comunicado el hallazgo respectivo, el cual se encuentra en el Plan de mejoramiento. Por los hechos descritos esta observación tiene presunta connotación disciplinaria debido a que el Fondo perdió la competencia para exigir coactivamente los derechos generados por dichas obligaciones. Adicionalmente, la CGR considera procedente adelantar una Actuación Especial con el fin de determinar las posibles incidencias fiscales inherentes a la situación expuesta.</t>
    </r>
  </si>
  <si>
    <r>
      <rPr>
        <b/>
        <sz val="11"/>
        <color rgb="FF000000"/>
        <rFont val="Arial"/>
        <family val="2"/>
      </rPr>
      <t xml:space="preserve">H3A 2019. Cartera vencida recibida de ANTV. </t>
    </r>
    <r>
      <rPr>
        <sz val="11"/>
        <color rgb="FF000000"/>
        <rFont val="Arial"/>
        <family val="2"/>
      </rPr>
      <t xml:space="preserve">
A 31 de diciembre de 2019 de la cartera recibida de ANTV  por $216.552 millones , de acuerdo con lo revelado en la Nota 2.5 Otros Aspectos , se observa que la cifra al cierre de la vigencia, una vez el FUTIC realizó la depuración de cifras correspondientes a valores de menor cuantía, intereses de mora e intereses corrientes, indexaciones y ajustes de frecuencia de los Operadores de televisión privada; la cartera vencida es de $1.933 millones. Así mismo, de la cartera no vencida que recibió el FUTIC por $214.618 millones, no se revela con claridad el estado o clasificación del vencimiento de la misma, como se observa a continuación:</t>
    </r>
  </si>
  <si>
    <r>
      <rPr>
        <b/>
        <sz val="11"/>
        <color rgb="FF000000"/>
        <rFont val="Arial"/>
        <family val="2"/>
      </rPr>
      <t xml:space="preserve">H4A 2019. Revelación de cartera </t>
    </r>
    <r>
      <rPr>
        <sz val="11"/>
        <color rgb="FF000000"/>
        <rFont val="Arial"/>
        <family val="2"/>
      </rPr>
      <t xml:space="preserve">
A 31 de diciembre de 2019 la Cuenta (1311) Cuentas por Cobrar–Contribuciones, Tasas e Ingresos no Tributarios  Licencias con un saldo de $232.409 millones y la cuenta (1385) Cuentas por cobrar de Difícil recaudo (licencias) por $20.047  millones, para un total de $252.456 millones; presenta inconsistencias en la revelación de la información, toda vez que de acuerdo con lo informado en la Nota 7 a los Estados Financieros al cierre de la vigencia, de la cartera por licencias, únicamente se revela la clasificación por edades de cartera por $73.537.4 millones; es decir, parte de la cartera por servicios de televisión recibida de la ANTV que asciende a $208.656 millones , no se revela con claridad su clasificación por edades, no obstante haber recibido $1.933 millones de cartera vencida; porque de acuerdo con lo revelado , “corresponde a obligaciones cuya fecha de exigibilidad es posterior al cierre de la vigencia 2019”.
De acuerdo con la respuesta dada por el Fondo, la cartera por Licencias y Sanciones, no es claro el criterio de la clasificación con relación. Lo anterior, evidencia riesgo en la revelación de hechos materiales que no permite conocer en tiempo real el estado, manejo y control de los bienes, derechos y obligaciones que pueden afectar la situación financiera del Fondo</t>
    </r>
  </si>
  <si>
    <r>
      <rPr>
        <b/>
        <sz val="11"/>
        <color rgb="FF000000"/>
        <rFont val="Arial"/>
        <family val="2"/>
      </rPr>
      <t xml:space="preserve">H5A 2019. Riesgo en la recuperación de cartera. </t>
    </r>
    <r>
      <rPr>
        <sz val="11"/>
        <color rgb="FF000000"/>
        <rFont val="Arial"/>
        <family val="2"/>
      </rPr>
      <t xml:space="preserve">
La Cuenta (1311) Cuentas por Cobrar - Contribuciones, Tasas e Ingresos no Tributarios con saldo de $244.818 millones  y la Cuenta (1385) Cuentas por Cobrar de Difícil Recaudo a 31 de diciembre de 2019 con saldo de $36.792 millones; presentan riesgo en la recuperación, toda vez que al cierre contable existen cuentas por Cobrar con fechas de vencimiento superiores a tres (3) años. No obstante, haber realizado gestión de cobro y depuración de cartera durante el año 2019, el siguiente es el estado al cierre de la vigencia:</t>
    </r>
  </si>
  <si>
    <r>
      <rPr>
        <b/>
        <sz val="11"/>
        <color rgb="FF000000"/>
        <rFont val="Arial"/>
        <family val="2"/>
      </rPr>
      <t xml:space="preserve">H7A 2019. Reconocimiento de Inventario en poder de terceros. </t>
    </r>
    <r>
      <rPr>
        <sz val="11"/>
        <color rgb="FF000000"/>
        <rFont val="Arial"/>
        <family val="2"/>
      </rPr>
      <t xml:space="preserve">
A 31 de diciembre de 2019 la cuenta (1530) Inventario en poder de terceros por $149 millones, se encuentra sobrestimada, debido a que los bienes entregados  en el último trimestre de 2018 al Consejo Regional Indígena del Cauca –C.R.I.C  se reconocieron como un activo corriente, siendo el Consejo Regional la entidad que tiene posesión, controla el bien y espera obtener potencial de servicio.
Por lo anterior, este hecho genera riesgo inherente y de control de los activos del Fondo, al mantener los siguientes bienes de la Entidad en poder de terceros por un tiempo superior a 365 días.</t>
    </r>
  </si>
  <si>
    <r>
      <rPr>
        <b/>
        <sz val="11"/>
        <color rgb="FF000000"/>
        <rFont val="Arial"/>
        <family val="2"/>
      </rPr>
      <t xml:space="preserve">H11A 2019. Reserva Presupuestal de 2018 no ejecutadas en el 2019. </t>
    </r>
    <r>
      <rPr>
        <sz val="11"/>
        <color rgb="FF000000"/>
        <rFont val="Arial"/>
        <family val="2"/>
      </rPr>
      <t xml:space="preserve">
De acuerdo al informe de ejecución de reservas presupuestales constituidas a 31/12/2018 por $21.268.millones, para cancelar en la vigencia 2019, de las cuales la entidad dejó un “saldo por utilizar” de $13.584 millones que equivalen a un 63.87% del total de reservas constituidas que corresponden a los Proyecto Ampliación Programa de Telecomunicaciones Sociales y Aprovechamiento y Asistencia al Sector de las Tic Nacionales; por tanto, estas fenecieron de conformidad con lo establecido en el artículo 2.8.1.7.3.3 del Decreto 1068 de 2015. 
Al respecto, se solicitó a la entidad explicación sobre las razones por las cuales no se pagaron esos compromisos que dieron origen a las reservas presupuestales.  Para el caso del Proyecto Ampliación Programa de Telecomunicaciones Sociales cuyo porcentaje de ejecución fue cero (0), a 31/12/2018 el Fondo constituyó Reserva  Presupuestal  por $13.584 millones; monto  que, según la entidad se ha dado conforme con los requisitos de pago establecidos en el contrato de Aporte No. 875 de 2013 y sus posteriores modificaciones; sin embargo, no ha sido posible desembolsar recursos asociados a la vigencia 2018, de conformidad con lo establecido en la cláusula  Decima cuarta modificada en el  Otrosí  No. 4  del contrato de Aporte No. 875 de 2013 . 
En el marco del Contrato de Aporte No. 875 de 2013 , se instaló ante el Tribunal de Arbitramento el 2 de enero de 2019, siendo parte convocante el contratista y parte convocada el FONDO ÚNICO DE TIC. Como consecuencia de lo anterior, sólo hasta que se profiera la decisión del Tribunal de Arbitramento, se podrá definir si el pago de las sumas en controversia se debe realizar por el monto de los recursos asociados a la reserva presupuestal de la vigencia 2018, cuyo plazo de utilización venció el 31 de diciembre de 2019.
Esta situación evidencia debilidad de control en la implementación del Plan Estratégico Ampliación Programa de Telecomunicaciones Sociales, iniciativas a las que el Fondo Único de Tecnologías de la Información y las Comunicaciones, ha destinado significativos recursos en las diferentes vigencias, lo que conlleva a la no ejecución de los recursos asignados, y por ende a la totalidad de la satisfacción del servicio a la población destino.
Lo expuesto es ratificado por la entidad al indicar que en su respuesta  que “...el uso de Internet ha contribuido a mejorar la calidad de vida de las comunidades en los diferentes aspectos de la vida, se acentúan los aspectos educativos y sociales como los de mayor impacto y en los que los usuarios consideran que se ha mejorado de manera relevante su calidad de vida… “.</t>
    </r>
  </si>
  <si>
    <r>
      <rPr>
        <b/>
        <sz val="11"/>
        <color rgb="FF000000"/>
        <rFont val="Arial"/>
        <family val="2"/>
      </rPr>
      <t xml:space="preserve">H12A 2019. Vigencias Futuras Autorizadas en 2018 Ejecutadas en 2019.  </t>
    </r>
    <r>
      <rPr>
        <sz val="11"/>
        <color rgb="FF000000"/>
        <rFont val="Arial"/>
        <family val="2"/>
      </rPr>
      <t xml:space="preserve">
En el 2018 el Fondo Único de Tecnologías de la Información y las Comunicaciones obtuvo autorizaciones de vigencias futuras  dando cumplimiento artículo 10 de la Ley 819 de 2003 ,  por $232.252 millones para ejecutar en la vigencia 2019, de las cuales comprometió $185.112 millones y quedó por comprometer $ 47.139 millones que equivalen  al  20.30% del total  autorizado del cupo autorizado , tal como se muestra en el siguiente cuadro:
De los recursos autorizados y no comprometidos se destacan los siguientes proyectos:
•Fortalecimiento de las tecnologías de la información en la gestión del estado y la información pública: $2.468 millones que equivalen a 50% de recurso autorizado al proyecto.
•Implementación y desarrollo de la estrategia de gobierno en línea a nivel nacional $11.234 millones no comprometido el 100% de los recursos autorizados.
•Ampliación Programa Telecomunicaciones Sociales: $29.728 millones que equivalen al 18,2% del total de recursos asignados al proyecto.
•Aprovechamiento, promoción, acceso y apropiación de las Tic en las regiones de Colombia: $2.895 millones que corresponde al 24,9% del total de recurso autorizado.
En los proyectos antes mencionados, que abarcan más de una vigencia, se estableció que el seguimiento y control que efectúa la entidad denotan debilidades en el proceso de planeación debido a la cuantificación de las necesidades de los mismos.
De acuerdo con la situación observada, conllevan a la asignación de recursos en proyectos que no se ejecutan total o parcialmente, lo cual implicó necesariamente que el Fondo Único de Tecnologías de la Información y las Comunicaciones, no hubiese atendiendo adecuadamente las necesidades previamente identificadas, o en su defecto, haber dispuesto de estos recursos para la atención de necesidades en otro proyecto y en cambio, permanecieron sin inversión efectiva durante la vigencia.
Situación que posiblemente se debe a que existen debilidades en la planeación, ejecución y seguimiento a los proyectos.</t>
    </r>
  </si>
  <si>
    <r>
      <rPr>
        <b/>
        <sz val="11"/>
        <color rgb="FF000000"/>
        <rFont val="Arial"/>
        <family val="2"/>
      </rPr>
      <t xml:space="preserve">H13A. Inconsistencia de Información. </t>
    </r>
    <r>
      <rPr>
        <sz val="11"/>
        <color rgb="FF000000"/>
        <rFont val="Arial"/>
        <family val="2"/>
      </rPr>
      <t xml:space="preserve"> 
Al cierre de la vigencia 2018, se constituyó Cuentas por Pagar por un monto de $38.761 millones, no obstante, la entidad reporta cifras diferentes como respuesta a varios requerimientos de información realizados en desarrollo de la auditoria, tal como se muestra a continuación:  
Las Cuentas por Pagar a 31/12/18:
•Primer reporte de $38.761millones  .•Segundo reporte de $38.747 millones . Presentada diferencia de $14.millones del total de las cuentas por pagar constituidas a diciembre de 2018.
De otra parte, analizada y verificada la información sobre reservas presupuestales constituidas a 31/12/2018 sobre el proyecto: Aprovechamiento asistencia al sector de las Tic Nacional por $ 22 millones, presentan inconsistencias con respecto a los soportes de la información:
•En la primera respuesta  la entidad manifiesta: “precisamos que el pago se realizó el 22 de marzo de 2019 con el número de soporte 57798619, por valor de $20.millones, una vez el contratista allegó la totalidad de los documentos soporte para realizar el último pago. La diferencia por valor de $2. millones fue devuelto al presupuesto General de la Nación".
•En una segunda respuesta  sobre el mismo tema manifiesta: “De conformidad con lo informado en respuesta brindada al requerimiento AF-FU-TICS-021-2020 mediante registro 202026437 del 27/03/2020, sobre el valor constituido de esta reserva se pagaron $20. millones, valor tramitado por el supervisor del contrato de acuerdo con el recibo a satisfacción de los servicios contratados. Por lo anterior, el valor de $2.millones que se reflejó en el informe de ejecución de esta reserva a 31-12-2019 (teniendo en cuenta que las reservas presupuestales tienen el año siguiente de su constitución para que sean ejecutadas), quedó como un saldo de reserva presupuestal sin ejecutar. (Ver informe de ejecución presupuestal de reservas 31/12/2019).”
Como se observa la entidad en una primera respuesta reporta que la diferencia por $2 millones fue devuelto al Presupuesto General de la Nación y en una segunda respuesta manifiesta que quedó como un saldo de reserva presupuestal sin ejecutar. Se destaca que, en ninguno de los casos se enviaron los soportes pertinentes.
Las situaciones expuestas denotan debilidades en la gestión de la información y la interacción entre las diferentes dependencias y afectan la calidad de la información para el seguimiento y trazabilidad de los procesos adelantados por la subdirección financiera. De igual manera, genera incertidumbre sobre la calidad de la información reportada a este ente de Control.</t>
    </r>
  </si>
  <si>
    <r>
      <rPr>
        <b/>
        <sz val="11"/>
        <color rgb="FF000000"/>
        <rFont val="Arial"/>
        <family val="2"/>
      </rPr>
      <t xml:space="preserve">H14A. Reserva Presupuestal de 2019.  </t>
    </r>
    <r>
      <rPr>
        <sz val="11"/>
        <color rgb="FF000000"/>
        <rFont val="Arial"/>
        <family val="2"/>
      </rPr>
      <t xml:space="preserve">
Fondo Único de Tecnologías de la Información y las Comunicaciones, comprometió $1.099.537 millones  para la vigencia 2019 del presupuesto definitivo, de los cuales obligó $1.063.828 millones la diferencia de estos dos valores nos da Reservas Presupuestales por $35.709 millones tal como se evidencia  en el siguiente cuadro:
Situación que no se ve reflejada en el radicado 202009449 del 6/2/2020 en los puntos 9 y 13, indican que las reservas constituidas a 31 de diciembre de 2019 para ser ejecutadas en 2020 fueron de $23.791 millones valor que fue corroborando en la respuesta del Fondo Único Tics  por lo tanto se, presenta una diferencia de $11.918 millones valor que la entidad comprometió y no ejecutó como se muestra en el siguiente cuadro.</t>
    </r>
  </si>
  <si>
    <r>
      <rPr>
        <b/>
        <sz val="11"/>
        <color rgb="FF000000"/>
        <rFont val="Arial"/>
        <family val="2"/>
      </rPr>
      <t>H15A 2019. Contrato de Aporte 875 de 2013.</t>
    </r>
    <r>
      <rPr>
        <sz val="11"/>
        <color rgb="FF000000"/>
        <rFont val="Arial"/>
        <family val="2"/>
      </rPr>
      <t xml:space="preserve"> 
El Fondo Único suscribió el contrato 875  del 27 de Diciembre de 2013 con el Objeto: Prestación a terceros, de los servicios de telecomunicaciones y transporte de conectividad en los municipios, corregimientos  departamentales, áreas no municipalizadas (ANM) y regiones por donde  se despliegue la Red de Conectividad de alta velocidad, incluyendo las soluciones de masificación de internet (según anexos técnicos), en las comunidades e instituciones públicas y Puntos Vive Digital en las zonas urbanas, así como las soluciones de acceso a internet a la comunidad en centros poblados (según anexo técnico), cumpliendo con los estándares de calidad, niveles de servicio y demás  requisitos establecidos en el anexo técnico.  Valor: $373.993 millones y Plazo: 26/12/2023.
Para el 2019 el supervisor del Fondo Tic mediante 19 radicados, informó a la Secretaria General sobre los presuntos incumplimientos por parte del contratista a saber: “indicadores de calidad y niveles del servicio, informe de gestión de servicios y operación y el no recibo de la actualización estudio de Desarrollo, Impacto y Apropiación a la comunidad para 47 municipios de la Vigencia 2019”. Por esta situación el contratista no podía acceder a los recursos del contrato lo cual conllevó a que este instaurara demanda el 2 de enero de 2019, ante el Tribunal de Arbitramento.
Es pertinente indicar que los Incumplimientos se estaban dando desde la vigencia 2018, lo cual motivó a constituir reservas presupuestales para las vigencias 2018 y 2019 . De otra parte, el Fondo Único de TIC contrató una firma  para que asistiera en la parte legal en el Tribunal de Arbitramento, el cual fue notificado el 6/09/2019 y está asignado con el No. 15949 y que a la fecha se encuentra vigente. A 31 de diciembre de 2019 el contrato tiene una provisión de $70.255 millones siendo el proceso judicial con mayor valor de pretensión económica contra el Fondo  .
Tal como lo informa la entidad en su respuesta  , “…el Fondo Único TIC no ha considerado procedente la “terminación del Contrato y hacer efectiva la Póliza de Cumplimiento por el total asegurado, descontados los montos ya imputados por cualquier concepto a dicha garantía”, teniendo en cuenta que actualmente el beneficio de las poblaciones más vulnerables y apartadas de Colombia está por encima de una restitución económica que pueda obtenerse de la aplicación de las garantías en el marco del Contrato de Aporte No. 875 de 2013…” 
Aspectos que este ente de Control tiene en cuenta, así como el resultado del Tribunal de Arbitramento para que sea analizado en las posteriores auditorias.</t>
    </r>
  </si>
  <si>
    <r>
      <rPr>
        <b/>
        <sz val="11"/>
        <color rgb="FF000000"/>
        <rFont val="Arial"/>
        <family val="2"/>
      </rPr>
      <t>H16A 2019. Soporte de Reservas Presupuestales.</t>
    </r>
    <r>
      <rPr>
        <sz val="11"/>
        <color rgb="FF000000"/>
        <rFont val="Arial"/>
        <family val="2"/>
      </rPr>
      <t xml:space="preserve">
El Fondo Único de TIC en la información suministrada para las reservas presupuestales con cargo al Contrato 846-2018 cuyo objeto es prestar el servicio integral de administración y custodia de los archivos de gestión, archivo central y el centro de documentación técnica del Ministerio/Fondo Tic, teniendo en cuenta los lineamientos del Archivo General de la Nación.
Se observa que para vigencia 2019 en las reservas presupuestales con relación a este contrato, no se identifican con claridad la cuantía que se va a reservar teniendo en cuenta que presenta valores diferentes como se puede identificar en el siguiente cuadro:
compromisos, que se constituyeron en Reservas Presupuestales para ejecutar en la vigencia 2020 y se observa que en los folios 93 al 97 no se presenta de forma clara el valor de $171 millones de la reserva presupuestal del contrato 846 de 2018 y factura de Venta No. 26 del contratista por $236 millones de 27 de diciembre de 2019.
Similar situación se presenta con relación al contrato 694 de 2019 , en cuanto a la documentación aportada, la supervisora del contrato presenta dos (2) certificados del 26 de agosto de 2019 en los folios 86 y 87 en los cuales se informa dos valores diferentes en el numeral 1 con la misma factura No. 523E20139 por $7 millones y folio 87 por $13 millones.
Los diferentes valores crean incertidumbre en las reservas presupuestales con relación a los contratos en mención, cuando estas deben ser claras, concisas y precisas. Situación que se presenta en por el deficiente seguimiento y autocontrol en la documentación aportada que sirve para tal fin.
	</t>
    </r>
  </si>
  <si>
    <r>
      <rPr>
        <b/>
        <sz val="11"/>
        <color rgb="FF000000"/>
        <rFont val="Arial"/>
        <family val="2"/>
      </rPr>
      <t>H17A. Recursos Pendientes por Legalizar.</t>
    </r>
    <r>
      <rPr>
        <sz val="11"/>
        <color rgb="FF000000"/>
        <rFont val="Arial"/>
        <family val="2"/>
      </rPr>
      <t xml:space="preserve">
Analizados los convenios seleccionados con plazo de ejecución hasta el 31 de diciembre de la vigencia 2019, se pudo evidenciar que los contratistas tienen recursos sin la debida legalización ante el FUTIC, correspondientes a los contratos y convenios suscritos, como se indica en el siguiente cuadro: 
Lo anterior, de acuerdo con los informes de supervisión y los compromisos contractuales, situación que puede afectar la información financiera y contable al no cumplir con la características cuantitativas de la información, por cuanto no se allega en tiempo oportuno, de tal modo que estos insumos sean canalizados y procesados adecuadamente, como son los documentos que permitan la legalización de los recursos entregados como aporte del FUTIC y que son el verdadero soporte de los recursos públicos invertidos. Al respecto, es pertinente indicar que los saldos por legalizar obtenidos a partir de los informes de supervisión, difieren de los valores registrados en las notas a los estados financieros, en las cuales se tienen $16.745 millones y $109 millones para los contratos 741-2019 y 746-2019, respectivamente.
Lo anterior genera incertidumbre sobre las cifras registradas por concepto de ejecución de recursos, afectando la razonabilidad de los registros contables de la cuenta 1926 – Derechos en Fideicomiso
</t>
    </r>
  </si>
  <si>
    <r>
      <rPr>
        <b/>
        <sz val="11"/>
        <color rgb="FF000000"/>
        <rFont val="Arial"/>
        <family val="2"/>
      </rPr>
      <t xml:space="preserve">H18A. Calidad, suficiencia e integridad de la información registrada en el sistema de información Zaffiro. </t>
    </r>
    <r>
      <rPr>
        <sz val="11"/>
        <color rgb="FF000000"/>
        <rFont val="Arial"/>
        <family val="2"/>
      </rPr>
      <t xml:space="preserve">
La Ley 489 de 29 de diciembre de 1998 , indica en su artículo 37. “SISTEMA DE INFORMACION DE LAS ENTIDADES Y ORGANISMOS. Los sistemas de información de los organismos y entidades de la Administración Pública servirán de soporte al cumplimiento de su misión, objetivos y funciones, darán cuenta del desempeño institucional y facilitarán la evaluación de la gestión pública a su interior así como, a la ciudadanía en general…” 
Mediante el decreto 1083 de 2015 se expide el Decreto Único Reglamentario del Sector de Función Pública, y se establece como objetivo de fortalecimiento institucional en materia de tecnologías de la información y las comunicaciones: “Desarrollar estrategias de gestión de información para garantizar la pertinencia, calidad, oportunidad, seguridad e intercambio con el fin de lograr un flujo eficiente de información disponible para el uso en la gestión y la toma de decisiones en la entidad y/o sector.” 
El Fondo Único de Tecnologías de la Información y las Comunicaciones ha dispuesto el aplicativo para la gestión de expedientes denominado ZAFFIRO, con el fin de que se realice la consulta de la documentación correspondiente a cada uno de los contratos de la muestra seleccionada por la CGR para la realización del proceso auditor, informándose que en ella se encontraría la totalidad de la documentación que forma parte del expediente contractual; pero durante la consulta de 36 expedientes (contratos, convenios, resoluciones y órdenes de compra), se han podido evidenciar debilidades relacionadas con la disponibilidad, la clasificación y completitud de los datos y la información de estos expedientes, tal como se presenta a continuación:
•	En apenas 3 de ellos se han encontrado las actas de inicio 
•	7 reportan el mensaje “No se encontraron datos”
•	En 3 no se encontró digitalizado el contrato 
De igual manera, se han evidenciado dentro del concepto “Tipos_docs_fondo”, lo siguiente:
•	Clasificación COMUNICACIÓN, se han observado cuentas de cobro de contratistas, informes de Interventoría, informes de supervisión y otro tipo de documentos, de los cuales no se puede establecer su contenido con claridad y que no se pueden considerar meras comunicaciones por tener otro tipo de concepto que tienen su propia clasificación.
•	Clasificación INFORME DE EJECUCIÓN, se encuentran las cuentas de cobro radicadas por los contratistas, siendo estos documentos diferentes a informes de ejecución. 
También se han podido evidenciar documentos que hacen referencia a anexos de tipo físico o digital adjuntos a los mismos, los cuales no se encuentran incluidos en los documentos del contrato digitalizados en ZAFFIRO, haciendo imposible su revisión y validación. 
Situaciones como estas, ya se habían evidenciado por la CGR en los informes de auditoría CGR-CDIFCEDR- No 007 junio 2017 y CGR-CDIFTCEYDR - No. 008 junio de 2016 y cuyas acciones de mejora han sido inefectivas, siendo recurrente la situación observada como lo deja ver el presente hallazgo.
La entidad en su comunicado No. 202036246 de fecha 4 de mayo, da respuesta a la observación presentada, indicando que la fuente única de información oficial de la contratación de las entidades públicas, y que deben consultar los órganos de control para verificar la transparencia y publicidad de los procesos de contratación, corresponde al SECOP, invocando el artículo 3 de la Ley 1150 de 2007 y otras disposiciones de entidades como Colombia compra eficiente y el Archivo General de la Nación; pretendiendo así desconocer y limitar las atribuciones y funciones con que cuenta la CGR, incluso desde el rango constitucional, respecto del acceso a la información, y que se encuentran indicadas en el artículo 267 de la C.P., modificado por el Acto Legislativo 04 de 2019 , además del artículo 136 de la Ley 1955 de 2019  y la Guía de Auditoría Financiera - GAF CGR , que le permite recurrir a las fuentes de información que consideren relevantes para el ejercicio auditor, sin reservas en cuanto a las fuentes y los sistemas de información y bases de datos, a fin de que permitan consolidar las evidencias de auditoría, siendo cada entidad la responsable de disponer de lo necesario para garantizar el suministro oportuno y en tiempo real de la información requerida por la Contraloría General de la República .
En el mismo comunicado, la entidad reconoce las deficiencias que presenta el sistema de información ZAFFIRO (además de otros sistemas), argumentando que no se ve afectado el ejercicio de la misionalidad de la entidad, por cuanto la gestión oficial de información contractual se realiza a través del SECOP; con lo cual, no sólo pierde sustento la necesidad de contar con mencionado aplicativo para la gestión de expedientes, sino que también resulta innecesaria la destinación de recursos tendientes a su operatividad y sostenibilidad. 
Pese a que el Fondo reporta haber formulado un Modelo de Requisitos para la Gestión de Documentos Electrónicos de Archivo de la entidad (GDO-TIC-MA-009), también refiere a la ejecución de un proyecto de implementación de un Sistema de Gestión Documental Electrónico de Archivo – SGDEA, del cual no se aporta evidencia alguna.
Todos los elementos anteriores, permiten ratificar la deficiente operación del sistema ZAFFIRO y por ende, la deficiente gestión de los documentos contractuales realizada en el aplicativo para la gestión de expedientes mencionado, los cuales son relevantes para FUTIC, en virtud de que no es posible garantizar la pertinencia, calidad, oportunidad y consistencia de la información, por lo que no se cuenta con los insumos de datos adecuados que permitan apoyar de manera eficiente el cumplimiento de las funciones misionales de la entidad. 
</t>
    </r>
  </si>
  <si>
    <r>
      <rPr>
        <b/>
        <sz val="11"/>
        <color rgb="FF000000"/>
        <rFont val="Arial"/>
        <family val="2"/>
      </rPr>
      <t>H3A. Recuperación cartera de difícil cobro.  H1A 2017. Recuperación cartera de difícil cobro</t>
    </r>
    <r>
      <rPr>
        <sz val="11"/>
        <color rgb="FF000000"/>
        <rFont val="Arial"/>
        <family val="2"/>
      </rPr>
      <t xml:space="preserve">
La Cuenta (1311) Cuentas por Cobrar - Contribuciones, Tasas e Ingresos no Tributarios con saldo de $37.169.5 millones y la Cuenta (1385) Cuentas por Cobrar de Difícil Recaudo a 31 de diciembre de 2018 con saldo de $30.543 millones, presenta riesgo inherente y de control e incertidumbre en la posibilidad de cobro de Contribuciones e ingresos no Tributarios, debido a que al cierre contable existen cuentas por Cobrar con fechas de vencimiento superiores a tres (3) años.
...Esta situación genera riesgo inherente en el recaudo de los ingresos fiscales del Fondo Tic.</t>
    </r>
  </si>
  <si>
    <r>
      <rPr>
        <b/>
        <sz val="11"/>
        <color rgb="FF000000"/>
        <rFont val="Arial"/>
        <family val="2"/>
      </rPr>
      <t>H7A.  Revelación de estimaciones contables</t>
    </r>
    <r>
      <rPr>
        <sz val="11"/>
        <color rgb="FF000000"/>
        <rFont val="Arial"/>
        <family val="2"/>
      </rPr>
      <t xml:space="preserve">
Las Notas a los Estados Financieros no contienen la información básica y adicional necesaria de carácter específico, que complemente el derecho y las obligaciones que genera para el Fondo Tic, tales como: la metodología, criterios utilizados y parametrización para la estimación de deterioro de Cuentas por Cobrar, ejemplo: la Tasa de Descuento definida por la política Contable; y con relación a la estimación de la Depreciación de Propiedad Planta y Equipo no es clara la información revelada en la definición de las variables de vida útil y tiempo depreciado que hacen parte de la fórmula de cálculo de la estimación de Depreciación.
No se reveló con claridad el resumen de los principales impactos de orden financiero derivados de la aplicación del Marco Normativo, tanto a nivel cualitativo como a nivel cuantitativo.
Igualmente, no se informa con claridad los hechos materiales y de importancia relativa, relacionados con el avance de la ejecución de proyectos de acuerdo con el término establecido y la coherencia con los desembolsos efectuados y el Impacto en las metas del Plan de Acción, Ingresos presupuestados, recaudados y causados y aspectos que presentan dificultad para su medición monetaria, entre otras.
Lo anterior, evidencia riesgo en la revelación de hechos materiales y generalizados que pueden afectar el control y la situación financiera de la Entidad y no permite conocer en tiempo real el estado, manejo y control de los bienes, derechos y obligaciones que genera la administración de bienes de terceros.
...se ratifica que el Fondo Tic no reveló con claridad los criterios utilizados y parametrización para la estimación de deterioro de Cuentas por Cobrar, tales como la Tasa de Descuento definida por la política Contable; y con relación a la estimación de la Depreciación de Propiedad Planta y Equipo, no se reveló con claridad la definición de las variables de vida útil y tiempo depreciado que hacen parte de la fórmula de cálculo de la estimación de Depreciación.
</t>
    </r>
  </si>
  <si>
    <r>
      <rPr>
        <b/>
        <sz val="11"/>
        <color rgb="FF000000"/>
        <rFont val="Arial"/>
        <family val="2"/>
      </rPr>
      <t xml:space="preserve">H8AD. Reportes a SIRECI.  </t>
    </r>
    <r>
      <rPr>
        <sz val="11"/>
        <color rgb="FF000000"/>
        <rFont val="Arial"/>
        <family val="2"/>
      </rPr>
      <t xml:space="preserve">
En la Cuenta Rendida- SIRECI  con corte 31 de diciembre del 2018, se evidencian omisiones y errores en las cifras presentadas por el Fondo de Tecnologías de la Información y las Comunicaciones, como se detalla a continuación:
En el Formato No. 9 Procesos judiciales (F9) con “fecha de recepción: 4 de marzo de 2019”, reporta 31 procesos judiciales (a favor y en contra) y monto de la provisión contable de $128.500 millones, con lo cual el reporte es inexacto y no coincide con la que muestra la contabilidad del Fondo Tic.
...En el Formato No. 5.1 Contratos se presentan las siguientes situaciones: se observa que el Fondo Tic no incluyó en el SIRECI contratos por $181.1 millones.
Lo anterior denota deficiencias del control por parte del Fondo Tic en el diligenciamiento de la información a reportar al ente de control en SIRECI.
</t>
    </r>
  </si>
  <si>
    <r>
      <rPr>
        <b/>
        <sz val="11"/>
        <color rgb="FF000000"/>
        <rFont val="Arial"/>
        <family val="2"/>
      </rPr>
      <t xml:space="preserve">H9AD.  Planeación del Contrato 653-2018 </t>
    </r>
    <r>
      <rPr>
        <sz val="11"/>
        <color rgb="FF000000"/>
        <rFont val="Arial"/>
        <family val="2"/>
      </rPr>
      <t xml:space="preserve"> 
Se evidencian deficiencias en el proceso de planeación del modificatorio del contrato 653-2018, puesto que se suscribe adición en noviembre de 2018 y por otra parte se devuelven recursos no utilizados por renuncias de los profesionales y los tiquetes y gastos de viaje de los mismos y al revisar las fechas de renuncias (23 Profesionales), éstas se presentaron entre marzo a agosto de 2018, es decir, que antes de la firma del modificatorio ya se habían liberado recursos del contrato inicial.
...Conforme a lo antes mencionado, se evidencia incumplimiento del artículo 20 del Decreto 1510 de 2013 en concordancia con el artículo 2.2.1.1.2.1.1 del Decreto 1082 de 2015, en cuanto a la debida estimación y justificación del valor del contrato y por ende de sus adicciones. Por lo anterior se considera el hallazgo con una posible connotación Disciplinaria.</t>
    </r>
  </si>
  <si>
    <r>
      <rPr>
        <b/>
        <sz val="11"/>
        <color rgb="FF000000"/>
        <rFont val="Arial"/>
        <family val="2"/>
      </rPr>
      <t xml:space="preserve">H10A. Impuestos reconocidos en el valor del contrato 653-2018.  </t>
    </r>
    <r>
      <rPr>
        <sz val="11"/>
        <color rgb="FF000000"/>
        <rFont val="Arial"/>
        <family val="2"/>
      </rPr>
      <t xml:space="preserve">
En la revisión al estudio de conveniencia y oportunidad del contrato 653-18  señala que “los costos aproximados del proyecto han sido definidos teniendo en cuenta entre otros…los impuestos”. En la propuesta económica presentada por el contratista del mencionado contrato y aprobada por el Fondo Tic, se pactó además del IVA el concepto de 4X1000 (Gravamen al Movimiento Financiero).
Al no estar detallado desde el estudio de conveniencia los costos asociados al valor de los contratos, y como en el caso observado, señalar de manera general “impuestos”, puede prestarse para equívocos y que el Fondo Tic eventualmente reconozca pagos no debidos.
</t>
    </r>
  </si>
  <si>
    <r>
      <rPr>
        <b/>
        <sz val="11"/>
        <color rgb="FF000000"/>
        <rFont val="Arial"/>
        <family val="2"/>
      </rPr>
      <t>H11AD. Cumplimiento en disponibilidad mínima de Servicios de KVD  - contrato 872-2013</t>
    </r>
    <r>
      <rPr>
        <sz val="11"/>
        <color rgb="FF000000"/>
        <rFont val="Arial"/>
        <family val="2"/>
      </rPr>
      <t xml:space="preserve">
Contrato 872 de 2013… En los informes de interventoría de C&amp;M Consultores (Contrato de interventoría 972 de 2017) del mencionado contrato, con corte: 1 al 30 de noviembre de 2018 y 1 al 31 de diciembre de 2018, “anexo 1 KVD instalados por parte del contratista”, se evidencia que en 15 Kioscos Vive Digital NO se cumplió con el mínimo de horas disponibles de los kioscos... Con lo anterior, no se está cumpliendo el objetivo de los Kioscos,.
se hacen evidentes deficiencias en las labores de supervisión e interventoría, puesto que validan informes de tres (3) meses consecutivos que al parecer presentan errores repetitivos, sin que las partes hayan puesto en conocimiento la situación señalada, y/o que hayan requerido al contratista por el posible incumplimiento presentando, contraviniendo lo establecido en el artículo 84 de la Ley 1474 de 2011. Por lo anterior se considera el hallazgo con una posible connotación Disciplinaria.</t>
    </r>
  </si>
  <si>
    <r>
      <rPr>
        <b/>
        <sz val="11"/>
        <color rgb="FF000000"/>
        <rFont val="Arial"/>
        <family val="2"/>
      </rPr>
      <t>H12A. Continuidad en la operación de KVD - Contrato 872 de 2013</t>
    </r>
    <r>
      <rPr>
        <sz val="11"/>
        <color rgb="FF000000"/>
        <rFont val="Arial"/>
        <family val="2"/>
      </rPr>
      <t xml:space="preserve">
El Fondo Tic suscribió el contrato de aportes 872 de 2013...Al verificar el Plan Estratégico y Plan de Acción del Fondo Tic no se evidencia documento que asigne recursos y permita la continuidad de la operación de los KVD después del 31 de julio de 2019, con lo cual es incierto el futuro de la operación de los Kioscos, más aún, teniendo en cuenta la insuficiencia de recursos de las Entidades Territoriales para asumir la operación y mantenimiento de los mismos en las zonas rurales donde en su mayoría se encuentran ubicados.</t>
    </r>
  </si>
  <si>
    <r>
      <rPr>
        <b/>
        <sz val="11"/>
        <color rgb="FF000000"/>
        <rFont val="Arial"/>
        <family val="2"/>
      </rPr>
      <t>H13A. Liquidación de convenios vigencias anteriores.</t>
    </r>
    <r>
      <rPr>
        <sz val="11"/>
        <color rgb="FF000000"/>
        <rFont val="Arial"/>
        <family val="2"/>
      </rPr>
      <t xml:space="preserve"> 
Al revisar los convenios de vigencias anteriores pendientes de liquidar con corte 31 de diciembre de 2018 se encontró que el Fondo Tic no había liquidado (bilateral y/o unilateralmente) 21 de ellos….analizados los soportes aportados por el Fondo, quedan sin liquidar 8 convenios , con recursos sin legalizar por $17.854 millones.
Al no realizar la liquidación de los convenios y contar con recursos en Fiducias pendientes de legalizar, no es posible que las partes crucen sus obligaciones recíprocas y determinar pueden declararse a paz y salvo mutuo o si existen obligaciones por cumplir y la forma en que deben ser cumplidas.
</t>
    </r>
  </si>
  <si>
    <r>
      <rPr>
        <b/>
        <sz val="11"/>
        <color rgb="FF000000"/>
        <rFont val="Arial"/>
        <family val="2"/>
      </rPr>
      <t>H15ADF. Pago de Intereses a Organismo Internacional</t>
    </r>
    <r>
      <rPr>
        <sz val="11"/>
        <color rgb="FF000000"/>
        <rFont val="Arial"/>
        <family val="2"/>
      </rPr>
      <t xml:space="preserve">
En los Gastos de Funcionamiento – Transferencias al Exterior del Fondo Tic, se evidencia que para la vigencia 2018, se pagaron por concepto de intereses moratorios a un Organismo Internacional , la suma de cuatro mil doscientos setenta con veintidós (4.270.22) Francios Suizos equivalente a doce millones cuatrocientos mil cuatrocientos diez y siete ($12.400.417), que corresponden a lo adeudado por concepto de intereses moratorios  de las vigencias 2014, 2015 y 2017 tal como se muestra en el extracto de la cuenta 47 del Organismo Internacional y Resolución 1673 del 21/09/2018 del Fondo Tic en el cual se reconoce el pago.
En consecuencia, no se realizó una adecuada Planeación y Programación Presupuestal a partir de 2014, 2015 y 2017, lo cual trae una merma del presupuesto del Fondo Tic en los años en que se incurrió en estos pagos de intereses por mora . 
Con lo anterior se estaría incumpliendo con las normas respectivas, específicamente, el artículo 209  de la Constitución Política; los principios del sistema presupuestal art., 13 Planificación y 15 Universalidad del Decreto 111 de 1996, así como el concepto del 15 de noviembre de 2007, Sala de Consulta y Servicio Civil del Consejo de Estado, radicado 2007-00077-00 (1852) (reiterado en concepto 0007700 (1852) del 15 de diciembre de 2009. Por lo tanto, esta situación podría generar una presunta Incidencia Disciplinaria y Fiscal por $12.400.417 .</t>
    </r>
  </si>
  <si>
    <r>
      <rPr>
        <b/>
        <sz val="11"/>
        <color rgb="FF000000"/>
        <rFont val="Arial"/>
        <family val="2"/>
      </rPr>
      <t xml:space="preserve">H16AD. Deuda a Organismo Internacional. </t>
    </r>
    <r>
      <rPr>
        <sz val="11"/>
        <color rgb="FF000000"/>
        <rFont val="Arial"/>
        <family val="2"/>
      </rPr>
      <t xml:space="preserve">
... El Fondo Tic adeuda al organismo UPU, 169.306,58 Francos Suizos por concepto de Intereses y Honorarios de Interpretación que corresponde a siete años de las vigencias 2011 (30/06/2011) al 2017 (30/06/2017), situación que se evidenció en la cuenta de cobro del 06/02/2017 y 16/10/2017 respectivamente.
En consecuencia, no se realizó una adecuada Planeación y Programación Presupuestal a partir de 2011 al 2017, con lo anterior se estaría incumpliendo con las normas respectivas, específicamente, el artículo 209  de la Constitución Política; los principios del sistema presupuestal art., 13 Planificación y 15 Universalidad del Decreto 111 de 1996.
</t>
    </r>
  </si>
  <si>
    <r>
      <rPr>
        <b/>
        <sz val="11"/>
        <color rgb="FF000000"/>
        <rFont val="Arial"/>
        <family val="2"/>
      </rPr>
      <t xml:space="preserve">H17A. Resoluciones a Organismos Internacionales. </t>
    </r>
    <r>
      <rPr>
        <sz val="11"/>
        <color rgb="FF000000"/>
        <rFont val="Arial"/>
        <family val="2"/>
      </rPr>
      <t xml:space="preserve">
El Fondo Tic en algunas resoluciones en las que ordena el Gasto con Organismos Internacionales con cargo al presupuesto de funcionamiento (Transferencias al Exterior) en el resuelve se reconoce el pago en moneda extranjera y no indica el valor claramente en pesos colombianos en el Certificado de Disponibilidad Presupuestal -CDP, documento que garantiza la existencia de apropiación suficiente para atender los gastos, aspecto que no facilita el control de los recursos </t>
    </r>
  </si>
  <si>
    <r>
      <rPr>
        <b/>
        <sz val="11"/>
        <color rgb="FF000000"/>
        <rFont val="Arial"/>
        <family val="2"/>
      </rPr>
      <t>H18A. Ejecución Presupuestal</t>
    </r>
    <r>
      <rPr>
        <sz val="11"/>
        <color rgb="FF000000"/>
        <rFont val="Arial"/>
        <family val="2"/>
      </rPr>
      <t xml:space="preserve">
El Fondo Tic no ejecutó la cantidad de $112.122.2 millones equivalente al 11.84%, situación que se debe a una deficiente planeación y gestión por parte del Fondo Tic.
En la respuesta dada con oficio 192033570 del 2 de mayo de 2019 el Fondo Tic discrimina los recursos que no se ejecutaron entre algunas razones se debe causas que corresponden a litigios con contratistas, recursos a transferir a la nación, procesos judiciales y Ley de Garantías entre otros. Las anteriores situaciones afectaron la ejecución presupuestal del Fondo Tic.</t>
    </r>
  </si>
  <si>
    <r>
      <rPr>
        <b/>
        <sz val="11"/>
        <color rgb="FF000000"/>
        <rFont val="Arial"/>
        <family val="2"/>
      </rPr>
      <t xml:space="preserve">Hallazgo 2. Saneamiento de cartera. </t>
    </r>
    <r>
      <rPr>
        <sz val="11"/>
        <color rgb="FF000000"/>
        <rFont val="Arial"/>
        <family val="2"/>
      </rPr>
      <t xml:space="preserve">
A 31 de diciembre de 2017, el Fondo Tic, declaró la prescripción de 326 obligaciones por $3.334 millones, y la pérdida de fuerza ejecutoria a 54 obligaciones por $233 millones, las cuales fueron presentadas al Comité de Sostenibilidad Contable en diciembre de 2017 para surtir el trámite de saneamiento o castigo, debido a que el Fondo Tic perdió la competencia para exigir coactivamente los derechos generados por dichas obligaciones por haber transcurrido más de cinco (5) años, en términos del Manual de Cobro Persuasivo y Coactivo , numeral 3.14, adoptado por la Resolución 135 del 23 de enero de 2014, para las prescritas y el no haber realizado la gestión oportuna para ejecutar los actos administrativos en cinco (5) años de estar en firme el acto, según numeral tercero, artículo 91 de la Ley 1437 de 2011 Código de Procedimiento Administrativo y de lo Contencioso Administrativo, para la pérdida de fuerza ejecutoria, respectivamente. Hecho que generó sobrestimación de la cuenta (1401) - Deudores- Ingresos no Tributarios y la cuenta (3225) Patrimonio - Resultado de Ejercicios Anteriores.
El Fondo Tic con oficio 1171225 radicado en la Contraloría el 25 de abril de 2018, manifestó que la situación observada, está siendo investigada por la Coordinación de Control Interno Disciplinario, instancia que por normativa recibió de la Coordinación de Cobro Coactivo, todas y cada una de las prescripciones decretadas y las declaratorias de pérdida de fuerza ejecutoria, remitidas mediante registro 1127331 del 10 de enero de 2018.
</t>
    </r>
  </si>
  <si>
    <r>
      <rPr>
        <b/>
        <sz val="11"/>
        <color rgb="FF000000"/>
        <rFont val="Arial"/>
        <family val="2"/>
      </rPr>
      <t>Hallazgo 4. Legalización de recursos entregados en Administración.</t>
    </r>
    <r>
      <rPr>
        <sz val="11"/>
        <color rgb="FF000000"/>
        <rFont val="Arial"/>
        <family val="2"/>
      </rPr>
      <t xml:space="preserve">
A 31 de diciembre de 2017 la Cuenta (1424) Deudores - Recursos entregados en administración por $540.731 millones refleja los recursos entregados a través de convenios interadministrativos, Convenios de Asociación y Convenios de Cooperación por el Fondo Tic para ser administrados por Entidades Públicas y Privadas, de los cuales 32 convenios al cierre de la vigencia, presentan saldos pendientes por legalizar por $219.307 millones por lo que sobrestima el saldo de esta cuenta, algunos datan desde el 2011, que terminaron su ejecución al cierre de la vigencia 2017, tales como: Convenios 504/11, 534/1 y 67/11; 989/12 y 1047/12; 879/13; 432/14, 577/14 y 349/14; 426/15, 665/15, 443/15, 647/15 y 667/15, entre otros, así:..(Cuadro).
De los convenios relacionados por el Fondo Tic, existen algunos derechos que no fueron reconocidos de conformidad con el principio de causación, por lo que no habían sido legalizados. Este hecho incide en la razonabilidad de las cuenta (5423) Gasto - Otras Transferencias para Proyectos de Inversión; con corte a 31 de diciembre de 2017, es así como se evidenció la existencia de contratos y convenios terminados sin liquidar con saldos por amortizar, contratos y convenios no terminados con saldos por legalizar.
El Fondo describe la gestión adelantada y justificación para cada caso; sin embargo, reconoce las circunstancias que han generado la no legalización del total de los recursos entregados en administración; así mismo, que éstos recursos se encuentran comprometidos y una gran parte obligados en procesos de desembolsos al interior de la administración de cada convenio para legalizar posteriormente.
</t>
    </r>
  </si>
  <si>
    <r>
      <rPr>
        <b/>
        <sz val="11"/>
        <color rgb="FF000000"/>
        <rFont val="Arial"/>
        <family val="2"/>
      </rPr>
      <t>Hallazgo 6. Otros Deudores. Administrativo.</t>
    </r>
    <r>
      <rPr>
        <sz val="11"/>
        <color rgb="FF000000"/>
        <rFont val="Arial"/>
        <family val="2"/>
      </rPr>
      <t xml:space="preserve">
A 31 de diciembre de 2017 la Cuenta (1470) Otros Deudores por $2.674 millones, presenta incertidumbre, debido al siguiente hecho:
Las seis (6) Resoluciones del 2016  mediante las cuales se constituyeron cuentas por cobrar por $574.9 millones, a Operadores Superavitarios por el esquema subsidios y contribuciones Telefonía Pública Básica Conmutada -TPBC, que al cierre presenta riesgo de incobrabilidad; este hecho genera sobrestimación en igual cuantía en la cuenta (3225) Patrimonio - Resultado de Ejercicios Anteriores, debido a que al cierre de la vigencia no se reconoció este hecho, porque no había sido recuperado este recurso.
No obstante lo anterior, el Fondo Tic no reconoció la estimación de las contingencias por posibles pérdidas generadas como resultado del riesgo de incobrabilidad de los derechos contractuales. De otra parte se observa que las acciones de exigencia del cumplimiento contractual o de recuperación de estos recursos, no han sido efectivas.
La Administración no suministró evidencias en la respuesta, respecto de la notificación de los mandamientos de pagos dentro de los procesos coactivos que demuestren la interrupción de la prescripción de la acción de cobro.
El referido hecho en el momento de resolverse, afectará el resultado del ejercicio contable, por no haberse reconocido el riesgo desde el momento del incumplimiento del pago.
</t>
    </r>
  </si>
  <si>
    <r>
      <rPr>
        <b/>
        <sz val="11"/>
        <color rgb="FF000000"/>
        <rFont val="Arial"/>
        <family val="2"/>
      </rPr>
      <t>H3A. Retención de recursos.</t>
    </r>
    <r>
      <rPr>
        <sz val="11"/>
        <color rgb="FF000000"/>
        <rFont val="Arial"/>
        <family val="2"/>
      </rPr>
      <t xml:space="preserve">
El total de recursos entregados al ICETEX como aporte del FONTIC a la Alianza en las vigencias 2015 y 2016 ascendió a la suma de $96.148,7 millones y el total de egresos a $59.921,9 millones, quedando un saldo de $36.226,8 millones sin comprometer. 
Según la Cláusula Novena del Convenio, el contratante estaba facultado para detener los desembolsos de los aportes que no fueron comprometidos, los cuales debieron ser descontados del valor total del convenio y los mismos podían ser reinvertidos por la entidad aportante (MINTIC/FONTIC) de acuerdo con las necesidades propias del servicio, pero no se observaron documentos soporte de evaluaciones semestrales respecto de la utilización de los recursos aportados (compromisos, metas e impactos). 
Aun cuando estaba previsto, no se realizó la retención de desembolsos de los aportes que no se comprometieron, ni se efectuaron los descuentos al valor total del Convenio, incumpliendo lo establecido en la cláusula Novena del Convenio.
</t>
    </r>
  </si>
  <si>
    <r>
      <rPr>
        <b/>
        <sz val="11"/>
        <color rgb="FF000000"/>
        <rFont val="Arial"/>
        <family val="2"/>
      </rPr>
      <t xml:space="preserve">H4AD. Supervisión del convenio. </t>
    </r>
    <r>
      <rPr>
        <sz val="11"/>
        <color rgb="FF000000"/>
        <rFont val="Arial"/>
        <family val="2"/>
      </rPr>
      <t xml:space="preserve">
La función de supervisión e interventoría tiene por objeto garantizar la debida ejecución contractual y el cabal cumplimiento de las obligaciones del contrato, para lo cual debe analizar todos los documentos que forman parte del expediente contractual, así como las normas aplicables a la función de supervisión e interventoría.
Se observan deficiencias en la supervisión para que el cumplimiento de todas las actividades establecidas en el Convenio sea totalmente coordinado y se puedan realizar los ajustes oportunamente.
En el Formato de seguimiento a los contratos del FONTIC denominado “Informe Mensual de Ejecución del Contrato o Convenio” se relacionaron todos los compromisos asignados en el Convenio al ICETEX (Cláusula Segunda), pero ninguno de los asignados por el MINTIC/FONTIC a través del Manual de Contratación, para detectar las fallas y que no se hubieran presentado los anteriores hallazgos.
Por el cumplimiento parcial de las obligaciones establecidas en el Manual de Contratación de la Entidad para la supervisión de contratos y convenios, se encuentra segregado el control necesario de las obligaciones establecidas en el Convenio y de todos los involucrados, porque con el solo seguimiento al ICETEX se pierde el contacto con los demás integrantes. Lo expuesto se constituye en un presunto incumplimiento de lo establecido en los artículos 83 y 84 de la Ley 1474 de 2011.
</t>
    </r>
  </si>
  <si>
    <r>
      <rPr>
        <b/>
        <sz val="11"/>
        <color rgb="FF000000"/>
        <rFont val="Arial"/>
        <family val="2"/>
      </rPr>
      <t>H11A. Proyecto Promoción Urbana de las TIC Zonas a través de WIFI.</t>
    </r>
    <r>
      <rPr>
        <sz val="11"/>
        <color rgb="FF000000"/>
        <rFont val="Arial"/>
        <family val="2"/>
      </rPr>
      <t xml:space="preserve"> 
Para el desarrollo del Proyecto Promoción Urbana de las TIC, a través de Zonas Wi Fi gratis para la Gente, el Ministerio TIC/FONTIC celebró 17 (Ver Tabla) convenios en el 2016, para instalar 1012 Zonas Wifi en el país, con el fin de conectarse a redes en sitios de afluencia de población, cada zona estaría funcionando las 24 horas del día, los 7 días de la semana en los espacios que estarán ubicados en parques, plazas, plazas de mercado, sitios emblemáticos y turísticos de las ciudades, para (...)</t>
    </r>
  </si>
  <si>
    <r>
      <rPr>
        <b/>
        <sz val="11"/>
        <color rgb="FF000000"/>
        <rFont val="Arial"/>
        <family val="2"/>
      </rPr>
      <t xml:space="preserve">H16A. Medición de indicadores e impacto de las iniciativas En TIC Confío y Teletrabajo. </t>
    </r>
    <r>
      <rPr>
        <sz val="11"/>
        <color rgb="FF000000"/>
        <rFont val="Arial"/>
        <family val="2"/>
      </rPr>
      <t xml:space="preserve">
La clara definición del procedimiento para la medición de los indicadores, permite el control y seguimiento al real avance de un proyecto.
En el marco del convenio interadministrativo 436/16, la promoción de las iniciativas Teletrabajo y En TIC Confío se realizó principalmente de dos maneras, la presencial, mediante la realización de capacitaciones y eventos masivos y la virtual, a través de la publicación de contenidos y cursos en los portales web de cada iniciativa  y el uso las redes sociales; además de los mensajes difundidos en el canal regional de televisión. 
En la revisión selectiva de la información del mencionado Convenio, se observa que no se establece con claridad la metodología y soportes para la medición y control del cumplimiento de las metas para las dos iniciativas previamente mencionadas, en particular para el número de personas sensibilizadas de manera virtual y/o presencial .
Para la iniciativa En TIC Confío, el archivo de personas que participaron en las capacitaciones presenciales en 2016, publicado en el Aplicativo de Seguimiento al Plan de Acción –ASPA, como soporte del cumplimiento de las metas anuales, contiene 18623 registros , con los campos nombre, edad, sexo y correo electrónico,  con lo cual no se logra establecer la identidad del capacitado, sitio, municipio, departamento así como la fecha, el nombre del conferencista, entre otros; datos fundamentales en la verificación de la cobertura de la iniciativa . 
Así mismo, no se encontró un procedimiento para el seguimiento a las personas ya sensibilizadas, que permita evaluar el impacto real de las actividades adelantadas para incentivar el uso responsable y productivo de las TIC y la manera como han contribuido a la reducción de la pobreza y el desarrollo de la comunidad.
De otra parte, en el diagnóstico del sector TIC realizado por la CGR en 2016, se cuestiona el diseño de indicadores para medir el avance de las metas en la iniciativa Teletrabajo .
Situaciones que dificultan soportar claramente el cumplimiento de los objetivos y la gestión de los recursos asignados al Convenio celebrado por FONTIC, para la promoción de las estrategias Teletrabajo y En TIC Confío, a cargo de la Dirección de Apropiación, debido a debilidades o ausencia de controles para este propósito.
</t>
    </r>
  </si>
  <si>
    <r>
      <rPr>
        <b/>
        <sz val="11"/>
        <color rgb="FF000000"/>
        <rFont val="Arial"/>
        <family val="2"/>
      </rPr>
      <t>H31AD. Excedentes financieros sin registrar.</t>
    </r>
    <r>
      <rPr>
        <sz val="11"/>
        <color rgb="FF000000"/>
        <rFont val="Arial"/>
        <family val="2"/>
      </rPr>
      <t xml:space="preserve">
El artículo 124 de la Ley 1737 de 2014 establece que los mayores valores recaudados por concepto de ingresos de la contribución de que tratan los artículos 24 de la Ley 1314 de 2009 y 12 de la Ley 1507 de 2012 deberán transferirse al Fondo de Tecnologías de la Información y las Comunicaciones; la Comisión de Regulación de Comunicaciones envió los soportes para el registro contable de los excedentes por transferir al FONTIC. Sin embargo, el Fondo no registró $14.737 millones provenientes de dicho concepto en la cuenta 1.4.70.74 Excedentes Financieros, desconociendo el valor de los derechos de cobro, tal como lo establece el Régimen de Contabilidad Pública y generando la subestimación de dicha cuenta en $14.737 millones.
Esta situación podría constituirse en presunta falta disciplinaria teniendo en cuenta lo señalado en el Régimen de Contabilidad Pública y el artículo 124 de la Ley 1737 de 2014, el artículo 24 de la Ley 1314 de 2009 y 12 de la Ley 1507 de 2012.
</t>
    </r>
  </si>
  <si>
    <r>
      <rPr>
        <b/>
        <sz val="11"/>
        <color rgb="FF000000"/>
        <rFont val="Arial"/>
        <family val="2"/>
      </rPr>
      <t xml:space="preserve">H37A. Pérdidas de apropiación. </t>
    </r>
    <r>
      <rPr>
        <sz val="11"/>
        <color rgb="FF000000"/>
        <rFont val="Arial"/>
        <family val="2"/>
      </rPr>
      <t xml:space="preserve">
Durante la vigencia 2016, el FONTIC registró $14.712 millones como pérdidas de apropiación que representa el 1.57% de la apropiación definitiva, de las cuales $7.718 millones correspondieron a gastos de funcionamiento y $6.994 millones a gastos de inversión. En el presupuesto de funcionamiento se debió a menores valores durante el proceso de ejecución de algunos contratos. En el presupuesto de inversión obedeció a valores no cancelados porque la mayoría de los contratos están sujetos a una cláusula de proporcionalidad cuyo primer pago se realiza a partir del cumplimiento de los requisitos de ejecución y legalización de los mismos. 
Esta situación implica la no ejecución oportuna de recursos disponibles en las necesidades previstas por el FONTIC y estas apropiaciones pudieron haber sido objeto de modificaciones presupuestales para reducir la apropiación definitiva y no generar pérdidas de apropiación.
H14A. Pérdidas de Apropiación. 
Durante la vigencia no se apropiaron $57.061 millones, que representa el 4% del total del presupuesto vigente ($1.295.394 millones), del cual el 63% corresponde a presupuesto de inversión. La clasificación de este valor se obtiene de apropiaciones disponibles no utilizadas $46.391 millones, por compromisos sin utilizar $3.379 millones, y por CDP no comprometidos $7.290 millones. Las justificaciones entregadas por la administración evidencian, en un porcentaje aproximado al 62%, falta de oportunidad y programación de la contratación, en un 8% por saldos liberados de contratos y de gravamen por movimiento financiero, en 1% por menores costos y/o eficiencia en la contratación; sin embargo no se recibió argumento sobre el 25% de los recursos no utilizados. 
Lo anterior implica la no ejecución oportuna de recursos disponibles en las necesidades previstas en el plan estratégico del Ministerio, porque pese a que la entidad manifiesta haber cumplido con lo planeado para el año 2015 los recursos pudieron ser reasignados en proyectos que se afectaron con los recortes; esta situación generó pérdida de apropiación, que en últimas significa desplazar en el tiempo los gastos y lo inversiones no efectuados oportunamente y por ende, continuar afectando presupuestos futuros. </t>
    </r>
  </si>
  <si>
    <r>
      <rPr>
        <b/>
        <sz val="11"/>
        <color rgb="FF000000"/>
        <rFont val="Arial"/>
        <family val="2"/>
      </rPr>
      <t xml:space="preserve">H15A. Obligaciones Extemporáneas. </t>
    </r>
    <r>
      <rPr>
        <sz val="11"/>
        <color rgb="FF000000"/>
        <rFont val="Arial"/>
        <family val="2"/>
      </rPr>
      <t xml:space="preserve">
A 31 de diciembre de 2015 se cancelaron vigencias expiradas por $2.669 millones, de los cuales $1.780 millones corresponden a pagos con cargo a gastos de funcionamiento por servicios de franquicia postal prestados en los meses de enero a septiembre de 2014 a Servicios Postales Nacionales ; y con cargo a gastos de 
inversión $888 millones por concepto de la cancelación proporcional del séptimo desembolso del contrato de aporte 437/1145; aprobadas por la Dirección General de Presupuesto-DGP mediante los radicados Nos. Rad.2.2015-008010 del 9/03/15 y Rad.2-2015-035940 del 16/09/15 para los primeros y Rad.2-2015-025220 del 02/07/15 y por el Departamento Nacional de Planeación-DNP con Rad.No.20154340002976 del 9/06/15 para los de inversión. 
Las anteriores modificaciones presupuestales afectaron la disponibilidad de recursos que se apropiaron en la vigencia 2015 para las Transferencias de los Servicios de Franquicia Postal y Telegráfica y para el proyecto Ampliación Programa de Telecomunicaciones Sociales; así mismo, generó desgaste 
administrativo y mayores trámites en la cancelación de dichos compromisos. 
Pese a que el servicio de franquicia postal es una obligación originada en la Ley 1369 de 2009 y 1737 de 201446; así como la prestación del servicio de conectividad se generó en compromisos legalmente adquirido con cargo al contrato 437/11, la administración no efectuó las apropiaciones presupuestales que garantizaran que las obligaciones exigibles quedaran debidamente registradas en el año 2014. Esta situación podría estar contraviniendo presuntamente lo preceptuado en el artículo 4347 y 65 de la Ley 1737 del 2 de Diciembre de 2014; así como lo establecido en los artículos 71 y 89 del Decreto Ley 111 de 1996. Lo anterior configura un presunto hallazgo con incidencia disciplinaria. </t>
    </r>
  </si>
  <si>
    <r>
      <rPr>
        <b/>
        <sz val="11"/>
        <color rgb="FF000000"/>
        <rFont val="Arial"/>
        <family val="2"/>
      </rPr>
      <t xml:space="preserve">H16A. Programación y Utilización de Vigencias Futuras. </t>
    </r>
    <r>
      <rPr>
        <sz val="11"/>
        <color rgb="FF000000"/>
        <rFont val="Arial"/>
        <family val="2"/>
      </rPr>
      <t xml:space="preserve">
El presupuesto comprometido en las vigencias futuras 2013 y 2014 con cargo a los recursos del 2015 ascendió a $274.584 millones, valor que representan el 29% con respecto al presupuesto de inversión y el 21% del total de presupuesto vigente; de los cuales no se ejecutó $38.669 millones que corresponden al 14% del total comprometido como vigencias futuras y al 4% de la apropiación vigente para presupuesto de inversión del 2015. Lo anterior refleja debilidades en la planeación, retarda la ejecución de recursos comprometidos dos vigencias atrás, y afecta el desarrollo oportuno algunas actividades misionales de la Entidad (ver Tabla). 
La Entidad continua disminuyendo su capacidad presupuestal para asumir compromisos propios de una vigencia, ya que su participación se ha ido incrementando sobre el presupuesto definitivo año tras año; el cual fue del 21% en 2012, del 35% en 2013, del 49% en 2014 y del 52% para 201548. 
Adicionalmente, hay deficiente programación49 en la ejecución de algunos proyectos, como el amparado bajo el rubro 230-600-213-400-22 Adquisición, Producción y Mantenimiento de la Dotación Propia del Sector, sobre el cual el Ministerio emite concepto favorable para comprometer vigencias futuras desde el (...)</t>
    </r>
  </si>
  <si>
    <r>
      <rPr>
        <b/>
        <sz val="11"/>
        <color rgb="FF000000"/>
        <rFont val="Arial"/>
        <family val="2"/>
      </rPr>
      <t xml:space="preserve">H45A. Estado de los Convenios interadministrativos. </t>
    </r>
    <r>
      <rPr>
        <sz val="11"/>
        <color rgb="FF000000"/>
        <rFont val="Arial"/>
        <family val="2"/>
      </rPr>
      <t xml:space="preserve">
La forma de ejecución de los convenios, no ha sido eficiente dado que en todos los proyectos el avance logrado está por debajo del 40%, como se deduce del informe número 10 de interventoría, con corte a diciembre de 2014, presentado por la Universidad Nacional que muestra los semáforos del avance de los proyectos VDR, ViveLabs y Gobierno en Línea - GEL los cuales se resumen de la siguiente manera: 
Adicionalmente, en el informe de la Fundación DIS, de evaluación institucional que se realizó al Programa Vive Digital Regional con corte a diciembre de 2014, se indican algunas conclusiones que evidencian debilidades, tales como: 
• Los trámites del proyecto se prolongaban por la duplicidad de procesos entre el comité regional y el comité en Bogotá. 
• No había unidad de criterio para aprobar entre el Ministerio y Colciencias 
• El cambio de supervisor de MINTIC generó reprocesos en la ejecución de los convenios y dificultó los procesos de liquidación. 
• Se consideran las demoras de los desembolsos por parte de Mintic como uno de los principales obstáculos en el proceso de ejecución. 
• Los aliados del proyecto, en la práctica, eran los beneficiarios del proyecto. 
• Los beneficiarios no perciben, ni reconocen el papel del MINTIC en el proyecto. 
• En la mayoría de los proyectos, las estrategias de sostenibilidad formuladas no fueron efectivas, por lo que muchos tienen serias dificultades de continuar 
una vez termine el apoyo del MINTIC. 
• Las alcaldías de los municipios beneficiarios del proyecto VDR no disponen de recursos para darle continuidad a los activos instalados en sus territorios. 
• El MINTIC en algunos casos no conoce los resultados finales de componentes de los proyectos (VDR Quindío). 
• Algunos proyectos se formular sin verificación en campo, luego en la ejecución se presentaron problemas de adecuación a las condiciones reales. (Valle, San Andrés, Meta y Tolima). 
• En otros proyectos, se formularon componentes sin tener en cuenta las condiciones administrativas o jurídicas para su ejecución. (Huila, Córdoba y Tunja). 
Lo descrito en los párrafos precedentes, refleja deficiencias en la capacidad del FONTIC para supervisar estos convenios y genera un impacto negativo en el logro de los objetivos estratégicos del MINTIC, como son el de promover el desarrollo y uso eficiente de la infraestructura, promover la apropiación de las TIC por parte de los usuarios y apoyar iniciativas gubernamentales que requieran el uso de las TIC para su desarrollo. </t>
    </r>
  </si>
  <si>
    <r>
      <rPr>
        <b/>
        <sz val="11"/>
        <color rgb="FF000000"/>
        <rFont val="Arial"/>
        <family val="2"/>
      </rPr>
      <t xml:space="preserve">H41A. Proyecto Nacional de Fibra Óptica - Contrato 437 de 2011 Prestación del servicio. </t>
    </r>
    <r>
      <rPr>
        <sz val="11"/>
        <color rgb="FF000000"/>
        <rFont val="Arial"/>
        <family val="2"/>
      </rPr>
      <t xml:space="preserve">
De acuerdo con las necesidades de evaluar la calidad y disponibilidad del servicio prestado, se tomó como base las 2000 instituciones beneficiarias de este contrato, para este fin se realizó una encuesta vía correo electrónico que evidenció las siguientes situaciones: 
1. La Entidad beneficiaria cuenta con el servicio, pero no está funcionando. 
2. La Entidad beneficiaria se ve abocada a contratar un servicio adicional debido al mal servicio prestado. 
3. El operador le indica al beneficiario, que para mejorar el servicio debe empezar a realizar pagos. 
4. La Entidad beneficiaria informa que el servicio está en proceso de instalación o que no está instalado. 
5. El tiempo de solución del reporte de una avería, puede superar los 3 días cuando el daño es físico y algunos beneficiarios reportan hasta una semana 
para resolver los inconvenientes. 
6. Indican que el servicio es ineficiente ya que se presentan cortes constantes, lentitud, entre otras observaciones por mala calidad del servicio. 
7. La solución a los reportes de problemas con el servicio no se resuelven adecuadamente, toda vez que en algunos casos, corrigen el inconveniente reportado y a las dos horas se vuelve a presentar. 
8. El beneficiario indica que el ancho de banda es compartido y por lo tanto no es igual al ofrecido. 
9. La calidad del servicio, para los beneficiarios que se encuentran pagando, es ineficiente. 
10.Se presentan entidades beneficiarias que solicitan ampliación del ancho de banda, ya que le es insuficiente. 
11. La entidad beneficiaria tuvo el servicio de forma intermitente y luego de múltiples solicitudes al operador, le indica "la institución no se encuentra entregada a Azteca, está en estado rechazado" y por tal motivo no le podían arreglar los inconvenientes. 
12. Aparecen dos municipios diferentes en departamentos diferentes con el mismo contacto. 
13. Dentro de las obligaciones del contratista se encuentra la de ofrecer y prestar servicios como parte de su obligación de administración, operación y mantenimiento de la red, sin embargo encontramos que no se está prestando este servicio a todas las personas que lo requieren y que inicialmente se inscribieron para tal fin y que al momento de instalar el servicio el contratista por limitaciones técnicas decide no instalarlo. 
Lo anterior evidencia posibles deficiencias durante la ejecución del contrato 437 de 2011, así como las actividades ejecutadas por la interventoría, lo que ha permitido 
posibles incumplimientos en las obligaciones del contratista. 
Esta situación impacta negativamente objetivos como la promoción de una cultura de las tecnologías de la información y las comunicaciones, promover la apropiación de las TIC por parte de los usuarios y promover el desarrollo y uso eficiente de la infraestructura, minando la percepción que tiene la comunidad de los servicios de conectividad que presta el Estado. </t>
    </r>
  </si>
  <si>
    <r>
      <rPr>
        <b/>
        <sz val="11"/>
        <color rgb="FF000000"/>
        <rFont val="Arial"/>
        <family val="2"/>
      </rPr>
      <t xml:space="preserve">H46A. Seguimiento gestión convenio 435 de 2014 - H47A. Supervisión Convenio 435 de 2014 </t>
    </r>
    <r>
      <rPr>
        <sz val="11"/>
        <color rgb="FF000000"/>
        <rFont val="Arial"/>
        <family val="2"/>
      </rPr>
      <t xml:space="preserve">
En el estudio previo para la celebración del convenio interadministrativo, se indica que la Dirección de Promoción de TIC tiene la necesidad de desarrollar acciones que permitan generar estudios que se materialicen en proyectos identificados como estratégicos para implementar las tecnologías de la información y las comunicaciones en las necesidades de las "Ciudades sostenibles y competitivas", 
Diamante del Caribe y Santander es", "Ciudades Emblemáticas", y por tanto se selecciona a FINDETER como aliado estratégico en el tema. 
Este Ente de Control, consideró el material incluido en el expediente y demás información asociada al convenio y observa que las gestiones desarrolladas por FINDETER, han sido inoportunas e ineficaces, toda vez que no se materializan los requerimientos del MINTIC en proyectos en desarrollo, sino que los recursos que se han ejecutado han sido dedicados al pago de estudios que no reflejan el tiempo dispuesto para cumplir con la misión institucional. 
El cronograma general del Plan Operativo no ha sido cumplido en los términos planteados y al analizar la concordancia con el avance del convenio, el atraso es significativo. Para el paquete de proyectos 1 en su Fase 1 Análisis y concertación de proyectos, tenía como una de sus tareas esenciales contar con la formalización de convenios a 29 de agosto de 2014, estudios previos y de necesidad a 9 de 
marzo de 2014 y selección y aprobación de iniciativas a 9 de mayo de 2014, hitos 
que a la fecha no tienen avance significativo. 
De igual manera, se tenía previsto para septiembre de 2014, haber cumplido la 
evaluación de propuestas y la respectiva contratación, hechos que no se han 
evidenciado. Es de resaltar que a 19 de diciembre de 2014, once (11) meses 
después de firmado el convenio, se decide aprobar un ajuste al plan operativo, soportando la decisión en las "...diversas incidencias generadas durante el proceso de ejecución del convenio", que indica las deficiencias en planeación y ejecución del mismo. Se han desembolsado $5.850 millones, solo por la entrega de un plan operativo y elaboración de términos de referencia de los procesos de selección objetiva, lo cual desde la óptica de la proporcionalidad no concuerda el 
valor pagado con lo recibido, a pesar de que exista esa condición en el contrato. 
Lo anterior, debido a que han existido debilidades en el equipo designado por 
FINDETER para el desarrollo del convenio, tal y como lo manifiesta la entidad en las actas de seguimiento, la complejidad de los proyectos, la dificultad en la estructuración y estandarización y lo innovador de los mismos, que desbordaron la capacidad de FINDETER para llevar a cabo la ejecución del convenio, en el 
tiempo establecido en el cronograma aprobado, lo cual genera inoportunidad en las acciones, retraso en las actividades planteadas y desgaste institucional del MINTIC-FONTIC al tener que destinar esfuerzos para reorientar la ejecución del convenio. 
H47A. Supervisión Convenio 435 de 2014 
Los informes de supervisión carecen de los elementos objetivos necesarios para establecer de manera detallada el cumplimiento de las obligaciones incluidas en el convenio con FINDETER. Los mismos relacionan una serie de actividades y 
descripciones que no permiten llegar a conclusiones concretas frente al porcentaje de avance incluido en el mismo formato de supervisión. Por ejemplo se observa que el supervisor expresa frente a la obligación "...Coordinar la participación de los 
entes territoriales del Diamante Caribe y Santander es, las Ciudades Sostenibles y Competitivas, las ciudades Emblemáticas y las demás que sean de interés de las partes en el proyecto de masificación y divulgación de las TIC", que hay un avance 
del 86,67%, y concluye que "...Se han visitado diferentes alcaldías en diferentes instancias del avance en la estructuración de proyectos", frente a lo cual queda la duda de cuáles fueron las alcaldías que se visitaron y el estado o resultado de las 
mismas, lo cual deja un indicador de seguimiento superficial y no contundente. 
Lo anterior, debido a que el formato aprobado por la entidad para rendir los informes de supervisión, no cumple con el objetivo para el cual fue diseñado y a las debilidades de control interno, que no han detectado el riesgo de no contar con elementos de seguimiento y supervisión suficientes, que hagan posible a cualquier Organismo de Control o Vigilancia, llegar a conclusiones objetivas con los elementos aprobados para verificar la documentación y reportes de las tareas de 
supervisión realizadas por la entidad. Esto no permite evidenciar de manera clara y precisa el seguimiento a las actividades desarrolladas en el convenio. 
En los estudios previos, la entidad justifica la relación contractual basándose en "...En este propósito se requiere un convenio con FINDETER, que permita a partir de sus iniciativas "Ciudades sostenibles", "Diamante del Caribe y Santander es", 
"Ciudades emblemáticas " proyectos como resultado de un estudio que permiten identificar las necesidades de las entidades territoriales frente al cumplimiento de la Estrategia para determinar oportunidades y la implementación de las 
Tecnologías de la Información y las Comunicaciones. Finalmente, para el desarrollo de las actividades que componen las líneas de apropiación en el Estado, se requiere el soporte de gestión del proyecto que incluye el control y ejecución de los recursos del convenio, un acompañamiento en la definición de 
proyectos estratégicos y el desarrollo e implementación de los mismos", lo cual, frente al avance del convenio, indica debilidades en la gestión y seguimiento del Ministerio TIC frente a la consecución de los resultados esperados con el mismo. 
Lo expuesto, se corrobora con la revisión de los resultados, frente al Diagrama de Procesos y Responsables, incluido en el Plan Operativo del Convenio 435, donde claramente los avances llegan a la actividad 4 Proyectos planteados por la ciudad 
(ente territorial), aun en la fase I. Cabe aclarar que dicho Diagrama contempla 3 fases y 14 actividades en total, para desarrollar en 2 años, y es evidente el retraso en el cumplimiento del cronograma aprobado. 
Lo anterior con base en la entrevista con los directores del programa de Promoción TIC y Gobierno en Línea, a la complejidad de los proyectos viabilizados para la ejecución del convenio, la voluntad de los entes territoriales para aportar 
recursos de contrapartida y la oportunidad en el giro de los mismos, la sostenibilidad en el tiempo de los proyectos y la administración a través de sponsors, la concertación con otras entidades que podrán participar en la estructuración de mejoras y aportes como en el caso del proyecto de trazabilidad 
animal y ventanilla del constructor, entre otros. </t>
    </r>
  </si>
  <si>
    <r>
      <rPr>
        <b/>
        <sz val="11"/>
        <color rgb="FF000000"/>
        <rFont val="Arial"/>
        <family val="2"/>
      </rPr>
      <t>H9AD. Ejecución convenio de cooperación 567/2013</t>
    </r>
    <r>
      <rPr>
        <sz val="11"/>
        <color rgb="FF000000"/>
        <rFont val="Arial"/>
        <family val="2"/>
      </rPr>
      <t xml:space="preserve">
Para la vigencia 2013  se suscribió el convenio de cooperación 567/2013 bajo el marco de la iniciativa Vive Digital  Regional  para el cual el  FONDO TIC a 31  de Diciembre desembolsó $64.189 millones  equivalentes al  83% del presupuesto asignado para la  ejecución del  mismo. Con cargo al convenio en  mención se suscribieron  22 convenios regionales  de las cuales el 64% inició  actividades entre los meses de Septiembre y Diciembre,  32%  a inicios de la Vigencia 2014  y el 4% restante aún no se  ha suscrito acta de inicio;   lo que indica  que al  momento de Inicio  de actividades  se habían  girado la  mayoría  de las recursos por parte  de FONTIC,  situación causada por debilidades en la planeación del convenio, lo que genera  un desequilibrio   entre la  ejecución  presupuestal  y  la ejecución real del mismo,  situación que dilata la satisfacción de necesidades asociadas a la reducción de la brecha digital  conllevando  un presunto incumplimiento  de Ley 152 de 1994 Artículo 3.literal  j, como también el decreto 111 de 1996 articulo 13.
</t>
    </r>
  </si>
  <si>
    <r>
      <rPr>
        <b/>
        <sz val="11"/>
        <color rgb="FF000000"/>
        <rFont val="Arial"/>
        <family val="2"/>
      </rPr>
      <t>H9AD 2019.	Registro de Desarrollos propios – Software.</t>
    </r>
    <r>
      <rPr>
        <sz val="11"/>
        <color rgb="FF000000"/>
        <rFont val="Arial"/>
        <family val="2"/>
      </rPr>
      <t xml:space="preserve">
La cuenta (1970) Activos Intangibles por $22.777 millones presenta incertidumbre en cuantía indeterminada, debido a que el FU TIC no registró como Activo Intangible el desarrollo local que corresponde a Software, incluidas sus bases de datos, desarrollados directamente o a través de un tercero, sobre los cuales se tienen los derechos patrimoniales, toda vez que éstos agregan un potencial de servicio  para el logro del objetivo misional. De acuerdo con la respuesta dada con oficio radicado 202013927 del 20/03/2020, el Fondo ha realizado desarrollo local durante los años 2009 a 2018, durante el año 2019 estos aplicativos denominados “Desarrollo Local” que fueron adquiridos por el hoy FUTIC, no registran en el aplicativo SEVEN recursos invertidos representados en modificaciones.
Lo anterior, debido a que en la ejecución de los contratos suscritos para el desarrollo de aplicaciones, no se determinan los factores que permitan individualizar el Activo Intangible, tales como: Objeto claro y específico del contrato, no se realiza técnicamente en forma individual la estimación de vida útil, el uso para un tiempo determinado; no se registra, ni se reconoce la condición de adiciones, mejoras o actualizaciones hechas durante la vigencia; por lo que estos desarrollos tecnológicos hechos localmente, se registran directamente en la Cuenta Gastos, afectando el resultado del ejercicio en el periodo en el cual se realiza el desembolso de dinero; y no se tiene en cuenta la distribución sistemática del valor amortizable del activo intangible durante su vida útil, en el cual el Fondo recibe o se beneficia del potencial del servicio, representado en menores costos, control y efectividad en la prestación del servicio .
Igualmente, no se revela con claridad para el Aplicativo Local los aspectos materiales, tales como: La vida útil estimada agrupada por clases de Activos Intangibles, método de amortización, descripción de si las vidas útiles de los activos intangibles son finitas o indefinidas, explicación cuando se estime la vida útil indefinida, el valor en libros bruto y la amortización acumulada, incluyendo las pérdidas por deterioro del valor acumulado del inicio y final del periodo contable, el valor de la amortización de los activos intangibles reconocida en el resultado durante el periodo y la conciliación entre los valores en libros al principio y al final del periodo contable que muestre por separado lo siguiente: adiciones o mejoras realizadas, bajas, adquisiciones, amortizaciones pérdidas por deterioro del valor, el valor en libros de los activos intangibles cuya titularidad o derecho de dominio tenga alguna restricción o de aquellos que estén garantizando el cumplimiento de pasivos, la descripción valor en libros y periodo de amortización restante de cualquier activo intangible individual que sea significativo para los Estados Financieros de la Entidad, o si el desarrollo tecnológico se encuentran en uso o inactivos.
El hecho descrito en esta observación tiene presunta connotación disciplinaria debido a que el FUTIC no registró como Activo Intangible el desarrollo local que corresponde a Software, incluidas sus bases de datos, desarrollados directamente o a través de un tercero, sobre los cuales se tienen los derechos patrimoniales, toda vez que éstos agregan un potencial de servicio para el cumplimiento de su objeto social.</t>
    </r>
  </si>
  <si>
    <r>
      <rPr>
        <b/>
        <sz val="11"/>
        <color rgb="FF000000"/>
        <rFont val="Arial"/>
        <family val="2"/>
      </rPr>
      <t xml:space="preserve">H10A 2019. Revelación de Estados Financieros. </t>
    </r>
    <r>
      <rPr>
        <sz val="11"/>
        <color rgb="FF000000"/>
        <rFont val="Arial"/>
        <family val="2"/>
      </rPr>
      <t xml:space="preserve">
Las Notas a los Estados Financieros no contienen toda la información básica y adicional necesaria de carácter específico que permita al usuario de los mismos, conocer con claridad las características cualitativas de la información financiera de importancia relativa y los hechos económicos de relevancia material del FU TIC, tales como: las políticas aplicables o metodología utilizada para reconocer y medir la totalidad de la  información de los derechos y las obligaciones; clasificación de toda la cartera por edades, método utilizado para reconocer y medir la información de los derechos de la entidad, Cuentas por de difícil recaudo, entre otros.
Igualmente, no se informa con claridad los hechos materiales y de importancia relativa, relacionados con el impacto en las metas del Plan de Acción, Ingresos presupuestados, recaudados y causados y aspectos que presentan dificultad para su medición monetaria, entre otras.
Lo anterior, evidencia riesgo en la revelación de hechos materiales que no permite conocer en tiempo real el estado, manejo y control de los bienes, derechos y obligaciones que pueden afectar la situación financiera del Fondo.
El hecho descrito en esta observación tiene presunta connotación disciplinaria debido a que las notas a los Estados Financieros no contienen toda la información básica y adicional necesaria de carácter específico que permita al usuario de los mismos, conocer con claridad las características cualitativas de la información financiera de importancia relativa y los hechos económicos de relevancia material del FU TIC.</t>
    </r>
  </si>
  <si>
    <r>
      <rPr>
        <b/>
        <sz val="11"/>
        <color rgb="FF000000"/>
        <rFont val="Arial"/>
        <family val="2"/>
      </rPr>
      <t xml:space="preserve">H6A 2019. Registro Otras Cuentas por Cobrar </t>
    </r>
    <r>
      <rPr>
        <sz val="11"/>
        <color rgb="FF000000"/>
        <rFont val="Arial"/>
        <family val="2"/>
      </rPr>
      <t xml:space="preserve">
A 31 de diciembre de 2019 la cuenta (1384) Otras cuentas por cobrar, presenta las siguientes situaciones, que permiten ver que existen deficiencias en la revelación de hechos de importancia relativa y hechos económicos del FU TIC de relevancia material, tales como: las políticas aplicables o metodología utilizada para reconocer y medir la información de los derechos de la Entidad, como se observa en las siguientes:
•La sub cuenta (1384.17) Esquema de cobro a 31 de diciembre de 2019, con un saldo cero, fue creada en el año 2019, presentó en el cuarto trimestre de 2019 un movimiento débito y crédito de $59 millones. De esta cuenta no se revela el origen, ni el movimiento, por lo que no fue posible lograr un entendimiento.
•El saldo de la sub cuenta (1384.47) Rendimiento de Recursos entregados por FONTIC o FONTV a los Operadores Públicos de servicio de televisión con un saldo de $214.8 millones a 31 de diciembre de 2018, en el primer trimestre de 2019 presenta un movimiento crédito, quedando saldo cero al finalizar este trimestre. De este hecho no se revela la razón que originó este registro, sin embargo, por el registro de saldos y movimientos reportado a través del CHIP a la Contaduría General de la Nación- CGN, se observa que el saldo final del año 2018 se reclasificó a la cuenta (1384.39) Arrendamiento Operativo.
Lo anterior, evidencia deficiencias en la revelación de hechos materiales que pueden afectar la situación financiera del Fondo y no permite conocer en tiempo real el estado, manejo y control de los derechos generados por los recursos controlados que resulten de un evento pasado, de los cuales se espere obtener un potencial de servicio o generar beneficios económicos futuros.</t>
    </r>
  </si>
  <si>
    <r>
      <rPr>
        <b/>
        <sz val="11"/>
        <color rgb="FF000000"/>
        <rFont val="Arial"/>
        <family val="2"/>
      </rPr>
      <t xml:space="preserve">H8AD 2019. Reconocimiento de Recursos entregados en Administración. </t>
    </r>
    <r>
      <rPr>
        <sz val="11"/>
        <color rgb="FF000000"/>
        <rFont val="Arial"/>
        <family val="2"/>
      </rPr>
      <t xml:space="preserve">
A 31 de diciembre de 2019, la cuenta (1908) Otros activos – Recursos entregados en Administración por $726.327 millones , representada: En recursos entregados en Administración por $191.807 millones, Recursos trasladados al Ministerio de Hacienda y Crédito Público - Dirección General del Tesoro Público Nacional como parte del Sistema de Cuenta Única Nacional-CUN por $533.586 millones y Encargos Fiduciarios por $935 millones .
De estos recursos a 31 de diciembre de 2019 la Cuenta (1908.01.001) Recursos entregados en Administración por $191.806 millones para ser ejecutados a través de cuarenta (40) Convenios , algunos suscritos desde el año 2010, presenta incertidumbre debido a que existen derechos que no fueron reconocidos de conformidad con el principio de causación , por no haber sido legalizados la totalidad de los recursos entregados en administración, que corresponden a Convenios, algunos con vencimiento para la ejecución desde el año 2017  y a 31 de diciembre de 2018 . Este hecho incide además en la razonabilidad de la cuenta (5423) Gasto - Otras Transferencias para proyectos de inversión.
Esta situación genera riesgo al mantener recursos de la Entidad en poder de terceros por un tiempo hasta de diez (10) años, tal como se observa en el siguiente cuadro y permite ver que existe riesgo inherente y de control al no contar con un mecanismo efectivo que garantice la oportunidad en la legalización del recurso en cumplimiento del objeto de los Convenios firmados:</t>
    </r>
  </si>
  <si>
    <t>Entregar informe en el cual se indique el estado de los contratos que se mencionan a continuación:  
504-2011  - Avance del proceso judicial,
989-2012 - Avance de liquidación bilateral,
879-2013  Avance de liquidación bilateral,
667/2015 Avance del Proceso Judicial</t>
  </si>
  <si>
    <t>Elaborar informe en el cual se indique el estado de los contratos que se mencionan a continuación:  
504-2011  - Avance del proceso judicial,
989-2012 - Avance de liquidación bilateral,
879-2013  Avance de liquidación bilateral,
667/2015 Avance del Proceso Judicial</t>
  </si>
  <si>
    <t>Quedan recursos pendientes por legalizar de los contratos interadministrativos, como se señala a continuación:
504-2011 (Liquidación bilateral con proceso judicial). 
En oct-19 la Entidad adelantó proceso de conciliación parcial ante Procuraduría, conciliación negada por el juez en may-2020.
667/2015 Avance del Proceso Judicial
989-2012 (Proceso de liquidación con controversia contractual),
En jun-19 se adelantó consulta al Consejo de Estado. Se reportaron los presuntos incumplimientos en la Oficina Asesora Jurídica en Abr-19 y Sept-19, ante lo cual la OAJ recomendó iniciar proceso de liquidación bilateral con salvedades.
879-2013  (Proceso de liquidación con controversia contractual),
Se reportaron los presuntos incumplimientos en la Oficina Asesora Jurídica en Abr-19 y Sept-19, ante lo cual la OAJ recomendó iniciar proceso de liquidación bilateral con salvedades.
Se aclara que la legalización de los recursos se dará una vez se resuelvan la controversia contractual.</t>
  </si>
  <si>
    <t xml:space="preserve">Gestionar el acta de liquidación del contrato 653 de 2018 </t>
  </si>
  <si>
    <t>Entrega del informe de cuentas por pagar y el de ejecución de cuentas por pagar de 2018 y 2019, los cuales deberán contener a pie de pagina breve indicación si los valores presentados son valores de causación o de pagos efectuados.  Y también indicar si existen reintegros que afecten la ejecución.  En los contratos que presenten valor diferente entre la constitución y el pago, además se anexara copia del contrato donde se evidencia el valor en moneda extranjera máximo a pagar con los pesos colombianos disponibles y el soporte del pago de la moneda extranjera al momento de la negociación.</t>
  </si>
  <si>
    <t>Presentar el acta de liquidación del contrato 653 de 2018 donde se evidencia la ejecución y desembolsos efectuados.</t>
  </si>
  <si>
    <t>Para el 31 de enero de 2021, la información registrada en el formulario F9, deberá revelar el valor congruente con la provisión contable</t>
  </si>
  <si>
    <t>AÑO</t>
  </si>
  <si>
    <t>CONVENIO</t>
  </si>
  <si>
    <t>TERCERO</t>
  </si>
  <si>
    <t>SALDO POR LEGALIZAR A 31-12-2019</t>
  </si>
  <si>
    <t>VICEMINISTERIO</t>
  </si>
  <si>
    <t>DIRECCIÓN/ÁREA</t>
  </si>
  <si>
    <t>488-2010</t>
  </si>
  <si>
    <t>COLCIENCIAS - FIDUCIARIA LA PREVISORA S.A.</t>
  </si>
  <si>
    <t>ECONOMIA DIGITAL</t>
  </si>
  <si>
    <t>DESARROLLO DE LA INDUSTRIA TI</t>
  </si>
  <si>
    <t>498-2010</t>
  </si>
  <si>
    <t>228-2011</t>
  </si>
  <si>
    <t>CONECTIVIDAD Y DIGITALIZACION</t>
  </si>
  <si>
    <t>PROMOCIÓN</t>
  </si>
  <si>
    <t>772-2012</t>
  </si>
  <si>
    <t>567-2013</t>
  </si>
  <si>
    <t>768-2013</t>
  </si>
  <si>
    <t>408-2014</t>
  </si>
  <si>
    <t>TRANSFORMACIÓN DIGITAL</t>
  </si>
  <si>
    <t>581-2014</t>
  </si>
  <si>
    <t>592-2014</t>
  </si>
  <si>
    <t>489-2015</t>
  </si>
  <si>
    <t>1239-2016</t>
  </si>
  <si>
    <t>854-2018</t>
  </si>
  <si>
    <t>504-2011</t>
  </si>
  <si>
    <t>FONDO FINANCIERO DE PROYECTOS DE DESARROLLO FONADE</t>
  </si>
  <si>
    <t>INFRAESTRUCTURA</t>
  </si>
  <si>
    <t>989-2012</t>
  </si>
  <si>
    <t>879-2013</t>
  </si>
  <si>
    <t>349-2014_CIE02-2015</t>
  </si>
  <si>
    <t>ESCUELA SUPERIOR DE GUERRA</t>
  </si>
  <si>
    <t>GOBIERNO DIGITAL</t>
  </si>
  <si>
    <t>667-2015</t>
  </si>
  <si>
    <t>814-2017</t>
  </si>
  <si>
    <t>OIT ORGANIZ. INTER. DEL TRABAJO</t>
  </si>
  <si>
    <t>813-2017</t>
  </si>
  <si>
    <t>FONPOLICIA - GESTION GENERAL</t>
  </si>
  <si>
    <t>715-2018</t>
  </si>
  <si>
    <t>FUNDACION TECNALIA COLOMBIA</t>
  </si>
  <si>
    <t>667-2019</t>
  </si>
  <si>
    <t>UNIVERSIDAD DE CALDAS</t>
  </si>
  <si>
    <t>APROPIACIÓN</t>
  </si>
  <si>
    <t>524-2019</t>
  </si>
  <si>
    <t>455-2019</t>
  </si>
  <si>
    <t>FEDERACION NACIONAL DE SORDOS DE COLOMBIA</t>
  </si>
  <si>
    <t>534-2019</t>
  </si>
  <si>
    <t>CANAL REGIONAL DE TELEVISION TEVEANDINA LTDA</t>
  </si>
  <si>
    <t>549-2019</t>
  </si>
  <si>
    <t>ASOCIACION COLOMBIANA PARA EL AVANCE DE LA CIENCIA ACAC</t>
  </si>
  <si>
    <t>640-2019</t>
  </si>
  <si>
    <t>CORPORACION RUTA N MEDELLIN</t>
  </si>
  <si>
    <t>690-2019</t>
  </si>
  <si>
    <t>UNIVERSIDAD TECNOLOGICA DE PEREIRA</t>
  </si>
  <si>
    <t>738-2019</t>
  </si>
  <si>
    <t>747-2019</t>
  </si>
  <si>
    <t>FONDO ROTATORIO DEL DANE FONDANE</t>
  </si>
  <si>
    <t>OTRAS</t>
  </si>
  <si>
    <t>OAPES</t>
  </si>
  <si>
    <t>781-2019</t>
  </si>
  <si>
    <t>534-2011</t>
  </si>
  <si>
    <t>ICETEX - INSTITUTO COLOMBIANO DE CREDITO EDUCATIVO Y ESTUDIOS TECNICOS EN EL EXTERIOR MARIANO OSPINA PEREZ</t>
  </si>
  <si>
    <t>1047-2012</t>
  </si>
  <si>
    <t>432-2014</t>
  </si>
  <si>
    <t>DESARROLLO DE LA INDUSTRIA TI / GOBIERNO DIGITAL</t>
  </si>
  <si>
    <t>577-2014</t>
  </si>
  <si>
    <t>426-2015</t>
  </si>
  <si>
    <t>665-2015</t>
  </si>
  <si>
    <t>866-2017</t>
  </si>
  <si>
    <t>930-2017</t>
  </si>
  <si>
    <t>822-2019</t>
  </si>
  <si>
    <t>825-2017</t>
  </si>
  <si>
    <t>875/2013</t>
  </si>
  <si>
    <t>H11A 2019, H15A 2019</t>
  </si>
  <si>
    <t>mayo</t>
  </si>
  <si>
    <t>jun</t>
  </si>
  <si>
    <t>juni</t>
  </si>
  <si>
    <t>junio</t>
  </si>
  <si>
    <t>legalizado 100% mayo</t>
  </si>
  <si>
    <t>legalizado junio</t>
  </si>
  <si>
    <t>legalizado mayo</t>
  </si>
  <si>
    <t xml:space="preserve">saldos que no se legalizan </t>
  </si>
  <si>
    <t>meta 2  proceso judicial</t>
  </si>
  <si>
    <t>x</t>
  </si>
  <si>
    <t>Fortalecer el uso y la apropiación de GTI-TIC-MA-019 política adquisición de nuevas tecnologías de la información, GTI-TIC-MA-018 Lineamientos para la recepción o desarrollo de servicios tecnológicos y sistemas,  GTI-TIC-PR-028 Recepción de recursos y/o sistemas, de forma anual con el propósito de facilitar el reporte de bienes intangibles al GIT de Administración de Bienes</t>
  </si>
  <si>
    <t xml:space="preserve">Realizar seguimiento periódico sobre la liberación de los recursos comprometidos que no se ejecutarán y el cumplimiento de las fechas programadas para los desembolsos. Los resultados obtenidos se llevarán a Comité Directivo </t>
  </si>
  <si>
    <r>
      <t xml:space="preserve">Según la CGR fue no efectivo porque persiste la causa que generó el hallazgo. No legalización del total de los recursos entregados en administración.
</t>
    </r>
    <r>
      <rPr>
        <b/>
        <sz val="11"/>
        <rFont val="Arial"/>
        <family val="2"/>
      </rPr>
      <t>H3A2017</t>
    </r>
    <r>
      <rPr>
        <sz val="11"/>
        <rFont val="Arial"/>
        <family val="2"/>
      </rPr>
      <t>:Según la CGR es no efectivo porque a 31/12/2018 persiste la causa del hallazgo, no legalización oportuna del convenio 539-2008</t>
    </r>
  </si>
  <si>
    <t>Según la CGR fue no efectivo porque persiste la causa que generó el hallazgo. Saldos pendientes por legalizar del convenio 458/2010 con Fonade
H5A 2017: el Convenio 458/2010 continua pendiente de liquidar</t>
  </si>
  <si>
    <t>Según la CGR, fue declarado no efectivo porque  no se encuentra evidencia que permita establecer la instalación y puesta en funcionamiento de las zonas Wifi en los municipios de Florencia y San José del Guaviare. Para las Zonas WiFi de los 4 municipios restantes se evidenció su funcionamiento.
De acuerdo a la contratación se puede observar que en la asignación de este programa no se tuvieron en cuenta 6 capitales (Leticia, Florencia, Puerto Inírida, San José del Guaviare, Mitú y Puerto Carreño) para que se beneficiaran del servicio de conectividad gratuita.</t>
  </si>
  <si>
    <t>Gestionar el acta de liquidación del contrato 653 de 2018.</t>
  </si>
  <si>
    <t>H37A-2016_ H14A-2015</t>
  </si>
  <si>
    <t>legalizados en junio</t>
  </si>
  <si>
    <t>Subdirección de Gestión Contractual</t>
  </si>
  <si>
    <t>Oficina de Fomento Regional de TIC</t>
  </si>
  <si>
    <t>Dirección de Economía Diigital Subdirección de Transformación Sectorial</t>
  </si>
  <si>
    <t>GIT Planeación y Seguimiento Presupuestal - Oficina Asesora de Planeación</t>
  </si>
  <si>
    <t>Lideran: Oficina de planeación para Inversión y SubFinanciera para Funcionamiento                                                                                                      Responsables: Ejecutores áreas misionales y de apoyo</t>
  </si>
  <si>
    <r>
      <t>Registrar los avances y gestiones realizadas para los convenios con recursos inmersos en procesos judiciales, posibles incumplimientos, entre otros, considerando que un porcentaje  del saldo por legalizar de los convenios a diciembre de 2019 están sujetos a una decisión judicial para lograr legalizar los recursos pendientes.
(Convenios</t>
    </r>
    <r>
      <rPr>
        <sz val="11"/>
        <color rgb="FFFF0000"/>
        <rFont val="Arial"/>
        <family val="2"/>
      </rPr>
      <t xml:space="preserve"> 488-2010</t>
    </r>
    <r>
      <rPr>
        <sz val="11"/>
        <rFont val="Arial"/>
        <family val="2"/>
      </rPr>
      <t>, 228-2011, 772-2012, 581-2014, 489-2015, 504-2011, 989-2012, 879-2013, 349-2014_CIE02-2015, 667-2015)</t>
    </r>
  </si>
  <si>
    <t>Teniendo en cuenta que el Fondo Único TIC, no adeuda intereses, como tampoco honorarios por interpretación, se solicita al Organismo Internacional UPU, la separación de las facturas a nombre del MinTIC y de la Cancillería, de tal forma que se evidencie la no deuda por los conceptos referidos a cargo del MinTIC. Así como, solicitud de correo de la UPU donde manifieste que el MinTIC, se encuentra al día con los pagos.</t>
  </si>
  <si>
    <t>Acta de liquidación de los contratos 870 y 873 de 2013.</t>
  </si>
  <si>
    <t>Realizar mesa de de trabajo con las áreas técnicas , OGIF y la Subdirección Financiera con el fin de definir la estructura o formato de nota contable de los estados financieros, que aplicará para cada uno de los convenios con ICETEX, el cual incluya los  saldos comprometidos por legalizar para cada convenio por vigencia teniendo en cuenta su naturaleza,  donde la ejecución y la legalización de los recursos va atada a la financiación de las respectivas cohortes académicas. (Convenios 534-2011, 432-2014, 577-2014, 426-2015, 665-2015, 866-2017, 930-2017, 822-2019, 825-2017)</t>
  </si>
  <si>
    <t xml:space="preserve">Definir la estructura o formato de nota contable de los estados financieros, el cual contemple la  información detallada y los recursos susceptibles a legalizar dentro de cada vigencia que aplicará para cada uno de los convenios con ICETEX, con el fin de que las notas contables den claridad sobre la situación de los recursos por cada convenio donde la ejecución y legalización de estos van atados a la financiación de las respectivas cohortes académicas. mismos 
</t>
  </si>
  <si>
    <t>Acta de mesa de trabajo que contenga de forma detallada la estructura o formato de nota contable definido para los convenios con ICETEX</t>
  </si>
  <si>
    <t xml:space="preserve">Dirección de Economía Digital
Dirección de Gobierno Digital </t>
  </si>
  <si>
    <t xml:space="preserve">Dirección de Economía Digital
</t>
  </si>
  <si>
    <t>Realizar mesa de de trabajo con las áreas técnicas, OGIF y la Subdirección Financiera con el fin de definir la estructura o formato de nota contable de los estados financieros, que aplicará para cada uno de los convenios con ICETEX, el cual incluya los  saldos comprometidos por legalizar para cada convenio por vigencia teniendo en cuenta su naturaleza,  donde la ejecución y la legalización de los recursos va atada a la financiación de las respectivas cohortes académicas. (Convenios 534-2011, 432-2014, 577-2014, 426-2015, 665-2015, 866-2017, 930-2017, 822-2019, 825-2017)</t>
  </si>
  <si>
    <t xml:space="preserve">1. Presentar documento que contiene la “Evaluación y análisis de la charla lúdica y los contenidos digitales del Programa En TIC Confío” con  la metodología respectiva y resultados cuantitativos y cualitativos.  2. Presentar una evaluación de resultados de la implementación de la iniciativa, siguiendo la metodología establecida por el Departamento Nacional de Planeación.
</t>
  </si>
  <si>
    <t xml:space="preserve">Documentos de evaluación  presentados
</t>
  </si>
  <si>
    <t>Presentar evidencias de medición y control  de las metas  de los proyectos En TIC Confío y Teletrabajo.</t>
  </si>
  <si>
    <t xml:space="preserve">Enviar carpeta digital con las evidencias de medición de metas e indicadores desde los meses de agosto a Diciembre de 2020 </t>
  </si>
  <si>
    <t xml:space="preserve">Carpeta de evidencias entregada </t>
  </si>
  <si>
    <t xml:space="preserve"> GIT Cobro Coactivo
 Dirección Jurídica</t>
  </si>
  <si>
    <t xml:space="preserve">
GIT Cobro Coactivo - Dirección Jurídica. 
GIT Cartera - Subdirección Financiera </t>
  </si>
  <si>
    <t xml:space="preserve">
GIT Cobro Coactivo
Dirección Jurídica
</t>
  </si>
  <si>
    <t xml:space="preserve">
Dirección de Economía Digital
Dirección de Gobierno Digital
Participan: 
Oficina para la Gestión de Ingresos del Fondo 
Subdirección Financiera</t>
  </si>
  <si>
    <t xml:space="preserve">Subdirección de Gestión Contractual
Subdirección Administrativa - GIT Fortalecimiento Grupos de las Relaciones Grupos Interés. 
</t>
  </si>
  <si>
    <t>Lidera: GIT de Cobro Coactivo - Dirección Jurídica
Apoya: GIT de Cartera  - Subdirección Financiera</t>
  </si>
  <si>
    <t>GIT de Procesos Judiciales
Dirección Jurídica</t>
  </si>
  <si>
    <t xml:space="preserve"> GIT Cobro Coactivo - Dirección Jurídica
Apoya: GIT de Cartera - Subdirección Financiera
</t>
  </si>
  <si>
    <t>Entregar informe con el detalle de los intangibles y sus respectivos comprobantes en donde se evidencie el Cargue y actualización de información en el aplicativo SEVEN</t>
  </si>
  <si>
    <t xml:space="preserve">Actas de liquidación de los convenios 435 de 2014 y  de los 5 convenios marco 228 de 2011, 772 de 2012, 567 de 2013, 581 de 2014 y 489 de 2015 </t>
  </si>
  <si>
    <t>H3A 2018 - H1A 2017</t>
  </si>
  <si>
    <t xml:space="preserve">Expedientes creados mediante planillas de actualización y  relación de los contratos suscritos por resolución
</t>
  </si>
  <si>
    <t xml:space="preserve">Solicitar a la ANTV- en liquidación la recomposición de la cartera no vencida para que el MINTIC realice la reversión de los registros de cartera traslada
 </t>
  </si>
  <si>
    <t>Entregar Informe con la explicación o la aclaración de lo acontecido con el hallazgo 6-2019 y remitir las notas periódicas al cierre del III Trimestre del 2020</t>
  </si>
  <si>
    <t>Realizar campaña de socialización de la política al interior de la Entidad</t>
  </si>
  <si>
    <t>CÓDIGO HALLAZGO</t>
  </si>
  <si>
    <t>Acción de mejora</t>
  </si>
  <si>
    <t>ACTIVIDADES / DESCRIPCIÓN</t>
  </si>
  <si>
    <t xml:space="preserve"> Unidad de medida </t>
  </si>
  <si>
    <t xml:space="preserve">Unidad de Medida </t>
  </si>
  <si>
    <t>Fecha de  inicio</t>
  </si>
  <si>
    <t xml:space="preserve">Fecha terminación </t>
  </si>
  <si>
    <t xml:space="preserve">Plazo en semanas </t>
  </si>
  <si>
    <t xml:space="preserve">Avance físico de ejecución   </t>
  </si>
  <si>
    <t xml:space="preserve">Porcentaje de Avance físico de ejecución   </t>
  </si>
  <si>
    <t>Lidera: Oficina para la Gestión de Ingresos del Fondo
Participan:
Dirección de Economía Digital 
Dirección de Gobierno Digital
Dirección de Infraestructura
Oficina de Fomento Regional de TIC
Oficina Asesora de Planeación
Dirección de Apropiación</t>
  </si>
  <si>
    <t xml:space="preserve"> Dirección de Economía Digital
Dirección de Gobierno Digital
Dirección de Infraestructura
Oficina de Fomento Regional de TIC
</t>
  </si>
  <si>
    <t>Lidera: Oficina Asesora de Planeación y Estudios Sectoriales
Participan: Dirección de Gobierno Digital
Dirección de Infraestructura
Oficina de Fomento Regional de TIC
Oficina de TI
Subdirección Administrativa y de Gestión Humana</t>
  </si>
  <si>
    <t>Dirección de Gobierno Digital 
GIT de Procesos Judiciales - Dirección Jurídica</t>
  </si>
  <si>
    <t>Dirección de Infraestructura
GIT de  Procesos Judiciales y Extrajudiciales - Dirección Jurídica</t>
  </si>
  <si>
    <t>Area responsable</t>
  </si>
  <si>
    <t>Incumplidas</t>
  </si>
  <si>
    <t>Con tiempo para su cumplimiento</t>
  </si>
  <si>
    <t>Cumplidas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</si>
</sst>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21" x14ac:knownFonts="1">
    <font>
      <sz val="11"/>
      <color theme="1"/>
      <name val="Calibri"/>
      <family val="2"/>
      <scheme val="minor"/>
    </font>
    <font>
      <sz val="11"/>
      <color theme="1"/>
      <name val="Calibri"/>
      <family val="2"/>
      <scheme val="minor"/>
    </font>
    <font>
      <b/>
      <sz val="11"/>
      <color theme="1"/>
      <name val="Arial"/>
      <family val="2"/>
    </font>
    <font>
      <b/>
      <sz val="11"/>
      <name val="Arial"/>
      <family val="2"/>
    </font>
    <font>
      <sz val="11"/>
      <name val="Arial"/>
      <family val="2"/>
    </font>
    <font>
      <sz val="11"/>
      <color theme="1"/>
      <name val="Arial"/>
      <family val="2"/>
    </font>
    <font>
      <sz val="10"/>
      <name val="Arial"/>
      <family val="2"/>
    </font>
    <font>
      <sz val="11"/>
      <color rgb="FF000000"/>
      <name val="Arial"/>
      <family val="2"/>
    </font>
    <font>
      <b/>
      <sz val="11"/>
      <color rgb="FF000000"/>
      <name val="Arial"/>
      <family val="2"/>
    </font>
    <font>
      <sz val="9"/>
      <color theme="1"/>
      <name val="Calibri"/>
      <family val="2"/>
      <scheme val="minor"/>
    </font>
    <font>
      <b/>
      <sz val="9"/>
      <color theme="1"/>
      <name val="Calibri"/>
      <family val="2"/>
      <scheme val="minor"/>
    </font>
    <font>
      <b/>
      <sz val="8.25"/>
      <color indexed="8"/>
      <name val="Arial"/>
      <family val="2"/>
    </font>
    <font>
      <sz val="9"/>
      <name val="Calibri"/>
      <family val="2"/>
      <scheme val="minor"/>
    </font>
    <font>
      <sz val="10"/>
      <color indexed="8"/>
      <name val="MS Sans Serif"/>
    </font>
    <font>
      <sz val="9"/>
      <color indexed="8"/>
      <name val="Calibri"/>
      <family val="2"/>
      <scheme val="minor"/>
    </font>
    <font>
      <b/>
      <sz val="9"/>
      <color indexed="8"/>
      <name val="Calibri"/>
      <family val="2"/>
      <scheme val="minor"/>
    </font>
    <font>
      <sz val="9"/>
      <color theme="0"/>
      <name val="Calibri"/>
      <family val="2"/>
      <scheme val="minor"/>
    </font>
    <font>
      <b/>
      <sz val="14"/>
      <color rgb="FF000000"/>
      <name val="Calibri"/>
      <family val="2"/>
      <scheme val="minor"/>
    </font>
    <font>
      <sz val="11"/>
      <color rgb="FFFF0000"/>
      <name val="Arial"/>
      <family val="2"/>
    </font>
    <font>
      <b/>
      <sz val="11"/>
      <color indexed="9"/>
      <name val="Calibri"/>
      <family val="2"/>
    </font>
    <font>
      <b/>
      <sz val="9"/>
      <color indexed="9"/>
      <name val="Calibri"/>
      <family val="2"/>
    </font>
  </fonts>
  <fills count="9">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rgb="FF00B050"/>
        <bgColor indexed="64"/>
      </patternFill>
    </fill>
    <fill>
      <patternFill patternType="solid">
        <fgColor indexed="22"/>
        <bgColor indexed="64"/>
      </patternFill>
    </fill>
    <fill>
      <patternFill patternType="solid">
        <fgColor theme="5" tint="0.59999389629810485"/>
        <bgColor indexed="64"/>
      </patternFill>
    </fill>
    <fill>
      <patternFill patternType="solid">
        <fgColor rgb="FF7030A0"/>
        <bgColor indexed="64"/>
      </patternFill>
    </fill>
    <fill>
      <patternFill patternType="solid">
        <fgColor theme="4" tint="-0.499984740745262"/>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1" fillId="0" borderId="0"/>
    <xf numFmtId="164" fontId="11" fillId="0" borderId="0" applyFont="0" applyFill="0" applyBorder="0" applyAlignment="0" applyProtection="0"/>
    <xf numFmtId="0" fontId="13" fillId="0" borderId="0"/>
    <xf numFmtId="0" fontId="1" fillId="0" borderId="0"/>
    <xf numFmtId="0" fontId="1" fillId="0" borderId="0"/>
    <xf numFmtId="164" fontId="1" fillId="0" borderId="0" applyFont="0" applyFill="0" applyBorder="0" applyAlignment="0" applyProtection="0"/>
  </cellStyleXfs>
  <cellXfs count="81">
    <xf numFmtId="0" fontId="0" fillId="0" borderId="0" xfId="0"/>
    <xf numFmtId="0" fontId="3" fillId="0" borderId="0" xfId="0" applyFont="1" applyFill="1" applyBorder="1" applyAlignment="1">
      <alignment vertical="center"/>
    </xf>
    <xf numFmtId="0" fontId="5" fillId="0" borderId="0" xfId="0" applyFont="1"/>
    <xf numFmtId="0" fontId="3" fillId="0" borderId="1" xfId="3" applyFont="1" applyFill="1" applyBorder="1" applyAlignment="1" applyProtection="1">
      <alignment horizontal="center" vertical="center"/>
      <protection locked="0"/>
    </xf>
    <xf numFmtId="0" fontId="7" fillId="0" borderId="2" xfId="0" applyFont="1" applyFill="1" applyBorder="1" applyAlignment="1">
      <alignment horizontal="justify" vertical="top" wrapText="1"/>
    </xf>
    <xf numFmtId="0" fontId="4" fillId="0" borderId="1" xfId="3" applyFont="1" applyFill="1" applyBorder="1" applyAlignment="1" applyProtection="1">
      <alignment horizontal="justify" vertical="top" wrapText="1"/>
      <protection locked="0"/>
    </xf>
    <xf numFmtId="0" fontId="4" fillId="0" borderId="3" xfId="3"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0" fontId="4" fillId="0" borderId="1" xfId="3" applyNumberFormat="1" applyFont="1" applyFill="1" applyBorder="1" applyAlignment="1" applyProtection="1">
      <alignment horizontal="center" vertical="center" wrapText="1"/>
      <protection locked="0"/>
    </xf>
    <xf numFmtId="9" fontId="4" fillId="0" borderId="1" xfId="3" applyNumberFormat="1" applyFont="1" applyFill="1" applyBorder="1" applyAlignment="1" applyProtection="1">
      <alignment horizontal="center" vertical="center" wrapText="1"/>
    </xf>
    <xf numFmtId="1" fontId="4" fillId="0" borderId="1" xfId="3" applyNumberFormat="1" applyFont="1" applyFill="1" applyBorder="1" applyAlignment="1" applyProtection="1">
      <alignment horizontal="center" vertical="center" wrapText="1"/>
    </xf>
    <xf numFmtId="0" fontId="5" fillId="0" borderId="0" xfId="0" applyFont="1" applyFill="1"/>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3" applyFont="1" applyFill="1" applyBorder="1" applyAlignment="1" applyProtection="1">
      <alignment horizontal="center" vertical="center" wrapText="1"/>
      <protection locked="0"/>
    </xf>
    <xf numFmtId="0" fontId="5" fillId="0" borderId="0" xfId="0" applyFont="1" applyAlignment="1">
      <alignment horizontal="center" vertical="center"/>
    </xf>
    <xf numFmtId="0" fontId="3" fillId="2" borderId="1" xfId="3" applyFont="1" applyFill="1" applyBorder="1" applyAlignment="1" applyProtection="1">
      <alignment horizontal="center" vertical="center"/>
      <protection locked="0"/>
    </xf>
    <xf numFmtId="0" fontId="3" fillId="2" borderId="1" xfId="3" applyFont="1" applyFill="1" applyBorder="1" applyAlignment="1" applyProtection="1">
      <alignment horizontal="center" vertical="center" wrapText="1"/>
      <protection locked="0"/>
    </xf>
    <xf numFmtId="0" fontId="0" fillId="0" borderId="0" xfId="0" applyAlignment="1">
      <alignment horizontal="justify" vertical="top" wrapText="1"/>
    </xf>
    <xf numFmtId="14" fontId="4" fillId="4" borderId="3" xfId="0" applyNumberFormat="1" applyFont="1" applyFill="1" applyBorder="1" applyAlignment="1">
      <alignment horizontal="center" vertical="center" wrapText="1"/>
    </xf>
    <xf numFmtId="14" fontId="2" fillId="0" borderId="0" xfId="0" applyNumberFormat="1" applyFont="1"/>
    <xf numFmtId="0" fontId="9" fillId="0" borderId="0" xfId="4" applyFont="1" applyFill="1"/>
    <xf numFmtId="0" fontId="10" fillId="0" borderId="0" xfId="4" applyFont="1" applyFill="1" applyAlignment="1">
      <alignment vertical="center"/>
    </xf>
    <xf numFmtId="0" fontId="9" fillId="0" borderId="0" xfId="4" applyFont="1" applyFill="1" applyAlignment="1">
      <alignment horizontal="center"/>
    </xf>
    <xf numFmtId="164" fontId="12" fillId="0" borderId="0" xfId="5" applyFont="1" applyFill="1"/>
    <xf numFmtId="0" fontId="14" fillId="0" borderId="0" xfId="6" applyFont="1"/>
    <xf numFmtId="0" fontId="14" fillId="0" borderId="0" xfId="6" applyNumberFormat="1" applyFont="1" applyFill="1" applyBorder="1" applyAlignment="1" applyProtection="1">
      <alignment horizontal="center" vertical="center"/>
    </xf>
    <xf numFmtId="0" fontId="14" fillId="0" borderId="0" xfId="6" applyNumberFormat="1" applyFont="1" applyFill="1" applyBorder="1" applyAlignment="1" applyProtection="1">
      <alignment horizontal="center" wrapText="1"/>
    </xf>
    <xf numFmtId="164" fontId="14" fillId="0" borderId="0" xfId="5" applyFont="1" applyFill="1" applyBorder="1" applyAlignment="1" applyProtection="1">
      <alignment horizontal="center" vertical="center"/>
    </xf>
    <xf numFmtId="0" fontId="14" fillId="0" borderId="0" xfId="6" applyFont="1" applyAlignment="1">
      <alignment horizontal="center"/>
    </xf>
    <xf numFmtId="164" fontId="12" fillId="0" borderId="0" xfId="5" applyFont="1"/>
    <xf numFmtId="164" fontId="15" fillId="5" borderId="4" xfId="5" applyFont="1" applyFill="1" applyBorder="1" applyAlignment="1">
      <alignment horizontal="center" vertical="center" wrapText="1"/>
    </xf>
    <xf numFmtId="164" fontId="15" fillId="5" borderId="1" xfId="5" applyFont="1" applyFill="1" applyBorder="1" applyAlignment="1">
      <alignment horizontal="center" vertical="center" wrapText="1"/>
    </xf>
    <xf numFmtId="164" fontId="15" fillId="5" borderId="5" xfId="5" applyFont="1" applyFill="1" applyBorder="1" applyAlignment="1">
      <alignment horizontal="center" vertical="center" wrapText="1"/>
    </xf>
    <xf numFmtId="164" fontId="15" fillId="5" borderId="6" xfId="5" applyFont="1" applyFill="1" applyBorder="1" applyAlignment="1">
      <alignment horizontal="center" vertical="center" wrapText="1"/>
    </xf>
    <xf numFmtId="0" fontId="14" fillId="0" borderId="0" xfId="7" applyNumberFormat="1" applyFont="1" applyFill="1" applyBorder="1" applyAlignment="1" applyProtection="1"/>
    <xf numFmtId="0" fontId="12" fillId="0" borderId="1" xfId="8" applyFont="1" applyFill="1" applyBorder="1" applyAlignment="1">
      <alignment horizontal="center" vertical="center"/>
    </xf>
    <xf numFmtId="0" fontId="12" fillId="0" borderId="1" xfId="8" applyFont="1" applyFill="1" applyBorder="1" applyAlignment="1">
      <alignment horizontal="center" vertical="center" wrapText="1"/>
    </xf>
    <xf numFmtId="164" fontId="12" fillId="0" borderId="1" xfId="9" applyFont="1" applyFill="1" applyBorder="1" applyAlignment="1">
      <alignment horizontal="center" vertical="center"/>
    </xf>
    <xf numFmtId="0" fontId="16" fillId="0" borderId="0" xfId="7" applyNumberFormat="1" applyFont="1" applyFill="1" applyBorder="1" applyAlignment="1" applyProtection="1"/>
    <xf numFmtId="164" fontId="16" fillId="0" borderId="0" xfId="5" applyFont="1" applyFill="1" applyBorder="1" applyAlignment="1" applyProtection="1"/>
    <xf numFmtId="0" fontId="14" fillId="0" borderId="0" xfId="7" applyNumberFormat="1" applyFont="1" applyFill="1" applyBorder="1" applyAlignment="1" applyProtection="1">
      <alignment horizontal="center"/>
    </xf>
    <xf numFmtId="0" fontId="14" fillId="0" borderId="0" xfId="7" applyNumberFormat="1" applyFont="1" applyFill="1" applyBorder="1" applyAlignment="1" applyProtection="1">
      <alignment horizontal="center" wrapText="1"/>
    </xf>
    <xf numFmtId="0" fontId="16" fillId="0" borderId="0" xfId="7" applyNumberFormat="1" applyFont="1" applyFill="1" applyBorder="1" applyAlignment="1" applyProtection="1">
      <alignment horizontal="center"/>
    </xf>
    <xf numFmtId="164" fontId="12" fillId="0" borderId="0" xfId="5" applyFont="1" applyFill="1" applyBorder="1" applyAlignment="1" applyProtection="1"/>
    <xf numFmtId="0" fontId="12" fillId="4" borderId="1" xfId="8" applyFont="1" applyFill="1" applyBorder="1" applyAlignment="1">
      <alignment horizontal="center" vertical="center"/>
    </xf>
    <xf numFmtId="0" fontId="12" fillId="4" borderId="1" xfId="8" applyFont="1" applyFill="1" applyBorder="1" applyAlignment="1">
      <alignment horizontal="center" vertical="center" wrapText="1"/>
    </xf>
    <xf numFmtId="164" fontId="12" fillId="4" borderId="1" xfId="9" applyFont="1" applyFill="1" applyBorder="1" applyAlignment="1">
      <alignment horizontal="center" vertical="center"/>
    </xf>
    <xf numFmtId="0" fontId="12" fillId="0" borderId="0" xfId="4" applyFont="1" applyFill="1"/>
    <xf numFmtId="0" fontId="12" fillId="0" borderId="0" xfId="6" applyFont="1"/>
    <xf numFmtId="0" fontId="12" fillId="0" borderId="0" xfId="7" applyNumberFormat="1" applyFont="1" applyFill="1" applyBorder="1" applyAlignment="1" applyProtection="1"/>
    <xf numFmtId="0" fontId="12" fillId="2" borderId="1" xfId="8" applyFont="1" applyFill="1" applyBorder="1" applyAlignment="1">
      <alignment horizontal="center" vertical="center"/>
    </xf>
    <xf numFmtId="164" fontId="12" fillId="0" borderId="0" xfId="7" applyNumberFormat="1" applyFont="1" applyFill="1" applyBorder="1" applyAlignment="1" applyProtection="1">
      <alignment horizontal="center"/>
    </xf>
    <xf numFmtId="4" fontId="17" fillId="0" borderId="0" xfId="0" applyNumberFormat="1" applyFont="1" applyAlignment="1">
      <alignment horizontal="right" vertical="center" readingOrder="1"/>
    </xf>
    <xf numFmtId="0" fontId="12" fillId="0" borderId="0" xfId="7" applyNumberFormat="1" applyFont="1" applyFill="1" applyBorder="1" applyAlignment="1" applyProtection="1">
      <alignment horizontal="center"/>
    </xf>
    <xf numFmtId="43" fontId="14" fillId="0" borderId="0" xfId="7" applyNumberFormat="1" applyFont="1" applyFill="1" applyBorder="1" applyAlignment="1" applyProtection="1">
      <alignment horizontal="center"/>
    </xf>
    <xf numFmtId="4" fontId="17" fillId="0" borderId="0" xfId="0" applyNumberFormat="1" applyFont="1"/>
    <xf numFmtId="43" fontId="14" fillId="0" borderId="0" xfId="1" applyFont="1" applyFill="1" applyBorder="1" applyAlignment="1" applyProtection="1">
      <alignment horizontal="center"/>
    </xf>
    <xf numFmtId="43" fontId="14" fillId="2" borderId="0" xfId="7" applyNumberFormat="1" applyFont="1" applyFill="1" applyBorder="1" applyAlignment="1" applyProtection="1">
      <alignment horizontal="center"/>
    </xf>
    <xf numFmtId="164" fontId="15" fillId="5" borderId="0" xfId="5" applyFont="1" applyFill="1" applyBorder="1" applyAlignment="1">
      <alignment horizontal="center" vertical="center" wrapText="1"/>
    </xf>
    <xf numFmtId="0" fontId="12" fillId="0" borderId="0" xfId="8" applyFont="1" applyFill="1" applyBorder="1" applyAlignment="1">
      <alignment horizontal="center" vertical="center" wrapText="1"/>
    </xf>
    <xf numFmtId="0" fontId="12" fillId="4" borderId="0" xfId="8" applyFont="1" applyFill="1" applyBorder="1" applyAlignment="1">
      <alignment horizontal="center" vertical="center" wrapText="1"/>
    </xf>
    <xf numFmtId="0" fontId="12" fillId="6" borderId="0" xfId="8" applyFont="1" applyFill="1" applyBorder="1" applyAlignment="1">
      <alignment horizontal="center" vertical="center" wrapText="1"/>
    </xf>
    <xf numFmtId="0" fontId="16" fillId="4" borderId="1" xfId="8" applyFont="1" applyFill="1" applyBorder="1" applyAlignment="1">
      <alignment horizontal="center" vertical="center"/>
    </xf>
    <xf numFmtId="0" fontId="4" fillId="0" borderId="1" xfId="3"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14" fontId="4" fillId="7" borderId="3" xfId="0" applyNumberFormat="1" applyFont="1" applyFill="1" applyBorder="1" applyAlignment="1">
      <alignment horizontal="center" vertical="center" wrapText="1"/>
    </xf>
    <xf numFmtId="0" fontId="19" fillId="8" borderId="7"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5" fillId="0" borderId="0" xfId="0" applyFont="1" applyBorder="1" applyAlignment="1">
      <alignment horizontal="center" vertical="center"/>
    </xf>
    <xf numFmtId="9" fontId="19" fillId="8" borderId="7" xfId="2" applyFont="1" applyFill="1" applyBorder="1" applyAlignment="1">
      <alignment horizontal="center" vertical="center" wrapText="1"/>
    </xf>
    <xf numFmtId="1" fontId="19" fillId="8" borderId="7" xfId="0" applyNumberFormat="1" applyFont="1" applyFill="1" applyBorder="1" applyAlignment="1">
      <alignment horizontal="center" vertical="center" wrapText="1"/>
    </xf>
    <xf numFmtId="0" fontId="2" fillId="0" borderId="0" xfId="0" applyFont="1" applyAlignment="1">
      <alignment horizontal="center"/>
    </xf>
    <xf numFmtId="0" fontId="3" fillId="0" borderId="0" xfId="0" applyFont="1" applyFill="1" applyBorder="1" applyAlignment="1">
      <alignment horizontal="center" vertical="center"/>
    </xf>
    <xf numFmtId="0" fontId="5" fillId="0" borderId="8" xfId="0" applyFont="1" applyBorder="1"/>
    <xf numFmtId="0" fontId="5" fillId="4" borderId="8" xfId="0" applyFont="1" applyFill="1" applyBorder="1"/>
    <xf numFmtId="0" fontId="5" fillId="7" borderId="8" xfId="0" applyFont="1" applyFill="1" applyBorder="1"/>
    <xf numFmtId="0" fontId="5" fillId="0" borderId="8" xfId="0" applyFont="1" applyBorder="1" applyAlignment="1">
      <alignment horizontal="left"/>
    </xf>
    <xf numFmtId="0" fontId="5" fillId="0" borderId="8" xfId="0" applyFont="1" applyBorder="1" applyAlignment="1">
      <alignment horizontal="left"/>
    </xf>
  </cellXfs>
  <cellStyles count="10">
    <cellStyle name="Millares" xfId="1" builtinId="3"/>
    <cellStyle name="Millares 2" xfId="5" xr:uid="{FBA654AA-B133-4B4C-9016-89CC6380EABE}"/>
    <cellStyle name="Millares 2 2" xfId="9" xr:uid="{EB833508-644D-4353-86CC-98B76475E260}"/>
    <cellStyle name="Normal" xfId="0" builtinId="0"/>
    <cellStyle name="Normal 2" xfId="3" xr:uid="{CAC0CA52-B4ED-4E59-8D7E-80361034A3D6}"/>
    <cellStyle name="Normal 2 2 2" xfId="8" xr:uid="{D06B7654-C39B-46EB-A08A-06D5BC5BE6B1}"/>
    <cellStyle name="Normal 2 4" xfId="4" xr:uid="{BE6941B4-B347-46C6-82D8-CA4997802079}"/>
    <cellStyle name="Normal 4" xfId="6" xr:uid="{CFFF8AE8-2C05-403E-937D-89E7CFEFD93E}"/>
    <cellStyle name="Normal 4 2" xfId="7" xr:uid="{7BC5B686-2C0A-416B-9488-849E7ACAD97F}"/>
    <cellStyle name="Porcentaje" xfId="2" builtinId="5"/>
  </cellStyles>
  <dxfs count="1">
    <dxf>
      <font>
        <color rgb="FF9C0006"/>
      </font>
      <fill>
        <patternFill>
          <bgColor rgb="FFFFC7CE"/>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91</xdr:row>
      <xdr:rowOff>0</xdr:rowOff>
    </xdr:from>
    <xdr:to>
      <xdr:col>5</xdr:col>
      <xdr:colOff>91440</xdr:colOff>
      <xdr:row>91</xdr:row>
      <xdr:rowOff>144780</xdr:rowOff>
    </xdr:to>
    <xdr:sp macro="" textlink="">
      <xdr:nvSpPr>
        <xdr:cNvPr id="2" name="Text Box 1">
          <a:extLst>
            <a:ext uri="{FF2B5EF4-FFF2-40B4-BE49-F238E27FC236}">
              <a16:creationId xmlns:a16="http://schemas.microsoft.com/office/drawing/2014/main" id="{C9D82EE2-8240-475B-90B6-0B92A1633FEB}"/>
            </a:ext>
          </a:extLst>
        </xdr:cNvPr>
        <xdr:cNvSpPr txBox="1">
          <a:spLocks noChangeArrowheads="1"/>
        </xdr:cNvSpPr>
      </xdr:nvSpPr>
      <xdr:spPr bwMode="auto">
        <a:xfrm>
          <a:off x="94869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91440</xdr:colOff>
      <xdr:row>91</xdr:row>
      <xdr:rowOff>144780</xdr:rowOff>
    </xdr:to>
    <xdr:sp macro="" textlink="">
      <xdr:nvSpPr>
        <xdr:cNvPr id="3" name="Text Box 1">
          <a:extLst>
            <a:ext uri="{FF2B5EF4-FFF2-40B4-BE49-F238E27FC236}">
              <a16:creationId xmlns:a16="http://schemas.microsoft.com/office/drawing/2014/main" id="{DA328F6F-CFE6-49B5-B83E-A867792C7773}"/>
            </a:ext>
          </a:extLst>
        </xdr:cNvPr>
        <xdr:cNvSpPr txBox="1">
          <a:spLocks noChangeArrowheads="1"/>
        </xdr:cNvSpPr>
      </xdr:nvSpPr>
      <xdr:spPr bwMode="auto">
        <a:xfrm>
          <a:off x="94869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91</xdr:row>
      <xdr:rowOff>0</xdr:rowOff>
    </xdr:from>
    <xdr:to>
      <xdr:col>6</xdr:col>
      <xdr:colOff>91440</xdr:colOff>
      <xdr:row>91</xdr:row>
      <xdr:rowOff>144780</xdr:rowOff>
    </xdr:to>
    <xdr:sp macro="" textlink="">
      <xdr:nvSpPr>
        <xdr:cNvPr id="4" name="Text Box 1">
          <a:extLst>
            <a:ext uri="{FF2B5EF4-FFF2-40B4-BE49-F238E27FC236}">
              <a16:creationId xmlns:a16="http://schemas.microsoft.com/office/drawing/2014/main" id="{BE8F6E03-B7F3-498B-A0BC-7227A7BC7278}"/>
            </a:ext>
          </a:extLst>
        </xdr:cNvPr>
        <xdr:cNvSpPr txBox="1">
          <a:spLocks noChangeArrowheads="1"/>
        </xdr:cNvSpPr>
      </xdr:nvSpPr>
      <xdr:spPr bwMode="auto">
        <a:xfrm>
          <a:off x="120015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91</xdr:row>
      <xdr:rowOff>0</xdr:rowOff>
    </xdr:from>
    <xdr:to>
      <xdr:col>6</xdr:col>
      <xdr:colOff>91440</xdr:colOff>
      <xdr:row>91</xdr:row>
      <xdr:rowOff>144780</xdr:rowOff>
    </xdr:to>
    <xdr:sp macro="" textlink="">
      <xdr:nvSpPr>
        <xdr:cNvPr id="5" name="Text Box 1">
          <a:extLst>
            <a:ext uri="{FF2B5EF4-FFF2-40B4-BE49-F238E27FC236}">
              <a16:creationId xmlns:a16="http://schemas.microsoft.com/office/drawing/2014/main" id="{0786FD65-DD3B-448B-B342-71A61B2302BE}"/>
            </a:ext>
          </a:extLst>
        </xdr:cNvPr>
        <xdr:cNvSpPr txBox="1">
          <a:spLocks noChangeArrowheads="1"/>
        </xdr:cNvSpPr>
      </xdr:nvSpPr>
      <xdr:spPr bwMode="auto">
        <a:xfrm>
          <a:off x="120015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91</xdr:row>
      <xdr:rowOff>0</xdr:rowOff>
    </xdr:from>
    <xdr:ext cx="91440" cy="144780"/>
    <xdr:sp macro="" textlink="">
      <xdr:nvSpPr>
        <xdr:cNvPr id="6" name="Text Box 1">
          <a:extLst>
            <a:ext uri="{FF2B5EF4-FFF2-40B4-BE49-F238E27FC236}">
              <a16:creationId xmlns:a16="http://schemas.microsoft.com/office/drawing/2014/main" id="{274A5E68-4189-4ACD-9E0C-A4BA66324919}"/>
            </a:ext>
          </a:extLst>
        </xdr:cNvPr>
        <xdr:cNvSpPr txBox="1">
          <a:spLocks noChangeArrowheads="1"/>
        </xdr:cNvSpPr>
      </xdr:nvSpPr>
      <xdr:spPr bwMode="auto">
        <a:xfrm>
          <a:off x="94869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91</xdr:row>
      <xdr:rowOff>0</xdr:rowOff>
    </xdr:from>
    <xdr:ext cx="91440" cy="144780"/>
    <xdr:sp macro="" textlink="">
      <xdr:nvSpPr>
        <xdr:cNvPr id="7" name="Text Box 1">
          <a:extLst>
            <a:ext uri="{FF2B5EF4-FFF2-40B4-BE49-F238E27FC236}">
              <a16:creationId xmlns:a16="http://schemas.microsoft.com/office/drawing/2014/main" id="{8BE6091A-A51C-48B4-85BE-EA83B3FA376D}"/>
            </a:ext>
          </a:extLst>
        </xdr:cNvPr>
        <xdr:cNvSpPr txBox="1">
          <a:spLocks noChangeArrowheads="1"/>
        </xdr:cNvSpPr>
      </xdr:nvSpPr>
      <xdr:spPr bwMode="auto">
        <a:xfrm>
          <a:off x="94869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91</xdr:row>
      <xdr:rowOff>0</xdr:rowOff>
    </xdr:from>
    <xdr:to>
      <xdr:col>5</xdr:col>
      <xdr:colOff>66675</xdr:colOff>
      <xdr:row>91</xdr:row>
      <xdr:rowOff>161925</xdr:rowOff>
    </xdr:to>
    <xdr:sp macro="" textlink="">
      <xdr:nvSpPr>
        <xdr:cNvPr id="8" name="Text Box 1">
          <a:extLst>
            <a:ext uri="{FF2B5EF4-FFF2-40B4-BE49-F238E27FC236}">
              <a16:creationId xmlns:a16="http://schemas.microsoft.com/office/drawing/2014/main" id="{52D3DED0-1AF5-46A6-8474-4602D32CC44B}"/>
            </a:ext>
          </a:extLst>
        </xdr:cNvPr>
        <xdr:cNvSpPr txBox="1">
          <a:spLocks noChangeArrowheads="1"/>
        </xdr:cNvSpPr>
      </xdr:nvSpPr>
      <xdr:spPr bwMode="auto">
        <a:xfrm>
          <a:off x="9486900" y="797242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161925</xdr:rowOff>
    </xdr:to>
    <xdr:sp macro="" textlink="">
      <xdr:nvSpPr>
        <xdr:cNvPr id="9" name="Text Box 1">
          <a:extLst>
            <a:ext uri="{FF2B5EF4-FFF2-40B4-BE49-F238E27FC236}">
              <a16:creationId xmlns:a16="http://schemas.microsoft.com/office/drawing/2014/main" id="{65C32C84-3F19-40F5-88E3-2427BABE43AA}"/>
            </a:ext>
          </a:extLst>
        </xdr:cNvPr>
        <xdr:cNvSpPr txBox="1">
          <a:spLocks noChangeArrowheads="1"/>
        </xdr:cNvSpPr>
      </xdr:nvSpPr>
      <xdr:spPr bwMode="auto">
        <a:xfrm>
          <a:off x="9486900" y="797242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10" name="Text Box 1">
          <a:extLst>
            <a:ext uri="{FF2B5EF4-FFF2-40B4-BE49-F238E27FC236}">
              <a16:creationId xmlns:a16="http://schemas.microsoft.com/office/drawing/2014/main" id="{CB52C212-6A8A-423C-9034-2DCD9CDAA9A1}"/>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11" name="Text Box 24">
          <a:extLst>
            <a:ext uri="{FF2B5EF4-FFF2-40B4-BE49-F238E27FC236}">
              <a16:creationId xmlns:a16="http://schemas.microsoft.com/office/drawing/2014/main" id="{14FD651B-0226-4145-B11E-E0F5C39A41BF}"/>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12" name="Text Box 1">
          <a:extLst>
            <a:ext uri="{FF2B5EF4-FFF2-40B4-BE49-F238E27FC236}">
              <a16:creationId xmlns:a16="http://schemas.microsoft.com/office/drawing/2014/main" id="{D30E81E8-D012-4A05-AE4E-36912B752593}"/>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66675</xdr:colOff>
      <xdr:row>91</xdr:row>
      <xdr:rowOff>161925</xdr:rowOff>
    </xdr:to>
    <xdr:sp macro="" textlink="">
      <xdr:nvSpPr>
        <xdr:cNvPr id="13" name="Text Box 1">
          <a:extLst>
            <a:ext uri="{FF2B5EF4-FFF2-40B4-BE49-F238E27FC236}">
              <a16:creationId xmlns:a16="http://schemas.microsoft.com/office/drawing/2014/main" id="{F6FE43D9-CCEE-48CB-B563-F23CBF3456F0}"/>
            </a:ext>
          </a:extLst>
        </xdr:cNvPr>
        <xdr:cNvSpPr txBox="1">
          <a:spLocks noChangeArrowheads="1"/>
        </xdr:cNvSpPr>
      </xdr:nvSpPr>
      <xdr:spPr bwMode="auto">
        <a:xfrm>
          <a:off x="9486900" y="797242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161925</xdr:rowOff>
    </xdr:to>
    <xdr:sp macro="" textlink="">
      <xdr:nvSpPr>
        <xdr:cNvPr id="14" name="Text Box 1">
          <a:extLst>
            <a:ext uri="{FF2B5EF4-FFF2-40B4-BE49-F238E27FC236}">
              <a16:creationId xmlns:a16="http://schemas.microsoft.com/office/drawing/2014/main" id="{4A6ED296-0D41-4B62-BB36-55DF49E183C1}"/>
            </a:ext>
          </a:extLst>
        </xdr:cNvPr>
        <xdr:cNvSpPr txBox="1">
          <a:spLocks noChangeArrowheads="1"/>
        </xdr:cNvSpPr>
      </xdr:nvSpPr>
      <xdr:spPr bwMode="auto">
        <a:xfrm>
          <a:off x="9486900" y="797242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15" name="Text Box 1">
          <a:extLst>
            <a:ext uri="{FF2B5EF4-FFF2-40B4-BE49-F238E27FC236}">
              <a16:creationId xmlns:a16="http://schemas.microsoft.com/office/drawing/2014/main" id="{1D539AAF-269A-4DDF-B3D6-2D5A09A4F13A}"/>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16" name="Text Box 24">
          <a:extLst>
            <a:ext uri="{FF2B5EF4-FFF2-40B4-BE49-F238E27FC236}">
              <a16:creationId xmlns:a16="http://schemas.microsoft.com/office/drawing/2014/main" id="{CAC1727C-CDAA-4959-8E4F-84E049CC82E9}"/>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17" name="Text Box 1">
          <a:extLst>
            <a:ext uri="{FF2B5EF4-FFF2-40B4-BE49-F238E27FC236}">
              <a16:creationId xmlns:a16="http://schemas.microsoft.com/office/drawing/2014/main" id="{87E720E0-5298-4E89-B6C1-E31B0041CCF2}"/>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91440</xdr:colOff>
      <xdr:row>91</xdr:row>
      <xdr:rowOff>144780</xdr:rowOff>
    </xdr:to>
    <xdr:sp macro="" textlink="">
      <xdr:nvSpPr>
        <xdr:cNvPr id="18" name="Text Box 1">
          <a:extLst>
            <a:ext uri="{FF2B5EF4-FFF2-40B4-BE49-F238E27FC236}">
              <a16:creationId xmlns:a16="http://schemas.microsoft.com/office/drawing/2014/main" id="{BAE7E270-076C-4142-8B08-55A3D53F2299}"/>
            </a:ext>
          </a:extLst>
        </xdr:cNvPr>
        <xdr:cNvSpPr txBox="1">
          <a:spLocks noChangeArrowheads="1"/>
        </xdr:cNvSpPr>
      </xdr:nvSpPr>
      <xdr:spPr bwMode="auto">
        <a:xfrm>
          <a:off x="94869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91440</xdr:colOff>
      <xdr:row>91</xdr:row>
      <xdr:rowOff>144780</xdr:rowOff>
    </xdr:to>
    <xdr:sp macro="" textlink="">
      <xdr:nvSpPr>
        <xdr:cNvPr id="19" name="Text Box 1">
          <a:extLst>
            <a:ext uri="{FF2B5EF4-FFF2-40B4-BE49-F238E27FC236}">
              <a16:creationId xmlns:a16="http://schemas.microsoft.com/office/drawing/2014/main" id="{D6C10D95-9DAD-43F5-97F4-327E16762A55}"/>
            </a:ext>
          </a:extLst>
        </xdr:cNvPr>
        <xdr:cNvSpPr txBox="1">
          <a:spLocks noChangeArrowheads="1"/>
        </xdr:cNvSpPr>
      </xdr:nvSpPr>
      <xdr:spPr bwMode="auto">
        <a:xfrm>
          <a:off x="94869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91</xdr:row>
      <xdr:rowOff>0</xdr:rowOff>
    </xdr:from>
    <xdr:to>
      <xdr:col>6</xdr:col>
      <xdr:colOff>91440</xdr:colOff>
      <xdr:row>91</xdr:row>
      <xdr:rowOff>144780</xdr:rowOff>
    </xdr:to>
    <xdr:sp macro="" textlink="">
      <xdr:nvSpPr>
        <xdr:cNvPr id="20" name="Text Box 1">
          <a:extLst>
            <a:ext uri="{FF2B5EF4-FFF2-40B4-BE49-F238E27FC236}">
              <a16:creationId xmlns:a16="http://schemas.microsoft.com/office/drawing/2014/main" id="{9344DEE2-8CC5-41F6-9A88-9955A41611CF}"/>
            </a:ext>
          </a:extLst>
        </xdr:cNvPr>
        <xdr:cNvSpPr txBox="1">
          <a:spLocks noChangeArrowheads="1"/>
        </xdr:cNvSpPr>
      </xdr:nvSpPr>
      <xdr:spPr bwMode="auto">
        <a:xfrm>
          <a:off x="120015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91</xdr:row>
      <xdr:rowOff>0</xdr:rowOff>
    </xdr:from>
    <xdr:to>
      <xdr:col>6</xdr:col>
      <xdr:colOff>91440</xdr:colOff>
      <xdr:row>91</xdr:row>
      <xdr:rowOff>144780</xdr:rowOff>
    </xdr:to>
    <xdr:sp macro="" textlink="">
      <xdr:nvSpPr>
        <xdr:cNvPr id="21" name="Text Box 1">
          <a:extLst>
            <a:ext uri="{FF2B5EF4-FFF2-40B4-BE49-F238E27FC236}">
              <a16:creationId xmlns:a16="http://schemas.microsoft.com/office/drawing/2014/main" id="{2C71D3EA-2740-4E59-9C37-8F7F985AAD19}"/>
            </a:ext>
          </a:extLst>
        </xdr:cNvPr>
        <xdr:cNvSpPr txBox="1">
          <a:spLocks noChangeArrowheads="1"/>
        </xdr:cNvSpPr>
      </xdr:nvSpPr>
      <xdr:spPr bwMode="auto">
        <a:xfrm>
          <a:off x="120015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91</xdr:row>
      <xdr:rowOff>0</xdr:rowOff>
    </xdr:from>
    <xdr:ext cx="91440" cy="144780"/>
    <xdr:sp macro="" textlink="">
      <xdr:nvSpPr>
        <xdr:cNvPr id="22" name="Text Box 1">
          <a:extLst>
            <a:ext uri="{FF2B5EF4-FFF2-40B4-BE49-F238E27FC236}">
              <a16:creationId xmlns:a16="http://schemas.microsoft.com/office/drawing/2014/main" id="{E1AF4F2E-FD96-41BF-B62B-643F2D5E14AD}"/>
            </a:ext>
          </a:extLst>
        </xdr:cNvPr>
        <xdr:cNvSpPr txBox="1">
          <a:spLocks noChangeArrowheads="1"/>
        </xdr:cNvSpPr>
      </xdr:nvSpPr>
      <xdr:spPr bwMode="auto">
        <a:xfrm>
          <a:off x="94869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91</xdr:row>
      <xdr:rowOff>0</xdr:rowOff>
    </xdr:from>
    <xdr:ext cx="91440" cy="144780"/>
    <xdr:sp macro="" textlink="">
      <xdr:nvSpPr>
        <xdr:cNvPr id="23" name="Text Box 1">
          <a:extLst>
            <a:ext uri="{FF2B5EF4-FFF2-40B4-BE49-F238E27FC236}">
              <a16:creationId xmlns:a16="http://schemas.microsoft.com/office/drawing/2014/main" id="{FB9373DD-3C40-43C1-9550-AE731B20A8B8}"/>
            </a:ext>
          </a:extLst>
        </xdr:cNvPr>
        <xdr:cNvSpPr txBox="1">
          <a:spLocks noChangeArrowheads="1"/>
        </xdr:cNvSpPr>
      </xdr:nvSpPr>
      <xdr:spPr bwMode="auto">
        <a:xfrm>
          <a:off x="94869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91</xdr:row>
      <xdr:rowOff>0</xdr:rowOff>
    </xdr:from>
    <xdr:to>
      <xdr:col>5</xdr:col>
      <xdr:colOff>66675</xdr:colOff>
      <xdr:row>91</xdr:row>
      <xdr:rowOff>161925</xdr:rowOff>
    </xdr:to>
    <xdr:sp macro="" textlink="">
      <xdr:nvSpPr>
        <xdr:cNvPr id="24" name="Text Box 1">
          <a:extLst>
            <a:ext uri="{FF2B5EF4-FFF2-40B4-BE49-F238E27FC236}">
              <a16:creationId xmlns:a16="http://schemas.microsoft.com/office/drawing/2014/main" id="{B1B433AE-17D5-43D3-9AC2-B9575D795E2B}"/>
            </a:ext>
          </a:extLst>
        </xdr:cNvPr>
        <xdr:cNvSpPr txBox="1">
          <a:spLocks noChangeArrowheads="1"/>
        </xdr:cNvSpPr>
      </xdr:nvSpPr>
      <xdr:spPr bwMode="auto">
        <a:xfrm>
          <a:off x="9486900" y="797242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161925</xdr:rowOff>
    </xdr:to>
    <xdr:sp macro="" textlink="">
      <xdr:nvSpPr>
        <xdr:cNvPr id="25" name="Text Box 1">
          <a:extLst>
            <a:ext uri="{FF2B5EF4-FFF2-40B4-BE49-F238E27FC236}">
              <a16:creationId xmlns:a16="http://schemas.microsoft.com/office/drawing/2014/main" id="{CAD56924-AE66-4B2D-9CD4-CC037642DE3D}"/>
            </a:ext>
          </a:extLst>
        </xdr:cNvPr>
        <xdr:cNvSpPr txBox="1">
          <a:spLocks noChangeArrowheads="1"/>
        </xdr:cNvSpPr>
      </xdr:nvSpPr>
      <xdr:spPr bwMode="auto">
        <a:xfrm>
          <a:off x="9486900" y="797242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26" name="Text Box 1">
          <a:extLst>
            <a:ext uri="{FF2B5EF4-FFF2-40B4-BE49-F238E27FC236}">
              <a16:creationId xmlns:a16="http://schemas.microsoft.com/office/drawing/2014/main" id="{3187D8C5-9D35-4F25-B930-60838DBA4E19}"/>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27" name="Text Box 24">
          <a:extLst>
            <a:ext uri="{FF2B5EF4-FFF2-40B4-BE49-F238E27FC236}">
              <a16:creationId xmlns:a16="http://schemas.microsoft.com/office/drawing/2014/main" id="{F844F186-0FD4-4049-B6B3-2D1E2734921D}"/>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28" name="Text Box 1">
          <a:extLst>
            <a:ext uri="{FF2B5EF4-FFF2-40B4-BE49-F238E27FC236}">
              <a16:creationId xmlns:a16="http://schemas.microsoft.com/office/drawing/2014/main" id="{1A1B7567-E327-4CFF-BCA1-96A45783D3B1}"/>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66675</xdr:colOff>
      <xdr:row>91</xdr:row>
      <xdr:rowOff>161925</xdr:rowOff>
    </xdr:to>
    <xdr:sp macro="" textlink="">
      <xdr:nvSpPr>
        <xdr:cNvPr id="29" name="Text Box 1">
          <a:extLst>
            <a:ext uri="{FF2B5EF4-FFF2-40B4-BE49-F238E27FC236}">
              <a16:creationId xmlns:a16="http://schemas.microsoft.com/office/drawing/2014/main" id="{639BF21C-EBBD-4ED8-AFF8-5A237989AC2D}"/>
            </a:ext>
          </a:extLst>
        </xdr:cNvPr>
        <xdr:cNvSpPr txBox="1">
          <a:spLocks noChangeArrowheads="1"/>
        </xdr:cNvSpPr>
      </xdr:nvSpPr>
      <xdr:spPr bwMode="auto">
        <a:xfrm>
          <a:off x="9486900" y="797242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161925</xdr:rowOff>
    </xdr:to>
    <xdr:sp macro="" textlink="">
      <xdr:nvSpPr>
        <xdr:cNvPr id="30" name="Text Box 1">
          <a:extLst>
            <a:ext uri="{FF2B5EF4-FFF2-40B4-BE49-F238E27FC236}">
              <a16:creationId xmlns:a16="http://schemas.microsoft.com/office/drawing/2014/main" id="{DFE9FFB9-5C29-4C1F-AA83-16040259D0C6}"/>
            </a:ext>
          </a:extLst>
        </xdr:cNvPr>
        <xdr:cNvSpPr txBox="1">
          <a:spLocks noChangeArrowheads="1"/>
        </xdr:cNvSpPr>
      </xdr:nvSpPr>
      <xdr:spPr bwMode="auto">
        <a:xfrm>
          <a:off x="9486900" y="797242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31" name="Text Box 1">
          <a:extLst>
            <a:ext uri="{FF2B5EF4-FFF2-40B4-BE49-F238E27FC236}">
              <a16:creationId xmlns:a16="http://schemas.microsoft.com/office/drawing/2014/main" id="{BAC72DC0-A09C-4825-9BC0-5AAD37C705FF}"/>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32" name="Text Box 24">
          <a:extLst>
            <a:ext uri="{FF2B5EF4-FFF2-40B4-BE49-F238E27FC236}">
              <a16:creationId xmlns:a16="http://schemas.microsoft.com/office/drawing/2014/main" id="{AD8E8B02-6A20-4B39-A51C-7F7A5565DE88}"/>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33" name="Text Box 1">
          <a:extLst>
            <a:ext uri="{FF2B5EF4-FFF2-40B4-BE49-F238E27FC236}">
              <a16:creationId xmlns:a16="http://schemas.microsoft.com/office/drawing/2014/main" id="{D66C5A76-D173-40A3-8AA3-5DF6811E817E}"/>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E0A70-251A-4021-A278-C2C16B75D1DD}">
  <dimension ref="A1:Q92"/>
  <sheetViews>
    <sheetView tabSelected="1" topLeftCell="A2" zoomScale="85" zoomScaleNormal="85" workbookViewId="0">
      <pane xSplit="3" ySplit="9" topLeftCell="D86" activePane="bottomRight" state="frozen"/>
      <selection activeCell="A7" sqref="A7"/>
      <selection pane="topRight" activeCell="C7" sqref="C7"/>
      <selection pane="bottomLeft" activeCell="A10" sqref="A10"/>
      <selection pane="bottomRight" activeCell="P101" sqref="P101"/>
    </sheetView>
  </sheetViews>
  <sheetFormatPr baseColWidth="10" defaultRowHeight="14.25" x14ac:dyDescent="0.2"/>
  <cols>
    <col min="1" max="1" width="6.140625" style="17" customWidth="1"/>
    <col min="2" max="2" width="16.28515625" style="2" customWidth="1"/>
    <col min="3" max="3" width="37.85546875" style="2" customWidth="1"/>
    <col min="4" max="4" width="30.5703125" style="2" customWidth="1"/>
    <col min="5" max="5" width="41.7109375" style="2" customWidth="1"/>
    <col min="6" max="6" width="47.7109375" style="2" customWidth="1"/>
    <col min="7" max="7" width="24.5703125" style="2" customWidth="1"/>
    <col min="8" max="8" width="11.42578125" style="2"/>
    <col min="9" max="9" width="14.42578125" style="2" customWidth="1"/>
    <col min="10" max="10" width="16.7109375" style="2" customWidth="1"/>
    <col min="11" max="15" width="11.42578125" style="2"/>
    <col min="16" max="16" width="11.42578125" style="2" customWidth="1"/>
    <col min="17" max="17" width="34.28515625" style="2" customWidth="1"/>
    <col min="18" max="16384" width="11.42578125" style="2"/>
  </cols>
  <sheetData>
    <row r="1" spans="1:17" ht="15" hidden="1" x14ac:dyDescent="0.25">
      <c r="B1" s="74" t="s">
        <v>0</v>
      </c>
      <c r="C1" s="74"/>
      <c r="D1" s="74"/>
      <c r="E1" s="74"/>
      <c r="F1" s="74"/>
      <c r="G1" s="74"/>
      <c r="H1" s="74"/>
      <c r="I1" s="74"/>
      <c r="J1" s="74"/>
      <c r="K1" s="74"/>
      <c r="L1" s="74"/>
      <c r="M1" s="74"/>
      <c r="N1" s="74"/>
      <c r="O1" s="74"/>
      <c r="P1" s="74"/>
      <c r="Q1" s="74"/>
    </row>
    <row r="2" spans="1:17" ht="15" x14ac:dyDescent="0.25">
      <c r="B2" s="74" t="s">
        <v>1</v>
      </c>
      <c r="C2" s="74"/>
      <c r="D2" s="74"/>
      <c r="E2" s="74"/>
      <c r="F2" s="74"/>
      <c r="G2" s="74"/>
      <c r="H2" s="74"/>
      <c r="I2" s="74"/>
      <c r="J2" s="74"/>
      <c r="K2" s="74"/>
      <c r="L2" s="74"/>
      <c r="M2" s="74"/>
      <c r="N2" s="74"/>
      <c r="O2" s="74"/>
      <c r="P2" s="74"/>
      <c r="Q2" s="74"/>
    </row>
    <row r="3" spans="1:17" ht="15" x14ac:dyDescent="0.2">
      <c r="A3" s="71"/>
      <c r="B3" s="75" t="s">
        <v>2</v>
      </c>
      <c r="C3" s="75"/>
      <c r="D3" s="75"/>
      <c r="E3" s="75"/>
      <c r="F3" s="75"/>
      <c r="G3" s="75"/>
      <c r="H3" s="75"/>
      <c r="I3" s="75"/>
      <c r="J3" s="75"/>
      <c r="K3" s="75"/>
      <c r="L3" s="75"/>
      <c r="M3" s="75"/>
      <c r="N3" s="75"/>
      <c r="O3" s="75"/>
      <c r="P3" s="75"/>
      <c r="Q3" s="75"/>
    </row>
    <row r="4" spans="1:17" ht="15" x14ac:dyDescent="0.2">
      <c r="A4" s="71"/>
      <c r="B4" s="1" t="s">
        <v>297</v>
      </c>
    </row>
    <row r="5" spans="1:17" ht="15" x14ac:dyDescent="0.2">
      <c r="A5" s="71"/>
      <c r="B5" s="1" t="s">
        <v>298</v>
      </c>
      <c r="J5" s="76"/>
      <c r="K5" s="79" t="s">
        <v>507</v>
      </c>
      <c r="L5" s="79"/>
      <c r="M5" s="79"/>
    </row>
    <row r="6" spans="1:17" ht="15" x14ac:dyDescent="0.2">
      <c r="A6" s="71"/>
      <c r="B6" s="1" t="s">
        <v>299</v>
      </c>
      <c r="J6" s="77"/>
      <c r="K6" s="80" t="s">
        <v>508</v>
      </c>
      <c r="L6" s="80"/>
      <c r="M6" s="80"/>
    </row>
    <row r="7" spans="1:17" ht="15" x14ac:dyDescent="0.2">
      <c r="A7" s="71"/>
      <c r="B7" s="1" t="s">
        <v>300</v>
      </c>
      <c r="J7" s="78"/>
      <c r="K7" s="80" t="s">
        <v>506</v>
      </c>
      <c r="L7" s="80"/>
      <c r="M7" s="80"/>
      <c r="Q7" s="13"/>
    </row>
    <row r="8" spans="1:17" ht="15" x14ac:dyDescent="0.25">
      <c r="B8" s="1" t="s">
        <v>3</v>
      </c>
      <c r="C8" s="22">
        <v>44196</v>
      </c>
    </row>
    <row r="9" spans="1:17" ht="15" x14ac:dyDescent="0.25">
      <c r="A9"/>
      <c r="B9" s="69">
        <v>8</v>
      </c>
      <c r="C9" s="69">
        <v>12</v>
      </c>
      <c r="D9" s="69">
        <v>16</v>
      </c>
      <c r="E9" s="69">
        <v>20</v>
      </c>
      <c r="F9" s="69">
        <v>24</v>
      </c>
      <c r="G9" s="69">
        <v>28</v>
      </c>
      <c r="H9" s="69">
        <v>31</v>
      </c>
      <c r="I9" s="69">
        <v>32</v>
      </c>
      <c r="J9" s="69">
        <v>36</v>
      </c>
      <c r="K9" s="69">
        <v>40</v>
      </c>
      <c r="L9" s="69">
        <v>44</v>
      </c>
      <c r="M9" s="69"/>
      <c r="N9" s="69"/>
      <c r="O9" s="69"/>
      <c r="P9" s="69"/>
      <c r="Q9" s="69"/>
    </row>
    <row r="10" spans="1:17" ht="65.25" customHeight="1" thickBot="1" x14ac:dyDescent="0.3">
      <c r="A10"/>
      <c r="B10" s="69" t="s">
        <v>490</v>
      </c>
      <c r="C10" s="69" t="s">
        <v>4</v>
      </c>
      <c r="D10" s="69" t="s">
        <v>5</v>
      </c>
      <c r="E10" s="69" t="s">
        <v>491</v>
      </c>
      <c r="F10" s="69" t="s">
        <v>492</v>
      </c>
      <c r="G10" s="69" t="s">
        <v>493</v>
      </c>
      <c r="H10" s="69" t="s">
        <v>494</v>
      </c>
      <c r="I10" s="69" t="s">
        <v>495</v>
      </c>
      <c r="J10" s="69" t="s">
        <v>496</v>
      </c>
      <c r="K10" s="69" t="s">
        <v>497</v>
      </c>
      <c r="L10" s="69" t="s">
        <v>498</v>
      </c>
      <c r="M10" s="69" t="s">
        <v>499</v>
      </c>
      <c r="N10" s="70" t="s">
        <v>6</v>
      </c>
      <c r="O10" s="70" t="s">
        <v>7</v>
      </c>
      <c r="P10" s="70" t="s">
        <v>8</v>
      </c>
      <c r="Q10" s="69" t="s">
        <v>505</v>
      </c>
    </row>
    <row r="11" spans="1:17" ht="248.25" customHeight="1" thickBot="1" x14ac:dyDescent="0.25">
      <c r="A11" s="17">
        <v>1</v>
      </c>
      <c r="B11" s="16" t="s">
        <v>9</v>
      </c>
      <c r="C11" s="4" t="s">
        <v>313</v>
      </c>
      <c r="D11" s="5" t="s">
        <v>10</v>
      </c>
      <c r="E11" s="5" t="s">
        <v>11</v>
      </c>
      <c r="F11" s="5" t="s">
        <v>12</v>
      </c>
      <c r="G11" s="6" t="s">
        <v>13</v>
      </c>
      <c r="H11" s="7">
        <v>1</v>
      </c>
      <c r="I11" s="8">
        <v>44008</v>
      </c>
      <c r="J11" s="21">
        <v>44196</v>
      </c>
      <c r="K11" s="9">
        <f>+(J11-I11)/7</f>
        <v>26.857142857142858</v>
      </c>
      <c r="L11" s="10">
        <v>1</v>
      </c>
      <c r="M11" s="11">
        <f t="shared" ref="M11:M42" si="0">+L11/H11</f>
        <v>1</v>
      </c>
      <c r="N11" s="12">
        <f t="shared" ref="N11:N42" si="1">+M11*K11</f>
        <v>26.857142857142858</v>
      </c>
      <c r="O11" s="12">
        <f t="shared" ref="O11:O42" si="2">+IF(J11&lt;=$C$8,N11,0)</f>
        <v>26.857142857142858</v>
      </c>
      <c r="P11" s="12">
        <f t="shared" ref="P11:P42" si="3">+IF($C$8&gt;=J11,K11,0)</f>
        <v>26.857142857142858</v>
      </c>
      <c r="Q11" s="67" t="s">
        <v>14</v>
      </c>
    </row>
    <row r="12" spans="1:17" ht="202.5" customHeight="1" thickBot="1" x14ac:dyDescent="0.25">
      <c r="A12" s="17">
        <v>2</v>
      </c>
      <c r="B12" s="16" t="s">
        <v>9</v>
      </c>
      <c r="C12" s="4" t="s">
        <v>313</v>
      </c>
      <c r="D12" s="5" t="s">
        <v>10</v>
      </c>
      <c r="E12" s="5" t="s">
        <v>15</v>
      </c>
      <c r="F12" s="5" t="s">
        <v>16</v>
      </c>
      <c r="G12" s="6" t="s">
        <v>17</v>
      </c>
      <c r="H12" s="7">
        <v>1</v>
      </c>
      <c r="I12" s="8">
        <v>44008</v>
      </c>
      <c r="J12" s="21">
        <v>44196</v>
      </c>
      <c r="K12" s="9">
        <v>26.857142857142858</v>
      </c>
      <c r="L12" s="10">
        <v>1</v>
      </c>
      <c r="M12" s="11">
        <f t="shared" si="0"/>
        <v>1</v>
      </c>
      <c r="N12" s="12">
        <f t="shared" si="1"/>
        <v>26.857142857142858</v>
      </c>
      <c r="O12" s="12">
        <f t="shared" si="2"/>
        <v>26.857142857142858</v>
      </c>
      <c r="P12" s="12">
        <f t="shared" si="3"/>
        <v>26.857142857142858</v>
      </c>
      <c r="Q12" s="67" t="s">
        <v>18</v>
      </c>
    </row>
    <row r="13" spans="1:17" ht="126.75" customHeight="1" thickBot="1" x14ac:dyDescent="0.25">
      <c r="A13" s="17">
        <v>3</v>
      </c>
      <c r="B13" s="16" t="s">
        <v>19</v>
      </c>
      <c r="C13" s="4" t="s">
        <v>314</v>
      </c>
      <c r="D13" s="5" t="s">
        <v>20</v>
      </c>
      <c r="E13" s="5" t="s">
        <v>21</v>
      </c>
      <c r="F13" s="5" t="s">
        <v>22</v>
      </c>
      <c r="G13" s="6" t="s">
        <v>23</v>
      </c>
      <c r="H13" s="7">
        <v>1</v>
      </c>
      <c r="I13" s="8">
        <v>44008</v>
      </c>
      <c r="J13" s="21">
        <v>44196</v>
      </c>
      <c r="K13" s="9">
        <v>26.857142857142858</v>
      </c>
      <c r="L13" s="10">
        <v>1</v>
      </c>
      <c r="M13" s="11">
        <f t="shared" si="0"/>
        <v>1</v>
      </c>
      <c r="N13" s="12">
        <f t="shared" si="1"/>
        <v>26.857142857142858</v>
      </c>
      <c r="O13" s="12">
        <f t="shared" si="2"/>
        <v>26.857142857142858</v>
      </c>
      <c r="P13" s="12">
        <f t="shared" si="3"/>
        <v>26.857142857142858</v>
      </c>
      <c r="Q13" s="67" t="s">
        <v>475</v>
      </c>
    </row>
    <row r="14" spans="1:17" ht="171" customHeight="1" thickBot="1" x14ac:dyDescent="0.25">
      <c r="A14" s="17">
        <v>4</v>
      </c>
      <c r="B14" s="16" t="s">
        <v>24</v>
      </c>
      <c r="C14" s="4" t="s">
        <v>315</v>
      </c>
      <c r="D14" s="5" t="s">
        <v>25</v>
      </c>
      <c r="E14" s="5" t="s">
        <v>26</v>
      </c>
      <c r="F14" s="5" t="s">
        <v>27</v>
      </c>
      <c r="G14" s="6" t="s">
        <v>28</v>
      </c>
      <c r="H14" s="7">
        <v>1</v>
      </c>
      <c r="I14" s="8">
        <v>44008</v>
      </c>
      <c r="J14" s="21">
        <v>44196</v>
      </c>
      <c r="K14" s="9">
        <v>26.857142857142858</v>
      </c>
      <c r="L14" s="10">
        <v>1</v>
      </c>
      <c r="M14" s="11">
        <f t="shared" si="0"/>
        <v>1</v>
      </c>
      <c r="N14" s="12">
        <f t="shared" si="1"/>
        <v>26.857142857142858</v>
      </c>
      <c r="O14" s="12">
        <f t="shared" si="2"/>
        <v>26.857142857142858</v>
      </c>
      <c r="P14" s="12">
        <f t="shared" si="3"/>
        <v>26.857142857142858</v>
      </c>
      <c r="Q14" s="67" t="s">
        <v>476</v>
      </c>
    </row>
    <row r="15" spans="1:17" ht="134.25" customHeight="1" thickBot="1" x14ac:dyDescent="0.25">
      <c r="A15" s="17">
        <v>5</v>
      </c>
      <c r="B15" s="16" t="s">
        <v>24</v>
      </c>
      <c r="C15" s="4" t="s">
        <v>315</v>
      </c>
      <c r="D15" s="5" t="s">
        <v>25</v>
      </c>
      <c r="E15" s="5" t="s">
        <v>29</v>
      </c>
      <c r="F15" s="5" t="s">
        <v>30</v>
      </c>
      <c r="G15" s="6" t="s">
        <v>31</v>
      </c>
      <c r="H15" s="7">
        <v>1</v>
      </c>
      <c r="I15" s="8">
        <v>44008</v>
      </c>
      <c r="J15" s="21">
        <v>44196</v>
      </c>
      <c r="K15" s="9">
        <v>26.857142857142858</v>
      </c>
      <c r="L15" s="10">
        <v>1</v>
      </c>
      <c r="M15" s="11">
        <f t="shared" si="0"/>
        <v>1</v>
      </c>
      <c r="N15" s="12">
        <f t="shared" si="1"/>
        <v>26.857142857142858</v>
      </c>
      <c r="O15" s="12">
        <f t="shared" si="2"/>
        <v>26.857142857142858</v>
      </c>
      <c r="P15" s="12">
        <f t="shared" si="3"/>
        <v>26.857142857142858</v>
      </c>
      <c r="Q15" s="67" t="s">
        <v>32</v>
      </c>
    </row>
    <row r="16" spans="1:17" ht="137.25" customHeight="1" thickBot="1" x14ac:dyDescent="0.25">
      <c r="A16" s="17">
        <v>6</v>
      </c>
      <c r="B16" s="16" t="s">
        <v>33</v>
      </c>
      <c r="C16" s="4" t="s">
        <v>316</v>
      </c>
      <c r="D16" s="5" t="s">
        <v>25</v>
      </c>
      <c r="E16" s="5" t="s">
        <v>487</v>
      </c>
      <c r="F16" s="5" t="s">
        <v>30</v>
      </c>
      <c r="G16" s="6" t="s">
        <v>31</v>
      </c>
      <c r="H16" s="7">
        <v>1</v>
      </c>
      <c r="I16" s="8">
        <v>44008</v>
      </c>
      <c r="J16" s="21">
        <v>44196</v>
      </c>
      <c r="K16" s="9">
        <v>26.857142857142858</v>
      </c>
      <c r="L16" s="10">
        <v>1</v>
      </c>
      <c r="M16" s="11">
        <f t="shared" si="0"/>
        <v>1</v>
      </c>
      <c r="N16" s="12">
        <f t="shared" si="1"/>
        <v>26.857142857142858</v>
      </c>
      <c r="O16" s="12">
        <f t="shared" si="2"/>
        <v>26.857142857142858</v>
      </c>
      <c r="P16" s="12">
        <f t="shared" si="3"/>
        <v>26.857142857142858</v>
      </c>
      <c r="Q16" s="67" t="s">
        <v>32</v>
      </c>
    </row>
    <row r="17" spans="1:17" ht="101.25" customHeight="1" thickBot="1" x14ac:dyDescent="0.25">
      <c r="A17" s="17">
        <v>7</v>
      </c>
      <c r="B17" s="16" t="s">
        <v>34</v>
      </c>
      <c r="C17" s="4" t="s">
        <v>317</v>
      </c>
      <c r="D17" s="5" t="s">
        <v>35</v>
      </c>
      <c r="E17" s="5" t="s">
        <v>21</v>
      </c>
      <c r="F17" s="5" t="s">
        <v>22</v>
      </c>
      <c r="G17" s="6" t="s">
        <v>23</v>
      </c>
      <c r="H17" s="7">
        <v>1</v>
      </c>
      <c r="I17" s="8">
        <v>44008</v>
      </c>
      <c r="J17" s="21">
        <v>44196</v>
      </c>
      <c r="K17" s="9">
        <v>26.857142857142858</v>
      </c>
      <c r="L17" s="10">
        <v>1</v>
      </c>
      <c r="M17" s="11">
        <f t="shared" si="0"/>
        <v>1</v>
      </c>
      <c r="N17" s="12">
        <f t="shared" si="1"/>
        <v>26.857142857142858</v>
      </c>
      <c r="O17" s="12">
        <f t="shared" si="2"/>
        <v>26.857142857142858</v>
      </c>
      <c r="P17" s="12">
        <f t="shared" si="3"/>
        <v>26.857142857142858</v>
      </c>
      <c r="Q17" s="67" t="s">
        <v>477</v>
      </c>
    </row>
    <row r="18" spans="1:17" ht="101.25" customHeight="1" thickBot="1" x14ac:dyDescent="0.25">
      <c r="A18" s="17">
        <v>8</v>
      </c>
      <c r="B18" s="16" t="s">
        <v>36</v>
      </c>
      <c r="C18" s="4" t="s">
        <v>356</v>
      </c>
      <c r="D18" s="5" t="s">
        <v>37</v>
      </c>
      <c r="E18" s="5" t="s">
        <v>38</v>
      </c>
      <c r="F18" s="5" t="s">
        <v>488</v>
      </c>
      <c r="G18" s="6" t="s">
        <v>39</v>
      </c>
      <c r="H18" s="7">
        <v>2</v>
      </c>
      <c r="I18" s="8">
        <v>44008</v>
      </c>
      <c r="J18" s="21">
        <v>44196</v>
      </c>
      <c r="K18" s="9">
        <v>26.857142857142858</v>
      </c>
      <c r="L18" s="10">
        <v>2</v>
      </c>
      <c r="M18" s="11">
        <f t="shared" si="0"/>
        <v>1</v>
      </c>
      <c r="N18" s="12">
        <f t="shared" si="1"/>
        <v>26.857142857142858</v>
      </c>
      <c r="O18" s="12">
        <f t="shared" si="2"/>
        <v>26.857142857142858</v>
      </c>
      <c r="P18" s="12">
        <f t="shared" si="3"/>
        <v>26.857142857142858</v>
      </c>
      <c r="Q18" s="67" t="s">
        <v>14</v>
      </c>
    </row>
    <row r="19" spans="1:17" ht="101.25" customHeight="1" thickBot="1" x14ac:dyDescent="0.25">
      <c r="A19" s="17">
        <v>9</v>
      </c>
      <c r="B19" s="16" t="s">
        <v>36</v>
      </c>
      <c r="C19" s="4" t="s">
        <v>356</v>
      </c>
      <c r="D19" s="5" t="s">
        <v>37</v>
      </c>
      <c r="E19" s="5" t="s">
        <v>40</v>
      </c>
      <c r="F19" s="5" t="s">
        <v>41</v>
      </c>
      <c r="G19" s="6" t="s">
        <v>42</v>
      </c>
      <c r="H19" s="7">
        <v>1</v>
      </c>
      <c r="I19" s="8">
        <v>44008</v>
      </c>
      <c r="J19" s="21">
        <v>44196</v>
      </c>
      <c r="K19" s="9">
        <v>26.857142857142858</v>
      </c>
      <c r="L19" s="10">
        <v>1</v>
      </c>
      <c r="M19" s="11">
        <f t="shared" si="0"/>
        <v>1</v>
      </c>
      <c r="N19" s="12">
        <f t="shared" si="1"/>
        <v>26.857142857142858</v>
      </c>
      <c r="O19" s="12">
        <f t="shared" si="2"/>
        <v>26.857142857142858</v>
      </c>
      <c r="P19" s="12">
        <f t="shared" si="3"/>
        <v>26.857142857142858</v>
      </c>
      <c r="Q19" s="67" t="s">
        <v>14</v>
      </c>
    </row>
    <row r="20" spans="1:17" ht="216.75" customHeight="1" thickBot="1" x14ac:dyDescent="0.25">
      <c r="A20" s="17">
        <v>10</v>
      </c>
      <c r="B20" s="16" t="s">
        <v>43</v>
      </c>
      <c r="C20" s="4" t="s">
        <v>318</v>
      </c>
      <c r="D20" s="5" t="s">
        <v>44</v>
      </c>
      <c r="E20" s="5" t="s">
        <v>45</v>
      </c>
      <c r="F20" s="5" t="s">
        <v>46</v>
      </c>
      <c r="G20" s="6" t="s">
        <v>47</v>
      </c>
      <c r="H20" s="7">
        <v>1</v>
      </c>
      <c r="I20" s="8">
        <v>44008</v>
      </c>
      <c r="J20" s="68">
        <v>44074</v>
      </c>
      <c r="K20" s="9">
        <v>26.857142857142858</v>
      </c>
      <c r="L20" s="10">
        <v>0.5</v>
      </c>
      <c r="M20" s="11">
        <f t="shared" si="0"/>
        <v>0.5</v>
      </c>
      <c r="N20" s="12">
        <f t="shared" si="1"/>
        <v>13.428571428571429</v>
      </c>
      <c r="O20" s="12">
        <f t="shared" si="2"/>
        <v>13.428571428571429</v>
      </c>
      <c r="P20" s="12">
        <f t="shared" si="3"/>
        <v>26.857142857142858</v>
      </c>
      <c r="Q20" s="67" t="s">
        <v>48</v>
      </c>
    </row>
    <row r="21" spans="1:17" ht="245.25" customHeight="1" thickBot="1" x14ac:dyDescent="0.25">
      <c r="A21" s="17">
        <v>11</v>
      </c>
      <c r="B21" s="16" t="s">
        <v>49</v>
      </c>
      <c r="C21" s="4" t="s">
        <v>357</v>
      </c>
      <c r="D21" s="5" t="s">
        <v>50</v>
      </c>
      <c r="E21" s="5" t="s">
        <v>51</v>
      </c>
      <c r="F21" s="5" t="s">
        <v>52</v>
      </c>
      <c r="G21" s="6" t="s">
        <v>53</v>
      </c>
      <c r="H21" s="7">
        <v>12</v>
      </c>
      <c r="I21" s="8">
        <v>44008</v>
      </c>
      <c r="J21" s="21">
        <v>44196</v>
      </c>
      <c r="K21" s="9">
        <v>26.857142857142858</v>
      </c>
      <c r="L21" s="10">
        <v>12</v>
      </c>
      <c r="M21" s="11">
        <f t="shared" si="0"/>
        <v>1</v>
      </c>
      <c r="N21" s="12">
        <f t="shared" si="1"/>
        <v>26.857142857142858</v>
      </c>
      <c r="O21" s="12">
        <f t="shared" si="2"/>
        <v>26.857142857142858</v>
      </c>
      <c r="P21" s="12">
        <f t="shared" si="3"/>
        <v>26.857142857142858</v>
      </c>
      <c r="Q21" s="67" t="s">
        <v>500</v>
      </c>
    </row>
    <row r="22" spans="1:17" ht="330" customHeight="1" thickBot="1" x14ac:dyDescent="0.25">
      <c r="A22" s="17">
        <v>12</v>
      </c>
      <c r="B22" s="16" t="s">
        <v>49</v>
      </c>
      <c r="C22" s="4" t="s">
        <v>357</v>
      </c>
      <c r="D22" s="5" t="s">
        <v>50</v>
      </c>
      <c r="E22" s="5" t="s">
        <v>461</v>
      </c>
      <c r="F22" s="5" t="s">
        <v>54</v>
      </c>
      <c r="G22" s="6" t="s">
        <v>55</v>
      </c>
      <c r="H22" s="7">
        <v>8</v>
      </c>
      <c r="I22" s="8">
        <v>44008</v>
      </c>
      <c r="J22" s="21">
        <v>44135</v>
      </c>
      <c r="K22" s="9">
        <v>26.857142857142858</v>
      </c>
      <c r="L22" s="10">
        <v>8</v>
      </c>
      <c r="M22" s="11">
        <f t="shared" si="0"/>
        <v>1</v>
      </c>
      <c r="N22" s="12">
        <f t="shared" si="1"/>
        <v>26.857142857142858</v>
      </c>
      <c r="O22" s="12">
        <f t="shared" si="2"/>
        <v>26.857142857142858</v>
      </c>
      <c r="P22" s="12">
        <f t="shared" si="3"/>
        <v>26.857142857142858</v>
      </c>
      <c r="Q22" s="67" t="s">
        <v>501</v>
      </c>
    </row>
    <row r="23" spans="1:17" ht="191.25" customHeight="1" thickBot="1" x14ac:dyDescent="0.25">
      <c r="A23" s="17">
        <v>13</v>
      </c>
      <c r="B23" s="16" t="s">
        <v>49</v>
      </c>
      <c r="C23" s="4" t="s">
        <v>357</v>
      </c>
      <c r="D23" s="5" t="s">
        <v>50</v>
      </c>
      <c r="E23" s="5" t="s">
        <v>464</v>
      </c>
      <c r="F23" s="5" t="s">
        <v>465</v>
      </c>
      <c r="G23" s="66" t="s">
        <v>466</v>
      </c>
      <c r="H23" s="7">
        <v>1</v>
      </c>
      <c r="I23" s="8">
        <v>44008</v>
      </c>
      <c r="J23" s="21">
        <v>44196</v>
      </c>
      <c r="K23" s="9">
        <v>26.857142857142858</v>
      </c>
      <c r="L23" s="10">
        <v>1</v>
      </c>
      <c r="M23" s="11">
        <f t="shared" si="0"/>
        <v>1</v>
      </c>
      <c r="N23" s="12">
        <f t="shared" si="1"/>
        <v>26.857142857142858</v>
      </c>
      <c r="O23" s="12">
        <f t="shared" si="2"/>
        <v>26.857142857142858</v>
      </c>
      <c r="P23" s="12">
        <f t="shared" si="3"/>
        <v>26.857142857142858</v>
      </c>
      <c r="Q23" s="67" t="s">
        <v>478</v>
      </c>
    </row>
    <row r="24" spans="1:17" ht="174.75" customHeight="1" thickBot="1" x14ac:dyDescent="0.25">
      <c r="A24" s="17">
        <v>14</v>
      </c>
      <c r="B24" s="16" t="s">
        <v>56</v>
      </c>
      <c r="C24" s="4" t="s">
        <v>354</v>
      </c>
      <c r="D24" s="5" t="s">
        <v>57</v>
      </c>
      <c r="E24" s="5" t="s">
        <v>58</v>
      </c>
      <c r="F24" s="5" t="s">
        <v>483</v>
      </c>
      <c r="G24" s="6" t="s">
        <v>59</v>
      </c>
      <c r="H24" s="7">
        <v>4</v>
      </c>
      <c r="I24" s="8">
        <v>44008</v>
      </c>
      <c r="J24" s="21">
        <v>44196</v>
      </c>
      <c r="K24" s="9">
        <v>26.857142857142858</v>
      </c>
      <c r="L24" s="10">
        <v>4</v>
      </c>
      <c r="M24" s="11">
        <f t="shared" si="0"/>
        <v>1</v>
      </c>
      <c r="N24" s="12">
        <f t="shared" si="1"/>
        <v>26.857142857142858</v>
      </c>
      <c r="O24" s="12">
        <f t="shared" si="2"/>
        <v>26.857142857142858</v>
      </c>
      <c r="P24" s="12">
        <f t="shared" si="3"/>
        <v>26.857142857142858</v>
      </c>
      <c r="Q24" s="67" t="s">
        <v>60</v>
      </c>
    </row>
    <row r="25" spans="1:17" ht="94.5" customHeight="1" thickBot="1" x14ac:dyDescent="0.25">
      <c r="A25" s="17">
        <v>15</v>
      </c>
      <c r="B25" s="16" t="s">
        <v>56</v>
      </c>
      <c r="C25" s="4" t="s">
        <v>354</v>
      </c>
      <c r="D25" s="5" t="s">
        <v>57</v>
      </c>
      <c r="E25" s="5" t="s">
        <v>448</v>
      </c>
      <c r="F25" s="5" t="s">
        <v>489</v>
      </c>
      <c r="G25" s="6" t="s">
        <v>61</v>
      </c>
      <c r="H25" s="7">
        <v>1</v>
      </c>
      <c r="I25" s="8">
        <v>44008</v>
      </c>
      <c r="J25" s="21">
        <v>44196</v>
      </c>
      <c r="K25" s="9">
        <v>26.857142857142858</v>
      </c>
      <c r="L25" s="10">
        <v>1</v>
      </c>
      <c r="M25" s="11">
        <f t="shared" si="0"/>
        <v>1</v>
      </c>
      <c r="N25" s="12">
        <f t="shared" si="1"/>
        <v>26.857142857142858</v>
      </c>
      <c r="O25" s="12">
        <f t="shared" si="2"/>
        <v>26.857142857142858</v>
      </c>
      <c r="P25" s="12">
        <f t="shared" si="3"/>
        <v>26.857142857142858</v>
      </c>
      <c r="Q25" s="67" t="s">
        <v>62</v>
      </c>
    </row>
    <row r="26" spans="1:17" ht="142.5" customHeight="1" thickBot="1" x14ac:dyDescent="0.25">
      <c r="A26" s="17">
        <v>16</v>
      </c>
      <c r="B26" s="16" t="s">
        <v>63</v>
      </c>
      <c r="C26" s="4" t="s">
        <v>355</v>
      </c>
      <c r="D26" s="5" t="s">
        <v>64</v>
      </c>
      <c r="E26" s="5" t="s">
        <v>65</v>
      </c>
      <c r="F26" s="5" t="s">
        <v>66</v>
      </c>
      <c r="G26" s="6" t="s">
        <v>67</v>
      </c>
      <c r="H26" s="7">
        <v>1</v>
      </c>
      <c r="I26" s="8">
        <v>44008</v>
      </c>
      <c r="J26" s="21">
        <v>44196</v>
      </c>
      <c r="K26" s="9">
        <v>26.857142857142858</v>
      </c>
      <c r="L26" s="10">
        <v>1</v>
      </c>
      <c r="M26" s="11">
        <f t="shared" si="0"/>
        <v>1</v>
      </c>
      <c r="N26" s="12">
        <f t="shared" si="1"/>
        <v>26.857142857142858</v>
      </c>
      <c r="O26" s="12">
        <f t="shared" si="2"/>
        <v>26.857142857142858</v>
      </c>
      <c r="P26" s="12">
        <f t="shared" si="3"/>
        <v>26.857142857142858</v>
      </c>
      <c r="Q26" s="67" t="s">
        <v>68</v>
      </c>
    </row>
    <row r="27" spans="1:17" ht="223.5" customHeight="1" thickBot="1" x14ac:dyDescent="0.25">
      <c r="A27" s="17">
        <v>17</v>
      </c>
      <c r="B27" s="16" t="s">
        <v>63</v>
      </c>
      <c r="C27" s="4" t="s">
        <v>355</v>
      </c>
      <c r="D27" s="5" t="s">
        <v>64</v>
      </c>
      <c r="E27" s="5" t="s">
        <v>69</v>
      </c>
      <c r="F27" s="5" t="s">
        <v>70</v>
      </c>
      <c r="G27" s="6" t="s">
        <v>71</v>
      </c>
      <c r="H27" s="7">
        <v>1</v>
      </c>
      <c r="I27" s="8">
        <v>44008</v>
      </c>
      <c r="J27" s="21">
        <v>44196</v>
      </c>
      <c r="K27" s="9">
        <v>26.857142857142858</v>
      </c>
      <c r="L27" s="10">
        <v>1</v>
      </c>
      <c r="M27" s="11">
        <f t="shared" si="0"/>
        <v>1</v>
      </c>
      <c r="N27" s="12">
        <f t="shared" si="1"/>
        <v>26.857142857142858</v>
      </c>
      <c r="O27" s="12">
        <f t="shared" si="2"/>
        <v>26.857142857142858</v>
      </c>
      <c r="P27" s="12">
        <f t="shared" si="3"/>
        <v>26.857142857142858</v>
      </c>
      <c r="Q27" s="67" t="s">
        <v>72</v>
      </c>
    </row>
    <row r="28" spans="1:17" ht="195.75" customHeight="1" thickBot="1" x14ac:dyDescent="0.25">
      <c r="A28" s="17">
        <v>18</v>
      </c>
      <c r="B28" s="16" t="s">
        <v>73</v>
      </c>
      <c r="C28" s="4" t="s">
        <v>319</v>
      </c>
      <c r="D28" s="5" t="s">
        <v>74</v>
      </c>
      <c r="E28" s="5" t="s">
        <v>75</v>
      </c>
      <c r="F28" s="5" t="s">
        <v>76</v>
      </c>
      <c r="G28" s="6" t="s">
        <v>77</v>
      </c>
      <c r="H28" s="7">
        <v>2</v>
      </c>
      <c r="I28" s="8">
        <v>44008</v>
      </c>
      <c r="J28" s="21">
        <v>44196</v>
      </c>
      <c r="K28" s="9">
        <v>26.857142857142858</v>
      </c>
      <c r="L28" s="10">
        <v>2</v>
      </c>
      <c r="M28" s="11">
        <f t="shared" si="0"/>
        <v>1</v>
      </c>
      <c r="N28" s="12">
        <f t="shared" si="1"/>
        <v>26.857142857142858</v>
      </c>
      <c r="O28" s="12">
        <f t="shared" si="2"/>
        <v>26.857142857142858</v>
      </c>
      <c r="P28" s="12">
        <f t="shared" si="3"/>
        <v>26.857142857142858</v>
      </c>
      <c r="Q28" s="67" t="s">
        <v>78</v>
      </c>
    </row>
    <row r="29" spans="1:17" ht="246.75" customHeight="1" thickBot="1" x14ac:dyDescent="0.25">
      <c r="A29" s="17">
        <v>19</v>
      </c>
      <c r="B29" s="16" t="s">
        <v>79</v>
      </c>
      <c r="C29" s="4" t="s">
        <v>320</v>
      </c>
      <c r="D29" s="5" t="s">
        <v>80</v>
      </c>
      <c r="E29" s="5" t="s">
        <v>81</v>
      </c>
      <c r="F29" s="5" t="s">
        <v>307</v>
      </c>
      <c r="G29" s="6" t="s">
        <v>82</v>
      </c>
      <c r="H29" s="7">
        <v>6</v>
      </c>
      <c r="I29" s="8">
        <v>44008</v>
      </c>
      <c r="J29" s="21">
        <v>44196</v>
      </c>
      <c r="K29" s="9">
        <v>26.857142857142858</v>
      </c>
      <c r="L29" s="10">
        <v>6</v>
      </c>
      <c r="M29" s="11">
        <f t="shared" si="0"/>
        <v>1</v>
      </c>
      <c r="N29" s="12">
        <f t="shared" si="1"/>
        <v>26.857142857142858</v>
      </c>
      <c r="O29" s="12">
        <f t="shared" si="2"/>
        <v>26.857142857142858</v>
      </c>
      <c r="P29" s="12">
        <f t="shared" si="3"/>
        <v>26.857142857142858</v>
      </c>
      <c r="Q29" s="67" t="s">
        <v>502</v>
      </c>
    </row>
    <row r="30" spans="1:17" ht="133.5" customHeight="1" thickBot="1" x14ac:dyDescent="0.25">
      <c r="A30" s="17">
        <v>20</v>
      </c>
      <c r="B30" s="16" t="s">
        <v>83</v>
      </c>
      <c r="C30" s="4" t="s">
        <v>321</v>
      </c>
      <c r="D30" s="5" t="s">
        <v>84</v>
      </c>
      <c r="E30" s="5" t="s">
        <v>85</v>
      </c>
      <c r="F30" s="5" t="s">
        <v>362</v>
      </c>
      <c r="G30" s="6" t="s">
        <v>86</v>
      </c>
      <c r="H30" s="7">
        <v>1</v>
      </c>
      <c r="I30" s="8">
        <v>44008</v>
      </c>
      <c r="J30" s="21">
        <v>44043</v>
      </c>
      <c r="K30" s="9">
        <v>26.857142857142858</v>
      </c>
      <c r="L30" s="10">
        <v>1</v>
      </c>
      <c r="M30" s="11">
        <f t="shared" si="0"/>
        <v>1</v>
      </c>
      <c r="N30" s="12">
        <f t="shared" si="1"/>
        <v>26.857142857142858</v>
      </c>
      <c r="O30" s="12">
        <f t="shared" si="2"/>
        <v>26.857142857142858</v>
      </c>
      <c r="P30" s="12">
        <f t="shared" si="3"/>
        <v>26.857142857142858</v>
      </c>
      <c r="Q30" s="67" t="s">
        <v>87</v>
      </c>
    </row>
    <row r="31" spans="1:17" ht="146.25" customHeight="1" thickBot="1" x14ac:dyDescent="0.25">
      <c r="A31" s="17">
        <v>21</v>
      </c>
      <c r="B31" s="16" t="s">
        <v>83</v>
      </c>
      <c r="C31" s="4" t="s">
        <v>321</v>
      </c>
      <c r="D31" s="5" t="s">
        <v>84</v>
      </c>
      <c r="E31" s="5" t="s">
        <v>88</v>
      </c>
      <c r="F31" s="5" t="s">
        <v>89</v>
      </c>
      <c r="G31" s="6" t="s">
        <v>90</v>
      </c>
      <c r="H31" s="7">
        <v>1</v>
      </c>
      <c r="I31" s="8">
        <v>44008</v>
      </c>
      <c r="J31" s="21">
        <v>44074</v>
      </c>
      <c r="K31" s="9">
        <v>26.857142857142858</v>
      </c>
      <c r="L31" s="10">
        <v>1</v>
      </c>
      <c r="M31" s="11">
        <f t="shared" si="0"/>
        <v>1</v>
      </c>
      <c r="N31" s="12">
        <f t="shared" si="1"/>
        <v>26.857142857142858</v>
      </c>
      <c r="O31" s="12">
        <f t="shared" si="2"/>
        <v>26.857142857142858</v>
      </c>
      <c r="P31" s="12">
        <f t="shared" si="3"/>
        <v>26.857142857142858</v>
      </c>
      <c r="Q31" s="67" t="s">
        <v>91</v>
      </c>
    </row>
    <row r="32" spans="1:17" ht="101.25" customHeight="1" thickBot="1" x14ac:dyDescent="0.25">
      <c r="A32" s="17">
        <v>22</v>
      </c>
      <c r="B32" s="16" t="s">
        <v>92</v>
      </c>
      <c r="C32" s="4" t="s">
        <v>322</v>
      </c>
      <c r="D32" s="5" t="s">
        <v>93</v>
      </c>
      <c r="E32" s="5" t="s">
        <v>449</v>
      </c>
      <c r="F32" s="5" t="s">
        <v>94</v>
      </c>
      <c r="G32" s="6" t="s">
        <v>95</v>
      </c>
      <c r="H32" s="7">
        <v>5</v>
      </c>
      <c r="I32" s="8">
        <v>44008</v>
      </c>
      <c r="J32" s="21">
        <v>44180</v>
      </c>
      <c r="K32" s="9">
        <v>26.857142857142858</v>
      </c>
      <c r="L32" s="10">
        <v>5</v>
      </c>
      <c r="M32" s="11">
        <f t="shared" si="0"/>
        <v>1</v>
      </c>
      <c r="N32" s="12">
        <f t="shared" si="1"/>
        <v>26.857142857142858</v>
      </c>
      <c r="O32" s="12">
        <f t="shared" si="2"/>
        <v>26.857142857142858</v>
      </c>
      <c r="P32" s="12">
        <f t="shared" si="3"/>
        <v>26.857142857142858</v>
      </c>
      <c r="Q32" s="67" t="s">
        <v>96</v>
      </c>
    </row>
    <row r="33" spans="1:17" ht="166.5" customHeight="1" thickBot="1" x14ac:dyDescent="0.25">
      <c r="A33" s="17">
        <v>23</v>
      </c>
      <c r="B33" s="16" t="s">
        <v>92</v>
      </c>
      <c r="C33" s="4" t="s">
        <v>322</v>
      </c>
      <c r="D33" s="5" t="s">
        <v>93</v>
      </c>
      <c r="E33" s="5" t="s">
        <v>97</v>
      </c>
      <c r="F33" s="5" t="s">
        <v>98</v>
      </c>
      <c r="G33" s="6" t="s">
        <v>99</v>
      </c>
      <c r="H33" s="7">
        <v>2</v>
      </c>
      <c r="I33" s="8">
        <v>44008</v>
      </c>
      <c r="J33" s="21">
        <v>44180</v>
      </c>
      <c r="K33" s="9">
        <v>26.857142857142858</v>
      </c>
      <c r="L33" s="10">
        <v>2</v>
      </c>
      <c r="M33" s="11">
        <f t="shared" si="0"/>
        <v>1</v>
      </c>
      <c r="N33" s="12">
        <f t="shared" si="1"/>
        <v>26.857142857142858</v>
      </c>
      <c r="O33" s="12">
        <f t="shared" si="2"/>
        <v>26.857142857142858</v>
      </c>
      <c r="P33" s="12">
        <f t="shared" si="3"/>
        <v>26.857142857142858</v>
      </c>
      <c r="Q33" s="67" t="s">
        <v>96</v>
      </c>
    </row>
    <row r="34" spans="1:17" ht="203.25" customHeight="1" thickBot="1" x14ac:dyDescent="0.25">
      <c r="A34" s="17">
        <v>24</v>
      </c>
      <c r="B34" s="16" t="s">
        <v>100</v>
      </c>
      <c r="C34" s="4" t="s">
        <v>323</v>
      </c>
      <c r="D34" s="5" t="s">
        <v>101</v>
      </c>
      <c r="E34" s="5" t="s">
        <v>75</v>
      </c>
      <c r="F34" s="5" t="s">
        <v>76</v>
      </c>
      <c r="G34" s="6" t="s">
        <v>77</v>
      </c>
      <c r="H34" s="7">
        <v>2</v>
      </c>
      <c r="I34" s="8">
        <v>44008</v>
      </c>
      <c r="J34" s="21">
        <v>44196</v>
      </c>
      <c r="K34" s="9">
        <v>26.857142857142858</v>
      </c>
      <c r="L34" s="10">
        <v>2</v>
      </c>
      <c r="M34" s="11">
        <f t="shared" si="0"/>
        <v>1</v>
      </c>
      <c r="N34" s="12">
        <f t="shared" si="1"/>
        <v>26.857142857142858</v>
      </c>
      <c r="O34" s="12">
        <f t="shared" si="2"/>
        <v>26.857142857142858</v>
      </c>
      <c r="P34" s="12">
        <f t="shared" si="3"/>
        <v>26.857142857142858</v>
      </c>
      <c r="Q34" s="67" t="s">
        <v>78</v>
      </c>
    </row>
    <row r="35" spans="1:17" ht="120" customHeight="1" thickBot="1" x14ac:dyDescent="0.25">
      <c r="A35" s="17">
        <v>25</v>
      </c>
      <c r="B35" s="16" t="s">
        <v>102</v>
      </c>
      <c r="C35" s="4" t="s">
        <v>324</v>
      </c>
      <c r="D35" s="5" t="s">
        <v>103</v>
      </c>
      <c r="E35" s="5" t="s">
        <v>104</v>
      </c>
      <c r="F35" s="5" t="s">
        <v>105</v>
      </c>
      <c r="G35" s="6" t="s">
        <v>106</v>
      </c>
      <c r="H35" s="7">
        <v>1</v>
      </c>
      <c r="I35" s="8">
        <v>44008</v>
      </c>
      <c r="J35" s="21">
        <v>44074</v>
      </c>
      <c r="K35" s="9">
        <v>26.857142857142858</v>
      </c>
      <c r="L35" s="10">
        <v>1</v>
      </c>
      <c r="M35" s="11">
        <f t="shared" si="0"/>
        <v>1</v>
      </c>
      <c r="N35" s="12">
        <f t="shared" si="1"/>
        <v>26.857142857142858</v>
      </c>
      <c r="O35" s="12">
        <f t="shared" si="2"/>
        <v>26.857142857142858</v>
      </c>
      <c r="P35" s="12">
        <f t="shared" si="3"/>
        <v>26.857142857142858</v>
      </c>
      <c r="Q35" s="67" t="s">
        <v>107</v>
      </c>
    </row>
    <row r="36" spans="1:17" ht="116.25" customHeight="1" thickBot="1" x14ac:dyDescent="0.25">
      <c r="A36" s="17">
        <v>26</v>
      </c>
      <c r="B36" s="16" t="s">
        <v>108</v>
      </c>
      <c r="C36" s="4" t="s">
        <v>325</v>
      </c>
      <c r="D36" s="5" t="s">
        <v>109</v>
      </c>
      <c r="E36" s="5" t="s">
        <v>110</v>
      </c>
      <c r="F36" s="5" t="s">
        <v>111</v>
      </c>
      <c r="G36" s="6" t="s">
        <v>59</v>
      </c>
      <c r="H36" s="7">
        <v>1</v>
      </c>
      <c r="I36" s="8">
        <v>44008</v>
      </c>
      <c r="J36" s="21">
        <v>44196</v>
      </c>
      <c r="K36" s="9">
        <v>26.857142857142858</v>
      </c>
      <c r="L36" s="10">
        <v>1</v>
      </c>
      <c r="M36" s="11">
        <f t="shared" si="0"/>
        <v>1</v>
      </c>
      <c r="N36" s="12">
        <f t="shared" si="1"/>
        <v>26.857142857142858</v>
      </c>
      <c r="O36" s="12">
        <f t="shared" si="2"/>
        <v>26.857142857142858</v>
      </c>
      <c r="P36" s="12">
        <f t="shared" si="3"/>
        <v>26.857142857142858</v>
      </c>
      <c r="Q36" s="67" t="s">
        <v>468</v>
      </c>
    </row>
    <row r="37" spans="1:17" ht="101.25" customHeight="1" thickBot="1" x14ac:dyDescent="0.25">
      <c r="A37" s="17">
        <v>27</v>
      </c>
      <c r="B37" s="16" t="s">
        <v>108</v>
      </c>
      <c r="C37" s="4" t="s">
        <v>325</v>
      </c>
      <c r="D37" s="5" t="s">
        <v>112</v>
      </c>
      <c r="E37" s="5" t="s">
        <v>113</v>
      </c>
      <c r="F37" s="5" t="s">
        <v>114</v>
      </c>
      <c r="G37" s="6" t="s">
        <v>115</v>
      </c>
      <c r="H37" s="7">
        <v>1</v>
      </c>
      <c r="I37" s="8">
        <v>44008</v>
      </c>
      <c r="J37" s="21">
        <v>44196</v>
      </c>
      <c r="K37" s="9">
        <v>26.857142857142858</v>
      </c>
      <c r="L37" s="10">
        <v>1</v>
      </c>
      <c r="M37" s="11">
        <f t="shared" si="0"/>
        <v>1</v>
      </c>
      <c r="N37" s="12">
        <f t="shared" si="1"/>
        <v>26.857142857142858</v>
      </c>
      <c r="O37" s="12">
        <f t="shared" si="2"/>
        <v>26.857142857142858</v>
      </c>
      <c r="P37" s="12">
        <f t="shared" si="3"/>
        <v>26.857142857142858</v>
      </c>
      <c r="Q37" s="67" t="s">
        <v>468</v>
      </c>
    </row>
    <row r="38" spans="1:17" ht="101.25" customHeight="1" thickBot="1" x14ac:dyDescent="0.25">
      <c r="A38" s="17">
        <v>28</v>
      </c>
      <c r="B38" s="16" t="s">
        <v>116</v>
      </c>
      <c r="C38" s="4" t="s">
        <v>326</v>
      </c>
      <c r="D38" s="5" t="s">
        <v>117</v>
      </c>
      <c r="E38" s="5" t="s">
        <v>118</v>
      </c>
      <c r="F38" s="5" t="s">
        <v>119</v>
      </c>
      <c r="G38" s="6" t="s">
        <v>120</v>
      </c>
      <c r="H38" s="7">
        <v>1</v>
      </c>
      <c r="I38" s="8">
        <v>44008</v>
      </c>
      <c r="J38" s="21">
        <v>44196</v>
      </c>
      <c r="K38" s="9">
        <v>26.857142857142858</v>
      </c>
      <c r="L38" s="10">
        <v>1</v>
      </c>
      <c r="M38" s="11">
        <f t="shared" si="0"/>
        <v>1</v>
      </c>
      <c r="N38" s="12">
        <f t="shared" si="1"/>
        <v>26.857142857142858</v>
      </c>
      <c r="O38" s="12">
        <f t="shared" si="2"/>
        <v>26.857142857142858</v>
      </c>
      <c r="P38" s="12">
        <f t="shared" si="3"/>
        <v>26.857142857142858</v>
      </c>
      <c r="Q38" s="67" t="s">
        <v>479</v>
      </c>
    </row>
    <row r="39" spans="1:17" ht="101.25" customHeight="1" thickBot="1" x14ac:dyDescent="0.25">
      <c r="A39" s="17">
        <v>29</v>
      </c>
      <c r="B39" s="16" t="s">
        <v>116</v>
      </c>
      <c r="C39" s="4" t="s">
        <v>326</v>
      </c>
      <c r="D39" s="5" t="s">
        <v>117</v>
      </c>
      <c r="E39" s="5" t="s">
        <v>121</v>
      </c>
      <c r="F39" s="5" t="s">
        <v>122</v>
      </c>
      <c r="G39" s="6" t="s">
        <v>123</v>
      </c>
      <c r="H39" s="7">
        <v>3</v>
      </c>
      <c r="I39" s="8">
        <v>44008</v>
      </c>
      <c r="J39" s="21">
        <v>44196</v>
      </c>
      <c r="K39" s="9">
        <v>26.857142857142858</v>
      </c>
      <c r="L39" s="10">
        <v>3</v>
      </c>
      <c r="M39" s="11">
        <f t="shared" si="0"/>
        <v>1</v>
      </c>
      <c r="N39" s="12">
        <f t="shared" si="1"/>
        <v>26.857142857142858</v>
      </c>
      <c r="O39" s="12">
        <f t="shared" si="2"/>
        <v>26.857142857142858</v>
      </c>
      <c r="P39" s="12">
        <f t="shared" si="3"/>
        <v>26.857142857142858</v>
      </c>
      <c r="Q39" s="67" t="s">
        <v>124</v>
      </c>
    </row>
    <row r="40" spans="1:17" ht="154.5" customHeight="1" thickBot="1" x14ac:dyDescent="0.25">
      <c r="A40" s="17">
        <v>30</v>
      </c>
      <c r="B40" s="16" t="s">
        <v>116</v>
      </c>
      <c r="C40" s="4" t="s">
        <v>326</v>
      </c>
      <c r="D40" s="5" t="s">
        <v>117</v>
      </c>
      <c r="E40" s="5" t="s">
        <v>125</v>
      </c>
      <c r="F40" s="5" t="s">
        <v>126</v>
      </c>
      <c r="G40" s="6" t="s">
        <v>486</v>
      </c>
      <c r="H40" s="7">
        <v>2</v>
      </c>
      <c r="I40" s="8">
        <v>44008</v>
      </c>
      <c r="J40" s="21">
        <v>44196</v>
      </c>
      <c r="K40" s="9">
        <v>26.857142857142858</v>
      </c>
      <c r="L40" s="10">
        <v>2</v>
      </c>
      <c r="M40" s="11">
        <f t="shared" si="0"/>
        <v>1</v>
      </c>
      <c r="N40" s="12">
        <f t="shared" si="1"/>
        <v>26.857142857142858</v>
      </c>
      <c r="O40" s="12">
        <f t="shared" si="2"/>
        <v>26.857142857142858</v>
      </c>
      <c r="P40" s="12">
        <f t="shared" si="3"/>
        <v>26.857142857142858</v>
      </c>
      <c r="Q40" s="67" t="s">
        <v>479</v>
      </c>
    </row>
    <row r="41" spans="1:17" ht="101.25" customHeight="1" thickBot="1" x14ac:dyDescent="0.25">
      <c r="A41" s="17">
        <v>31</v>
      </c>
      <c r="B41" s="16" t="s">
        <v>116</v>
      </c>
      <c r="C41" s="4" t="s">
        <v>326</v>
      </c>
      <c r="D41" s="5" t="s">
        <v>117</v>
      </c>
      <c r="E41" s="5" t="s">
        <v>127</v>
      </c>
      <c r="F41" s="5" t="s">
        <v>128</v>
      </c>
      <c r="G41" s="6" t="s">
        <v>129</v>
      </c>
      <c r="H41" s="7">
        <v>1</v>
      </c>
      <c r="I41" s="8">
        <v>44008</v>
      </c>
      <c r="J41" s="21">
        <v>44196</v>
      </c>
      <c r="K41" s="9">
        <v>26.857142857142858</v>
      </c>
      <c r="L41" s="10">
        <v>1</v>
      </c>
      <c r="M41" s="11">
        <f t="shared" si="0"/>
        <v>1</v>
      </c>
      <c r="N41" s="12">
        <f t="shared" si="1"/>
        <v>26.857142857142858</v>
      </c>
      <c r="O41" s="12">
        <f t="shared" si="2"/>
        <v>26.857142857142858</v>
      </c>
      <c r="P41" s="12">
        <f t="shared" si="3"/>
        <v>26.857142857142858</v>
      </c>
      <c r="Q41" s="67" t="s">
        <v>479</v>
      </c>
    </row>
    <row r="42" spans="1:17" ht="101.25" customHeight="1" thickBot="1" x14ac:dyDescent="0.25">
      <c r="A42" s="17">
        <v>32</v>
      </c>
      <c r="B42" s="16" t="s">
        <v>116</v>
      </c>
      <c r="C42" s="4" t="s">
        <v>326</v>
      </c>
      <c r="D42" s="5" t="s">
        <v>117</v>
      </c>
      <c r="E42" s="5" t="s">
        <v>130</v>
      </c>
      <c r="F42" s="5" t="s">
        <v>131</v>
      </c>
      <c r="G42" s="6" t="s">
        <v>132</v>
      </c>
      <c r="H42" s="7">
        <v>2</v>
      </c>
      <c r="I42" s="8">
        <v>44008</v>
      </c>
      <c r="J42" s="21">
        <v>44196</v>
      </c>
      <c r="K42" s="9">
        <v>26.857142857142858</v>
      </c>
      <c r="L42" s="10">
        <v>2</v>
      </c>
      <c r="M42" s="11">
        <f t="shared" si="0"/>
        <v>1</v>
      </c>
      <c r="N42" s="12">
        <f t="shared" si="1"/>
        <v>26.857142857142858</v>
      </c>
      <c r="O42" s="12">
        <f t="shared" si="2"/>
        <v>26.857142857142858</v>
      </c>
      <c r="P42" s="12">
        <f t="shared" si="3"/>
        <v>26.857142857142858</v>
      </c>
      <c r="Q42" s="67" t="s">
        <v>479</v>
      </c>
    </row>
    <row r="43" spans="1:17" ht="181.5" customHeight="1" thickBot="1" x14ac:dyDescent="0.25">
      <c r="A43" s="17">
        <v>33</v>
      </c>
      <c r="B43" s="16" t="s">
        <v>133</v>
      </c>
      <c r="C43" s="4" t="s">
        <v>326</v>
      </c>
      <c r="D43" s="5" t="s">
        <v>117</v>
      </c>
      <c r="E43" s="5" t="s">
        <v>134</v>
      </c>
      <c r="F43" s="5" t="s">
        <v>135</v>
      </c>
      <c r="G43" s="6" t="s">
        <v>136</v>
      </c>
      <c r="H43" s="7">
        <v>1</v>
      </c>
      <c r="I43" s="8">
        <v>44008</v>
      </c>
      <c r="J43" s="21">
        <v>44196</v>
      </c>
      <c r="K43" s="9">
        <v>26.857142857142858</v>
      </c>
      <c r="L43" s="10">
        <v>1</v>
      </c>
      <c r="M43" s="11">
        <f t="shared" ref="M43:M74" si="4">+L43/H43</f>
        <v>1</v>
      </c>
      <c r="N43" s="12">
        <f t="shared" ref="N43:N74" si="5">+M43*K43</f>
        <v>26.857142857142858</v>
      </c>
      <c r="O43" s="12">
        <f t="shared" ref="O43:O74" si="6">+IF(J43&lt;=$C$8,N43,0)</f>
        <v>26.857142857142858</v>
      </c>
      <c r="P43" s="12">
        <f t="shared" ref="P43:P74" si="7">+IF($C$8&gt;=J43,K43,0)</f>
        <v>26.857142857142858</v>
      </c>
      <c r="Q43" s="67" t="s">
        <v>124</v>
      </c>
    </row>
    <row r="44" spans="1:17" ht="101.25" customHeight="1" thickBot="1" x14ac:dyDescent="0.25">
      <c r="A44" s="17">
        <v>34</v>
      </c>
      <c r="B44" s="16" t="s">
        <v>133</v>
      </c>
      <c r="C44" s="4" t="s">
        <v>326</v>
      </c>
      <c r="D44" s="5" t="s">
        <v>117</v>
      </c>
      <c r="E44" s="5" t="s">
        <v>137</v>
      </c>
      <c r="F44" s="5" t="s">
        <v>138</v>
      </c>
      <c r="G44" s="6" t="s">
        <v>139</v>
      </c>
      <c r="H44" s="7">
        <v>1</v>
      </c>
      <c r="I44" s="8">
        <v>44008</v>
      </c>
      <c r="J44" s="21">
        <v>44196</v>
      </c>
      <c r="K44" s="9">
        <v>26.857142857142858</v>
      </c>
      <c r="L44" s="10">
        <v>1</v>
      </c>
      <c r="M44" s="11">
        <f t="shared" si="4"/>
        <v>1</v>
      </c>
      <c r="N44" s="12">
        <f t="shared" si="5"/>
        <v>26.857142857142858</v>
      </c>
      <c r="O44" s="12">
        <f t="shared" si="6"/>
        <v>26.857142857142858</v>
      </c>
      <c r="P44" s="12">
        <f t="shared" si="7"/>
        <v>26.857142857142858</v>
      </c>
      <c r="Q44" s="67" t="s">
        <v>124</v>
      </c>
    </row>
    <row r="45" spans="1:17" ht="108.75" customHeight="1" thickBot="1" x14ac:dyDescent="0.25">
      <c r="A45" s="17">
        <v>35</v>
      </c>
      <c r="B45" s="16" t="s">
        <v>140</v>
      </c>
      <c r="C45" s="4" t="s">
        <v>327</v>
      </c>
      <c r="D45" s="5" t="s">
        <v>141</v>
      </c>
      <c r="E45" s="5" t="s">
        <v>21</v>
      </c>
      <c r="F45" s="5" t="s">
        <v>142</v>
      </c>
      <c r="G45" s="6" t="s">
        <v>23</v>
      </c>
      <c r="H45" s="7">
        <v>1</v>
      </c>
      <c r="I45" s="8">
        <v>44008</v>
      </c>
      <c r="J45" s="21">
        <v>44196</v>
      </c>
      <c r="K45" s="9">
        <v>26.857142857142858</v>
      </c>
      <c r="L45" s="10">
        <v>1</v>
      </c>
      <c r="M45" s="11">
        <f t="shared" si="4"/>
        <v>1</v>
      </c>
      <c r="N45" s="12">
        <f t="shared" si="5"/>
        <v>26.857142857142858</v>
      </c>
      <c r="O45" s="12">
        <f t="shared" si="6"/>
        <v>26.857142857142858</v>
      </c>
      <c r="P45" s="12">
        <f t="shared" si="7"/>
        <v>26.857142857142858</v>
      </c>
      <c r="Q45" s="67" t="s">
        <v>480</v>
      </c>
    </row>
    <row r="46" spans="1:17" ht="154.5" customHeight="1" thickBot="1" x14ac:dyDescent="0.25">
      <c r="A46" s="17">
        <v>36</v>
      </c>
      <c r="B46" s="14" t="s">
        <v>143</v>
      </c>
      <c r="C46" s="4" t="s">
        <v>302</v>
      </c>
      <c r="D46" s="5" t="s">
        <v>450</v>
      </c>
      <c r="E46" s="5" t="s">
        <v>304</v>
      </c>
      <c r="F46" s="5" t="s">
        <v>301</v>
      </c>
      <c r="G46" s="6" t="s">
        <v>67</v>
      </c>
      <c r="H46" s="7">
        <v>2</v>
      </c>
      <c r="I46" s="8">
        <v>44008</v>
      </c>
      <c r="J46" s="21">
        <v>44196</v>
      </c>
      <c r="K46" s="9">
        <v>26.857142857142858</v>
      </c>
      <c r="L46" s="10">
        <v>2</v>
      </c>
      <c r="M46" s="11">
        <f t="shared" si="4"/>
        <v>1</v>
      </c>
      <c r="N46" s="12">
        <f t="shared" si="5"/>
        <v>26.857142857142858</v>
      </c>
      <c r="O46" s="12">
        <f t="shared" si="6"/>
        <v>26.857142857142858</v>
      </c>
      <c r="P46" s="12">
        <f t="shared" si="7"/>
        <v>26.857142857142858</v>
      </c>
      <c r="Q46" s="67" t="s">
        <v>503</v>
      </c>
    </row>
    <row r="47" spans="1:17" ht="101.25" customHeight="1" thickBot="1" x14ac:dyDescent="0.25">
      <c r="A47" s="17">
        <v>37</v>
      </c>
      <c r="B47" s="16" t="s">
        <v>144</v>
      </c>
      <c r="C47" s="4" t="s">
        <v>328</v>
      </c>
      <c r="D47" s="5" t="s">
        <v>64</v>
      </c>
      <c r="E47" s="5" t="s">
        <v>40</v>
      </c>
      <c r="F47" s="5" t="s">
        <v>41</v>
      </c>
      <c r="G47" s="6" t="s">
        <v>42</v>
      </c>
      <c r="H47" s="7">
        <v>1</v>
      </c>
      <c r="I47" s="8">
        <v>44008</v>
      </c>
      <c r="J47" s="21">
        <v>44196</v>
      </c>
      <c r="K47" s="9">
        <v>26.857142857142858</v>
      </c>
      <c r="L47" s="10">
        <v>1</v>
      </c>
      <c r="M47" s="11">
        <f t="shared" si="4"/>
        <v>1</v>
      </c>
      <c r="N47" s="12">
        <f t="shared" si="5"/>
        <v>26.857142857142858</v>
      </c>
      <c r="O47" s="12">
        <f t="shared" si="6"/>
        <v>26.857142857142858</v>
      </c>
      <c r="P47" s="12">
        <f t="shared" si="7"/>
        <v>26.857142857142858</v>
      </c>
      <c r="Q47" s="67" t="s">
        <v>145</v>
      </c>
    </row>
    <row r="48" spans="1:17" ht="150.75" customHeight="1" thickBot="1" x14ac:dyDescent="0.25">
      <c r="A48" s="17">
        <v>38</v>
      </c>
      <c r="B48" s="16" t="s">
        <v>144</v>
      </c>
      <c r="C48" s="4" t="s">
        <v>328</v>
      </c>
      <c r="D48" s="5" t="s">
        <v>64</v>
      </c>
      <c r="E48" s="5" t="s">
        <v>65</v>
      </c>
      <c r="F48" s="5" t="s">
        <v>66</v>
      </c>
      <c r="G48" s="6" t="s">
        <v>146</v>
      </c>
      <c r="H48" s="7">
        <v>1</v>
      </c>
      <c r="I48" s="8">
        <v>44008</v>
      </c>
      <c r="J48" s="21">
        <v>44196</v>
      </c>
      <c r="K48" s="9">
        <v>26.857142857142858</v>
      </c>
      <c r="L48" s="10">
        <v>1</v>
      </c>
      <c r="M48" s="11">
        <f t="shared" si="4"/>
        <v>1</v>
      </c>
      <c r="N48" s="12">
        <f t="shared" si="5"/>
        <v>26.857142857142858</v>
      </c>
      <c r="O48" s="12">
        <f t="shared" si="6"/>
        <v>26.857142857142858</v>
      </c>
      <c r="P48" s="12">
        <f t="shared" si="7"/>
        <v>26.857142857142858</v>
      </c>
      <c r="Q48" s="67" t="s">
        <v>147</v>
      </c>
    </row>
    <row r="49" spans="1:17" ht="101.25" customHeight="1" thickBot="1" x14ac:dyDescent="0.25">
      <c r="A49" s="17">
        <v>39</v>
      </c>
      <c r="B49" s="16" t="s">
        <v>148</v>
      </c>
      <c r="C49" s="4" t="s">
        <v>329</v>
      </c>
      <c r="D49" s="5" t="s">
        <v>149</v>
      </c>
      <c r="E49" s="5" t="s">
        <v>150</v>
      </c>
      <c r="F49" s="5" t="s">
        <v>364</v>
      </c>
      <c r="G49" s="6" t="s">
        <v>151</v>
      </c>
      <c r="H49" s="7">
        <v>1</v>
      </c>
      <c r="I49" s="8">
        <v>44008</v>
      </c>
      <c r="J49" s="8">
        <v>44227</v>
      </c>
      <c r="K49" s="9">
        <v>26.857142857142858</v>
      </c>
      <c r="L49" s="10">
        <v>0.5</v>
      </c>
      <c r="M49" s="11">
        <f t="shared" si="4"/>
        <v>0.5</v>
      </c>
      <c r="N49" s="12">
        <f t="shared" si="5"/>
        <v>13.428571428571429</v>
      </c>
      <c r="O49" s="12">
        <f t="shared" si="6"/>
        <v>0</v>
      </c>
      <c r="P49" s="12">
        <f t="shared" si="7"/>
        <v>0</v>
      </c>
      <c r="Q49" s="67" t="s">
        <v>481</v>
      </c>
    </row>
    <row r="50" spans="1:17" ht="179.25" customHeight="1" thickBot="1" x14ac:dyDescent="0.25">
      <c r="A50" s="17">
        <v>40</v>
      </c>
      <c r="B50" s="16" t="s">
        <v>152</v>
      </c>
      <c r="C50" s="4" t="s">
        <v>329</v>
      </c>
      <c r="D50" s="5" t="s">
        <v>153</v>
      </c>
      <c r="E50" s="5" t="s">
        <v>154</v>
      </c>
      <c r="F50" s="5" t="s">
        <v>155</v>
      </c>
      <c r="G50" s="6" t="s">
        <v>156</v>
      </c>
      <c r="H50" s="7">
        <v>6</v>
      </c>
      <c r="I50" s="8">
        <v>44008</v>
      </c>
      <c r="J50" s="21">
        <v>44196</v>
      </c>
      <c r="K50" s="9">
        <v>26.857142857142858</v>
      </c>
      <c r="L50" s="10">
        <v>6</v>
      </c>
      <c r="M50" s="11">
        <f t="shared" si="4"/>
        <v>1</v>
      </c>
      <c r="N50" s="12">
        <f t="shared" si="5"/>
        <v>26.857142857142858</v>
      </c>
      <c r="O50" s="12">
        <f t="shared" si="6"/>
        <v>26.857142857142858</v>
      </c>
      <c r="P50" s="12">
        <f t="shared" si="7"/>
        <v>26.857142857142858</v>
      </c>
      <c r="Q50" s="67" t="s">
        <v>456</v>
      </c>
    </row>
    <row r="51" spans="1:17" ht="101.25" customHeight="1" thickBot="1" x14ac:dyDescent="0.25">
      <c r="A51" s="17">
        <v>41</v>
      </c>
      <c r="B51" s="16" t="s">
        <v>152</v>
      </c>
      <c r="C51" s="4" t="s">
        <v>329</v>
      </c>
      <c r="D51" s="5" t="s">
        <v>153</v>
      </c>
      <c r="E51" s="5" t="s">
        <v>157</v>
      </c>
      <c r="F51" s="5" t="s">
        <v>158</v>
      </c>
      <c r="G51" s="6" t="s">
        <v>159</v>
      </c>
      <c r="H51" s="7">
        <v>1</v>
      </c>
      <c r="I51" s="8">
        <v>44008</v>
      </c>
      <c r="J51" s="21">
        <v>44196</v>
      </c>
      <c r="K51" s="9">
        <v>26.857142857142858</v>
      </c>
      <c r="L51" s="10">
        <v>1</v>
      </c>
      <c r="M51" s="11">
        <f t="shared" si="4"/>
        <v>1</v>
      </c>
      <c r="N51" s="12">
        <f t="shared" si="5"/>
        <v>26.857142857142858</v>
      </c>
      <c r="O51" s="12">
        <f t="shared" si="6"/>
        <v>26.857142857142858</v>
      </c>
      <c r="P51" s="12">
        <f t="shared" si="7"/>
        <v>26.857142857142858</v>
      </c>
      <c r="Q51" s="67" t="s">
        <v>456</v>
      </c>
    </row>
    <row r="52" spans="1:17" ht="101.25" customHeight="1" thickBot="1" x14ac:dyDescent="0.25">
      <c r="A52" s="17">
        <v>42</v>
      </c>
      <c r="B52" s="16" t="s">
        <v>160</v>
      </c>
      <c r="C52" s="4" t="s">
        <v>330</v>
      </c>
      <c r="D52" s="5" t="s">
        <v>161</v>
      </c>
      <c r="E52" s="5" t="s">
        <v>363</v>
      </c>
      <c r="F52" s="5" t="s">
        <v>361</v>
      </c>
      <c r="G52" s="6" t="s">
        <v>162</v>
      </c>
      <c r="H52" s="7">
        <v>1</v>
      </c>
      <c r="I52" s="8">
        <v>44008</v>
      </c>
      <c r="J52" s="21">
        <v>44043</v>
      </c>
      <c r="K52" s="9">
        <v>26.857142857142858</v>
      </c>
      <c r="L52" s="10">
        <v>1</v>
      </c>
      <c r="M52" s="11">
        <f t="shared" si="4"/>
        <v>1</v>
      </c>
      <c r="N52" s="12">
        <f t="shared" si="5"/>
        <v>26.857142857142858</v>
      </c>
      <c r="O52" s="12">
        <f t="shared" si="6"/>
        <v>26.857142857142858</v>
      </c>
      <c r="P52" s="12">
        <f t="shared" si="7"/>
        <v>26.857142857142858</v>
      </c>
      <c r="Q52" s="67" t="s">
        <v>457</v>
      </c>
    </row>
    <row r="53" spans="1:17" ht="101.25" customHeight="1" thickBot="1" x14ac:dyDescent="0.25">
      <c r="A53" s="17">
        <v>43</v>
      </c>
      <c r="B53" s="16" t="s">
        <v>163</v>
      </c>
      <c r="C53" s="4" t="s">
        <v>331</v>
      </c>
      <c r="D53" s="5" t="s">
        <v>164</v>
      </c>
      <c r="E53" s="5" t="s">
        <v>363</v>
      </c>
      <c r="F53" s="5" t="s">
        <v>453</v>
      </c>
      <c r="G53" s="6" t="s">
        <v>162</v>
      </c>
      <c r="H53" s="7">
        <v>1</v>
      </c>
      <c r="I53" s="8">
        <v>44008</v>
      </c>
      <c r="J53" s="21">
        <v>44043</v>
      </c>
      <c r="K53" s="9">
        <v>26.857142857142858</v>
      </c>
      <c r="L53" s="10">
        <v>1</v>
      </c>
      <c r="M53" s="11">
        <f t="shared" si="4"/>
        <v>1</v>
      </c>
      <c r="N53" s="12">
        <f t="shared" si="5"/>
        <v>26.857142857142858</v>
      </c>
      <c r="O53" s="12">
        <f t="shared" si="6"/>
        <v>26.857142857142858</v>
      </c>
      <c r="P53" s="12">
        <f t="shared" si="7"/>
        <v>26.857142857142858</v>
      </c>
      <c r="Q53" s="67" t="s">
        <v>457</v>
      </c>
    </row>
    <row r="54" spans="1:17" ht="101.25" customHeight="1" thickBot="1" x14ac:dyDescent="0.25">
      <c r="A54" s="17">
        <v>44</v>
      </c>
      <c r="B54" s="16" t="s">
        <v>165</v>
      </c>
      <c r="C54" s="4" t="s">
        <v>332</v>
      </c>
      <c r="D54" s="5" t="s">
        <v>166</v>
      </c>
      <c r="E54" s="5" t="s">
        <v>167</v>
      </c>
      <c r="F54" s="5" t="s">
        <v>168</v>
      </c>
      <c r="G54" s="6" t="s">
        <v>162</v>
      </c>
      <c r="H54" s="7">
        <v>1</v>
      </c>
      <c r="I54" s="8">
        <v>44008</v>
      </c>
      <c r="J54" s="21">
        <v>44043</v>
      </c>
      <c r="K54" s="9">
        <v>26.857142857142858</v>
      </c>
      <c r="L54" s="10">
        <v>1</v>
      </c>
      <c r="M54" s="11">
        <f t="shared" si="4"/>
        <v>1</v>
      </c>
      <c r="N54" s="12">
        <f t="shared" si="5"/>
        <v>26.857142857142858</v>
      </c>
      <c r="O54" s="12">
        <f t="shared" si="6"/>
        <v>26.857142857142858</v>
      </c>
      <c r="P54" s="12">
        <f t="shared" si="7"/>
        <v>26.857142857142858</v>
      </c>
      <c r="Q54" s="67" t="s">
        <v>78</v>
      </c>
    </row>
    <row r="55" spans="1:17" ht="185.25" customHeight="1" thickBot="1" x14ac:dyDescent="0.25">
      <c r="A55" s="17">
        <v>45</v>
      </c>
      <c r="B55" s="16" t="s">
        <v>169</v>
      </c>
      <c r="C55" s="4" t="s">
        <v>333</v>
      </c>
      <c r="D55" s="5" t="s">
        <v>170</v>
      </c>
      <c r="E55" s="5" t="s">
        <v>171</v>
      </c>
      <c r="F55" s="5" t="s">
        <v>172</v>
      </c>
      <c r="G55" s="6" t="s">
        <v>67</v>
      </c>
      <c r="H55" s="7">
        <v>1</v>
      </c>
      <c r="I55" s="8">
        <v>44008</v>
      </c>
      <c r="J55" s="21">
        <v>44196</v>
      </c>
      <c r="K55" s="9">
        <v>26.857142857142858</v>
      </c>
      <c r="L55" s="10">
        <v>1</v>
      </c>
      <c r="M55" s="11">
        <f t="shared" si="4"/>
        <v>1</v>
      </c>
      <c r="N55" s="12">
        <f t="shared" si="5"/>
        <v>26.857142857142858</v>
      </c>
      <c r="O55" s="12">
        <f t="shared" si="6"/>
        <v>26.857142857142858</v>
      </c>
      <c r="P55" s="12">
        <f t="shared" si="7"/>
        <v>26.857142857142858</v>
      </c>
      <c r="Q55" s="67" t="s">
        <v>78</v>
      </c>
    </row>
    <row r="56" spans="1:17" ht="133.5" customHeight="1" thickBot="1" x14ac:dyDescent="0.25">
      <c r="A56" s="17">
        <v>46</v>
      </c>
      <c r="B56" s="16" t="s">
        <v>173</v>
      </c>
      <c r="C56" s="4" t="s">
        <v>334</v>
      </c>
      <c r="D56" s="5" t="s">
        <v>360</v>
      </c>
      <c r="E56" s="5" t="s">
        <v>359</v>
      </c>
      <c r="F56" s="5" t="s">
        <v>358</v>
      </c>
      <c r="G56" s="6" t="s">
        <v>67</v>
      </c>
      <c r="H56" s="7">
        <v>1</v>
      </c>
      <c r="I56" s="8">
        <v>44008</v>
      </c>
      <c r="J56" s="21">
        <v>44165</v>
      </c>
      <c r="K56" s="9">
        <v>26.857142857142858</v>
      </c>
      <c r="L56" s="10">
        <v>1</v>
      </c>
      <c r="M56" s="11">
        <f t="shared" si="4"/>
        <v>1</v>
      </c>
      <c r="N56" s="12">
        <f t="shared" si="5"/>
        <v>26.857142857142858</v>
      </c>
      <c r="O56" s="12">
        <f t="shared" si="6"/>
        <v>26.857142857142858</v>
      </c>
      <c r="P56" s="12">
        <f t="shared" si="7"/>
        <v>26.857142857142858</v>
      </c>
      <c r="Q56" s="67" t="s">
        <v>78</v>
      </c>
    </row>
    <row r="57" spans="1:17" ht="101.25" customHeight="1" thickBot="1" x14ac:dyDescent="0.25">
      <c r="A57" s="17">
        <v>47</v>
      </c>
      <c r="B57" s="16" t="s">
        <v>174</v>
      </c>
      <c r="C57" s="4" t="s">
        <v>334</v>
      </c>
      <c r="D57" s="5" t="s">
        <v>175</v>
      </c>
      <c r="E57" s="5" t="s">
        <v>176</v>
      </c>
      <c r="F57" s="5" t="s">
        <v>177</v>
      </c>
      <c r="G57" s="6" t="s">
        <v>162</v>
      </c>
      <c r="H57" s="7">
        <v>2</v>
      </c>
      <c r="I57" s="8">
        <v>44008</v>
      </c>
      <c r="J57" s="21">
        <v>44043</v>
      </c>
      <c r="K57" s="9">
        <v>26.8571428571429</v>
      </c>
      <c r="L57" s="10">
        <v>2</v>
      </c>
      <c r="M57" s="11">
        <f t="shared" si="4"/>
        <v>1</v>
      </c>
      <c r="N57" s="12">
        <f t="shared" si="5"/>
        <v>26.8571428571429</v>
      </c>
      <c r="O57" s="12">
        <f t="shared" si="6"/>
        <v>26.8571428571429</v>
      </c>
      <c r="P57" s="12">
        <f t="shared" si="7"/>
        <v>26.8571428571429</v>
      </c>
      <c r="Q57" s="67" t="s">
        <v>78</v>
      </c>
    </row>
    <row r="58" spans="1:17" ht="101.25" customHeight="1" thickBot="1" x14ac:dyDescent="0.25">
      <c r="A58" s="17">
        <v>48</v>
      </c>
      <c r="B58" s="16" t="s">
        <v>174</v>
      </c>
      <c r="C58" s="4" t="s">
        <v>334</v>
      </c>
      <c r="D58" s="5" t="s">
        <v>178</v>
      </c>
      <c r="E58" s="5" t="s">
        <v>179</v>
      </c>
      <c r="F58" s="5" t="s">
        <v>463</v>
      </c>
      <c r="G58" s="6" t="s">
        <v>162</v>
      </c>
      <c r="H58" s="7">
        <v>2</v>
      </c>
      <c r="I58" s="8">
        <v>44008</v>
      </c>
      <c r="J58" s="21">
        <v>44196</v>
      </c>
      <c r="K58" s="9">
        <v>26.857142857142858</v>
      </c>
      <c r="L58" s="10">
        <v>2</v>
      </c>
      <c r="M58" s="11">
        <f t="shared" si="4"/>
        <v>1</v>
      </c>
      <c r="N58" s="12">
        <f t="shared" si="5"/>
        <v>26.857142857142858</v>
      </c>
      <c r="O58" s="12">
        <f t="shared" si="6"/>
        <v>26.857142857142858</v>
      </c>
      <c r="P58" s="12">
        <f t="shared" si="7"/>
        <v>26.857142857142858</v>
      </c>
      <c r="Q58" s="67" t="s">
        <v>78</v>
      </c>
    </row>
    <row r="59" spans="1:17" ht="174" customHeight="1" thickBot="1" x14ac:dyDescent="0.25">
      <c r="A59" s="17">
        <v>49</v>
      </c>
      <c r="B59" s="16" t="s">
        <v>174</v>
      </c>
      <c r="C59" s="4" t="s">
        <v>334</v>
      </c>
      <c r="D59" s="5" t="s">
        <v>180</v>
      </c>
      <c r="E59" s="5" t="s">
        <v>181</v>
      </c>
      <c r="F59" s="5" t="s">
        <v>182</v>
      </c>
      <c r="G59" s="6" t="s">
        <v>59</v>
      </c>
      <c r="H59" s="7">
        <v>2</v>
      </c>
      <c r="I59" s="8">
        <v>44008</v>
      </c>
      <c r="J59" s="21">
        <v>44196</v>
      </c>
      <c r="K59" s="9">
        <v>26.857142857142858</v>
      </c>
      <c r="L59" s="10">
        <v>2</v>
      </c>
      <c r="M59" s="11">
        <f t="shared" si="4"/>
        <v>1</v>
      </c>
      <c r="N59" s="12">
        <f t="shared" si="5"/>
        <v>26.857142857142858</v>
      </c>
      <c r="O59" s="12">
        <f t="shared" si="6"/>
        <v>26.857142857142858</v>
      </c>
      <c r="P59" s="12">
        <f t="shared" si="7"/>
        <v>26.857142857142858</v>
      </c>
      <c r="Q59" s="67" t="s">
        <v>468</v>
      </c>
    </row>
    <row r="60" spans="1:17" ht="168.75" customHeight="1" thickBot="1" x14ac:dyDescent="0.25">
      <c r="A60" s="17">
        <v>50</v>
      </c>
      <c r="B60" s="16" t="s">
        <v>174</v>
      </c>
      <c r="C60" s="4" t="s">
        <v>334</v>
      </c>
      <c r="D60" s="5" t="s">
        <v>183</v>
      </c>
      <c r="E60" s="5" t="s">
        <v>184</v>
      </c>
      <c r="F60" s="5" t="s">
        <v>185</v>
      </c>
      <c r="G60" s="6" t="s">
        <v>59</v>
      </c>
      <c r="H60" s="7">
        <v>2</v>
      </c>
      <c r="I60" s="8">
        <v>44008</v>
      </c>
      <c r="J60" s="21">
        <v>44196</v>
      </c>
      <c r="K60" s="9">
        <v>26.857142857142858</v>
      </c>
      <c r="L60" s="10">
        <v>2</v>
      </c>
      <c r="M60" s="11">
        <f t="shared" si="4"/>
        <v>1</v>
      </c>
      <c r="N60" s="12">
        <f t="shared" si="5"/>
        <v>26.857142857142858</v>
      </c>
      <c r="O60" s="12">
        <f t="shared" si="6"/>
        <v>26.857142857142858</v>
      </c>
      <c r="P60" s="12">
        <f t="shared" si="7"/>
        <v>26.857142857142858</v>
      </c>
      <c r="Q60" s="67" t="s">
        <v>468</v>
      </c>
    </row>
    <row r="61" spans="1:17" ht="153" customHeight="1" thickBot="1" x14ac:dyDescent="0.25">
      <c r="A61" s="17">
        <v>51</v>
      </c>
      <c r="B61" s="14" t="s">
        <v>186</v>
      </c>
      <c r="C61" s="4" t="s">
        <v>303</v>
      </c>
      <c r="D61" s="5" t="s">
        <v>187</v>
      </c>
      <c r="E61" s="5" t="s">
        <v>188</v>
      </c>
      <c r="F61" s="5" t="s">
        <v>189</v>
      </c>
      <c r="G61" s="6" t="s">
        <v>67</v>
      </c>
      <c r="H61" s="7">
        <v>4</v>
      </c>
      <c r="I61" s="8">
        <v>44008</v>
      </c>
      <c r="J61" s="21">
        <v>44196</v>
      </c>
      <c r="K61" s="9">
        <v>26.857142857142858</v>
      </c>
      <c r="L61" s="10">
        <v>4</v>
      </c>
      <c r="M61" s="11">
        <f t="shared" si="4"/>
        <v>1</v>
      </c>
      <c r="N61" s="12">
        <f t="shared" si="5"/>
        <v>26.857142857142858</v>
      </c>
      <c r="O61" s="12">
        <f t="shared" si="6"/>
        <v>26.857142857142858</v>
      </c>
      <c r="P61" s="12">
        <f t="shared" si="7"/>
        <v>26.857142857142858</v>
      </c>
      <c r="Q61" s="67" t="s">
        <v>190</v>
      </c>
    </row>
    <row r="62" spans="1:17" ht="137.25" customHeight="1" thickBot="1" x14ac:dyDescent="0.25">
      <c r="A62" s="17">
        <v>52</v>
      </c>
      <c r="B62" s="16" t="s">
        <v>174</v>
      </c>
      <c r="C62" s="4" t="s">
        <v>334</v>
      </c>
      <c r="D62" s="5" t="s">
        <v>191</v>
      </c>
      <c r="E62" s="5" t="s">
        <v>192</v>
      </c>
      <c r="F62" s="5" t="s">
        <v>193</v>
      </c>
      <c r="G62" s="6" t="s">
        <v>194</v>
      </c>
      <c r="H62" s="7">
        <v>2</v>
      </c>
      <c r="I62" s="8">
        <v>44008</v>
      </c>
      <c r="J62" s="68">
        <v>44196</v>
      </c>
      <c r="K62" s="9">
        <v>26.857142857142858</v>
      </c>
      <c r="L62" s="10">
        <v>0.8</v>
      </c>
      <c r="M62" s="11">
        <f t="shared" si="4"/>
        <v>0.4</v>
      </c>
      <c r="N62" s="12">
        <f t="shared" si="5"/>
        <v>10.742857142857144</v>
      </c>
      <c r="O62" s="12">
        <f t="shared" si="6"/>
        <v>10.742857142857144</v>
      </c>
      <c r="P62" s="12">
        <f t="shared" si="7"/>
        <v>26.857142857142858</v>
      </c>
      <c r="Q62" s="67" t="s">
        <v>457</v>
      </c>
    </row>
    <row r="63" spans="1:17" ht="115.5" customHeight="1" thickBot="1" x14ac:dyDescent="0.25">
      <c r="A63" s="17">
        <v>53</v>
      </c>
      <c r="B63" s="16" t="s">
        <v>174</v>
      </c>
      <c r="C63" s="4" t="s">
        <v>334</v>
      </c>
      <c r="D63" s="5" t="s">
        <v>195</v>
      </c>
      <c r="E63" s="5" t="s">
        <v>196</v>
      </c>
      <c r="F63" s="5" t="s">
        <v>197</v>
      </c>
      <c r="G63" s="6" t="s">
        <v>198</v>
      </c>
      <c r="H63" s="7">
        <v>1</v>
      </c>
      <c r="I63" s="8">
        <v>44008</v>
      </c>
      <c r="J63" s="21">
        <v>44196</v>
      </c>
      <c r="K63" s="9">
        <v>26.857142857142858</v>
      </c>
      <c r="L63" s="10">
        <v>1</v>
      </c>
      <c r="M63" s="11">
        <f t="shared" si="4"/>
        <v>1</v>
      </c>
      <c r="N63" s="12">
        <f t="shared" si="5"/>
        <v>26.857142857142858</v>
      </c>
      <c r="O63" s="12">
        <f t="shared" si="6"/>
        <v>26.857142857142858</v>
      </c>
      <c r="P63" s="12">
        <f t="shared" si="7"/>
        <v>26.857142857142858</v>
      </c>
      <c r="Q63" s="67" t="s">
        <v>199</v>
      </c>
    </row>
    <row r="64" spans="1:17" ht="101.25" customHeight="1" thickBot="1" x14ac:dyDescent="0.25">
      <c r="A64" s="17">
        <v>54</v>
      </c>
      <c r="B64" s="16" t="s">
        <v>174</v>
      </c>
      <c r="C64" s="4" t="s">
        <v>334</v>
      </c>
      <c r="D64" s="5" t="s">
        <v>200</v>
      </c>
      <c r="E64" s="5" t="s">
        <v>201</v>
      </c>
      <c r="F64" s="5" t="s">
        <v>202</v>
      </c>
      <c r="G64" s="6" t="s">
        <v>162</v>
      </c>
      <c r="H64" s="7">
        <v>1</v>
      </c>
      <c r="I64" s="8">
        <v>44008</v>
      </c>
      <c r="J64" s="21">
        <v>44196</v>
      </c>
      <c r="K64" s="9">
        <v>26.857142857142858</v>
      </c>
      <c r="L64" s="10">
        <v>1</v>
      </c>
      <c r="M64" s="11">
        <f t="shared" si="4"/>
        <v>1</v>
      </c>
      <c r="N64" s="12">
        <f t="shared" si="5"/>
        <v>26.857142857142858</v>
      </c>
      <c r="O64" s="12">
        <f t="shared" si="6"/>
        <v>26.857142857142858</v>
      </c>
      <c r="P64" s="12">
        <f t="shared" si="7"/>
        <v>26.857142857142858</v>
      </c>
      <c r="Q64" s="67" t="s">
        <v>458</v>
      </c>
    </row>
    <row r="65" spans="1:17" ht="101.25" customHeight="1" thickBot="1" x14ac:dyDescent="0.25">
      <c r="A65" s="17">
        <v>55</v>
      </c>
      <c r="B65" s="16" t="s">
        <v>203</v>
      </c>
      <c r="C65" s="4" t="s">
        <v>309</v>
      </c>
      <c r="D65" s="5" t="s">
        <v>310</v>
      </c>
      <c r="E65" s="5" t="s">
        <v>204</v>
      </c>
      <c r="F65" s="5" t="s">
        <v>205</v>
      </c>
      <c r="G65" s="6" t="s">
        <v>206</v>
      </c>
      <c r="H65" s="7">
        <v>1</v>
      </c>
      <c r="I65" s="8">
        <v>44008</v>
      </c>
      <c r="J65" s="21">
        <v>44043</v>
      </c>
      <c r="K65" s="9">
        <v>26.857142857142858</v>
      </c>
      <c r="L65" s="10">
        <v>1</v>
      </c>
      <c r="M65" s="11">
        <f t="shared" si="4"/>
        <v>1</v>
      </c>
      <c r="N65" s="12">
        <f t="shared" si="5"/>
        <v>26.857142857142858</v>
      </c>
      <c r="O65" s="12">
        <f t="shared" si="6"/>
        <v>26.857142857142858</v>
      </c>
      <c r="P65" s="12">
        <f t="shared" si="7"/>
        <v>26.857142857142858</v>
      </c>
      <c r="Q65" s="67" t="s">
        <v>459</v>
      </c>
    </row>
    <row r="66" spans="1:17" ht="134.25" customHeight="1" thickBot="1" x14ac:dyDescent="0.25">
      <c r="A66" s="17">
        <v>56</v>
      </c>
      <c r="B66" s="16" t="s">
        <v>207</v>
      </c>
      <c r="C66" s="4" t="s">
        <v>335</v>
      </c>
      <c r="D66" s="5" t="s">
        <v>208</v>
      </c>
      <c r="E66" s="5" t="s">
        <v>209</v>
      </c>
      <c r="F66" s="5" t="s">
        <v>210</v>
      </c>
      <c r="G66" s="6" t="s">
        <v>211</v>
      </c>
      <c r="H66" s="7">
        <v>2</v>
      </c>
      <c r="I66" s="8">
        <v>44008</v>
      </c>
      <c r="J66" s="21">
        <v>44135</v>
      </c>
      <c r="K66" s="9">
        <v>26.857142857142858</v>
      </c>
      <c r="L66" s="10">
        <v>2</v>
      </c>
      <c r="M66" s="11">
        <f t="shared" si="4"/>
        <v>1</v>
      </c>
      <c r="N66" s="12">
        <f t="shared" si="5"/>
        <v>26.857142857142858</v>
      </c>
      <c r="O66" s="12">
        <f t="shared" si="6"/>
        <v>26.857142857142858</v>
      </c>
      <c r="P66" s="12">
        <f t="shared" si="7"/>
        <v>26.857142857142858</v>
      </c>
      <c r="Q66" s="67" t="s">
        <v>212</v>
      </c>
    </row>
    <row r="67" spans="1:17" ht="174.75" customHeight="1" thickBot="1" x14ac:dyDescent="0.25">
      <c r="A67" s="17">
        <v>57</v>
      </c>
      <c r="B67" s="16" t="s">
        <v>213</v>
      </c>
      <c r="C67" s="4" t="s">
        <v>336</v>
      </c>
      <c r="D67" s="5" t="s">
        <v>214</v>
      </c>
      <c r="E67" s="5" t="s">
        <v>215</v>
      </c>
      <c r="F67" s="5" t="s">
        <v>462</v>
      </c>
      <c r="G67" s="6" t="s">
        <v>216</v>
      </c>
      <c r="H67" s="7">
        <v>1</v>
      </c>
      <c r="I67" s="8">
        <v>44008</v>
      </c>
      <c r="J67" s="21">
        <v>44135</v>
      </c>
      <c r="K67" s="9">
        <v>26.8571428571429</v>
      </c>
      <c r="L67" s="10">
        <v>1</v>
      </c>
      <c r="M67" s="11">
        <f t="shared" si="4"/>
        <v>1</v>
      </c>
      <c r="N67" s="12">
        <f t="shared" si="5"/>
        <v>26.8571428571429</v>
      </c>
      <c r="O67" s="12">
        <f t="shared" si="6"/>
        <v>26.8571428571429</v>
      </c>
      <c r="P67" s="12">
        <f t="shared" si="7"/>
        <v>26.8571428571429</v>
      </c>
      <c r="Q67" s="67" t="s">
        <v>217</v>
      </c>
    </row>
    <row r="68" spans="1:17" ht="206.25" customHeight="1" thickBot="1" x14ac:dyDescent="0.25">
      <c r="A68" s="17">
        <v>58</v>
      </c>
      <c r="B68" s="16" t="s">
        <v>218</v>
      </c>
      <c r="C68" s="4" t="s">
        <v>337</v>
      </c>
      <c r="D68" s="5" t="s">
        <v>219</v>
      </c>
      <c r="E68" s="5" t="s">
        <v>220</v>
      </c>
      <c r="F68" s="5" t="s">
        <v>220</v>
      </c>
      <c r="G68" s="6" t="s">
        <v>221</v>
      </c>
      <c r="H68" s="7">
        <v>1</v>
      </c>
      <c r="I68" s="8">
        <v>44008</v>
      </c>
      <c r="J68" s="21">
        <v>44135</v>
      </c>
      <c r="K68" s="9">
        <v>26.857142857142858</v>
      </c>
      <c r="L68" s="10">
        <v>1</v>
      </c>
      <c r="M68" s="11">
        <f t="shared" si="4"/>
        <v>1</v>
      </c>
      <c r="N68" s="12">
        <f t="shared" si="5"/>
        <v>26.857142857142858</v>
      </c>
      <c r="O68" s="12">
        <f t="shared" si="6"/>
        <v>26.857142857142858</v>
      </c>
      <c r="P68" s="12">
        <f t="shared" si="7"/>
        <v>26.857142857142858</v>
      </c>
      <c r="Q68" s="67" t="s">
        <v>222</v>
      </c>
    </row>
    <row r="69" spans="1:17" ht="166.5" customHeight="1" thickBot="1" x14ac:dyDescent="0.25">
      <c r="A69" s="17">
        <v>59</v>
      </c>
      <c r="B69" s="16" t="s">
        <v>223</v>
      </c>
      <c r="C69" s="4" t="s">
        <v>338</v>
      </c>
      <c r="D69" s="5" t="s">
        <v>224</v>
      </c>
      <c r="E69" s="5" t="s">
        <v>225</v>
      </c>
      <c r="F69" s="5" t="s">
        <v>308</v>
      </c>
      <c r="G69" s="6" t="s">
        <v>82</v>
      </c>
      <c r="H69" s="7">
        <v>6</v>
      </c>
      <c r="I69" s="8">
        <v>44008</v>
      </c>
      <c r="J69" s="21">
        <v>44196</v>
      </c>
      <c r="K69" s="9">
        <v>26.857142857142858</v>
      </c>
      <c r="L69" s="10">
        <v>6</v>
      </c>
      <c r="M69" s="11">
        <f t="shared" si="4"/>
        <v>1</v>
      </c>
      <c r="N69" s="12">
        <f t="shared" si="5"/>
        <v>26.857142857142858</v>
      </c>
      <c r="O69" s="12">
        <f t="shared" si="6"/>
        <v>26.857142857142858</v>
      </c>
      <c r="P69" s="12">
        <f t="shared" si="7"/>
        <v>26.857142857142858</v>
      </c>
      <c r="Q69" s="67" t="s">
        <v>460</v>
      </c>
    </row>
    <row r="70" spans="1:17" ht="101.25" customHeight="1" thickBot="1" x14ac:dyDescent="0.25">
      <c r="A70" s="17">
        <v>60</v>
      </c>
      <c r="B70" s="16" t="s">
        <v>226</v>
      </c>
      <c r="C70" s="4" t="s">
        <v>339</v>
      </c>
      <c r="D70" s="5" t="s">
        <v>227</v>
      </c>
      <c r="E70" s="5" t="s">
        <v>21</v>
      </c>
      <c r="F70" s="5" t="s">
        <v>22</v>
      </c>
      <c r="G70" s="6" t="s">
        <v>23</v>
      </c>
      <c r="H70" s="7">
        <v>1</v>
      </c>
      <c r="I70" s="8">
        <v>44008</v>
      </c>
      <c r="J70" s="21">
        <v>44196</v>
      </c>
      <c r="K70" s="9">
        <v>26.857142857142858</v>
      </c>
      <c r="L70" s="10">
        <v>1</v>
      </c>
      <c r="M70" s="11">
        <f t="shared" si="4"/>
        <v>1</v>
      </c>
      <c r="N70" s="12">
        <f t="shared" si="5"/>
        <v>26.857142857142858</v>
      </c>
      <c r="O70" s="12">
        <f t="shared" si="6"/>
        <v>26.857142857142858</v>
      </c>
      <c r="P70" s="12">
        <f t="shared" si="7"/>
        <v>26.857142857142858</v>
      </c>
      <c r="Q70" s="67" t="s">
        <v>482</v>
      </c>
    </row>
    <row r="71" spans="1:17" ht="177.75" customHeight="1" thickBot="1" x14ac:dyDescent="0.25">
      <c r="A71" s="17">
        <v>61</v>
      </c>
      <c r="B71" s="16" t="s">
        <v>228</v>
      </c>
      <c r="C71" s="4" t="s">
        <v>340</v>
      </c>
      <c r="D71" s="5" t="s">
        <v>229</v>
      </c>
      <c r="E71" s="5" t="s">
        <v>230</v>
      </c>
      <c r="F71" s="5" t="s">
        <v>231</v>
      </c>
      <c r="G71" s="6" t="s">
        <v>232</v>
      </c>
      <c r="H71" s="7">
        <v>4</v>
      </c>
      <c r="I71" s="8">
        <v>44008</v>
      </c>
      <c r="J71" s="21">
        <v>44196</v>
      </c>
      <c r="K71" s="9">
        <v>26.857142857142858</v>
      </c>
      <c r="L71" s="10">
        <v>4</v>
      </c>
      <c r="M71" s="11">
        <f t="shared" si="4"/>
        <v>1</v>
      </c>
      <c r="N71" s="12">
        <f t="shared" si="5"/>
        <v>26.857142857142858</v>
      </c>
      <c r="O71" s="12">
        <f t="shared" si="6"/>
        <v>26.857142857142858</v>
      </c>
      <c r="P71" s="12">
        <f t="shared" si="7"/>
        <v>26.857142857142858</v>
      </c>
      <c r="Q71" s="67" t="s">
        <v>190</v>
      </c>
    </row>
    <row r="72" spans="1:17" ht="101.25" customHeight="1" thickBot="1" x14ac:dyDescent="0.25">
      <c r="A72" s="17">
        <v>62</v>
      </c>
      <c r="B72" s="16" t="s">
        <v>228</v>
      </c>
      <c r="C72" s="4" t="s">
        <v>311</v>
      </c>
      <c r="D72" s="5" t="s">
        <v>312</v>
      </c>
      <c r="E72" s="5" t="s">
        <v>233</v>
      </c>
      <c r="F72" s="5" t="s">
        <v>234</v>
      </c>
      <c r="G72" s="6" t="s">
        <v>235</v>
      </c>
      <c r="H72" s="7">
        <v>1</v>
      </c>
      <c r="I72" s="8">
        <v>44008</v>
      </c>
      <c r="J72" s="21">
        <v>44012</v>
      </c>
      <c r="K72" s="9">
        <v>26.857142857142858</v>
      </c>
      <c r="L72" s="10">
        <v>1</v>
      </c>
      <c r="M72" s="11">
        <f t="shared" si="4"/>
        <v>1</v>
      </c>
      <c r="N72" s="12">
        <f t="shared" si="5"/>
        <v>26.857142857142858</v>
      </c>
      <c r="O72" s="12">
        <f t="shared" si="6"/>
        <v>26.857142857142858</v>
      </c>
      <c r="P72" s="12">
        <f t="shared" si="7"/>
        <v>26.857142857142858</v>
      </c>
      <c r="Q72" s="67" t="s">
        <v>190</v>
      </c>
    </row>
    <row r="73" spans="1:17" ht="197.25" customHeight="1" thickBot="1" x14ac:dyDescent="0.25">
      <c r="A73" s="17">
        <v>63</v>
      </c>
      <c r="B73" s="16" t="s">
        <v>236</v>
      </c>
      <c r="C73" s="4" t="s">
        <v>311</v>
      </c>
      <c r="D73" s="5" t="s">
        <v>451</v>
      </c>
      <c r="E73" s="5" t="s">
        <v>237</v>
      </c>
      <c r="F73" s="5" t="s">
        <v>305</v>
      </c>
      <c r="G73" s="6" t="s">
        <v>232</v>
      </c>
      <c r="H73" s="7">
        <v>3</v>
      </c>
      <c r="I73" s="8">
        <v>44008</v>
      </c>
      <c r="J73" s="21">
        <v>44196</v>
      </c>
      <c r="K73" s="9">
        <v>26.857142857142858</v>
      </c>
      <c r="L73" s="10">
        <v>3</v>
      </c>
      <c r="M73" s="11">
        <f t="shared" si="4"/>
        <v>1</v>
      </c>
      <c r="N73" s="12">
        <f t="shared" si="5"/>
        <v>26.857142857142858</v>
      </c>
      <c r="O73" s="12">
        <f t="shared" si="6"/>
        <v>26.857142857142858</v>
      </c>
      <c r="P73" s="12">
        <f t="shared" si="7"/>
        <v>26.857142857142858</v>
      </c>
      <c r="Q73" s="67" t="s">
        <v>190</v>
      </c>
    </row>
    <row r="74" spans="1:17" ht="212.25" customHeight="1" thickBot="1" x14ac:dyDescent="0.25">
      <c r="A74" s="17">
        <v>64</v>
      </c>
      <c r="B74" s="16" t="s">
        <v>228</v>
      </c>
      <c r="C74" s="4" t="s">
        <v>311</v>
      </c>
      <c r="D74" s="5" t="s">
        <v>238</v>
      </c>
      <c r="E74" s="5" t="s">
        <v>239</v>
      </c>
      <c r="F74" s="5" t="s">
        <v>52</v>
      </c>
      <c r="G74" s="6" t="s">
        <v>53</v>
      </c>
      <c r="H74" s="7">
        <v>6</v>
      </c>
      <c r="I74" s="8">
        <v>44008</v>
      </c>
      <c r="J74" s="21">
        <v>44196</v>
      </c>
      <c r="K74" s="9">
        <v>26.857142857142858</v>
      </c>
      <c r="L74" s="10">
        <v>6</v>
      </c>
      <c r="M74" s="11">
        <f t="shared" si="4"/>
        <v>1</v>
      </c>
      <c r="N74" s="12">
        <f t="shared" si="5"/>
        <v>26.857142857142858</v>
      </c>
      <c r="O74" s="12">
        <f t="shared" si="6"/>
        <v>26.857142857142858</v>
      </c>
      <c r="P74" s="12">
        <f t="shared" si="7"/>
        <v>26.857142857142858</v>
      </c>
      <c r="Q74" s="67" t="s">
        <v>467</v>
      </c>
    </row>
    <row r="75" spans="1:17" ht="101.25" customHeight="1" thickBot="1" x14ac:dyDescent="0.25">
      <c r="A75" s="17">
        <v>65</v>
      </c>
      <c r="B75" s="16" t="s">
        <v>228</v>
      </c>
      <c r="C75" s="4" t="s">
        <v>311</v>
      </c>
      <c r="D75" s="5" t="s">
        <v>238</v>
      </c>
      <c r="E75" s="5" t="s">
        <v>469</v>
      </c>
      <c r="F75" s="5" t="s">
        <v>465</v>
      </c>
      <c r="G75" s="66" t="s">
        <v>466</v>
      </c>
      <c r="H75" s="7">
        <v>1</v>
      </c>
      <c r="I75" s="8">
        <v>44008</v>
      </c>
      <c r="J75" s="21">
        <v>44196</v>
      </c>
      <c r="K75" s="9">
        <v>26.857142857142858</v>
      </c>
      <c r="L75" s="10">
        <v>1</v>
      </c>
      <c r="M75" s="11">
        <f t="shared" ref="M75:M91" si="8">+L75/H75</f>
        <v>1</v>
      </c>
      <c r="N75" s="12">
        <f t="shared" ref="N75:N91" si="9">+M75*K75</f>
        <v>26.857142857142858</v>
      </c>
      <c r="O75" s="12">
        <f t="shared" ref="O75:O91" si="10">+IF(J75&lt;=$C$8,N75,0)</f>
        <v>26.857142857142858</v>
      </c>
      <c r="P75" s="12">
        <f t="shared" ref="P75:P91" si="11">+IF($C$8&gt;=J75,K75,0)</f>
        <v>26.857142857142858</v>
      </c>
      <c r="Q75" s="67" t="s">
        <v>467</v>
      </c>
    </row>
    <row r="76" spans="1:17" ht="101.25" customHeight="1" thickBot="1" x14ac:dyDescent="0.25">
      <c r="A76" s="17">
        <v>66</v>
      </c>
      <c r="B76" s="16" t="s">
        <v>240</v>
      </c>
      <c r="C76" s="4" t="s">
        <v>341</v>
      </c>
      <c r="D76" s="5" t="s">
        <v>241</v>
      </c>
      <c r="E76" s="5" t="s">
        <v>242</v>
      </c>
      <c r="F76" s="5" t="s">
        <v>243</v>
      </c>
      <c r="G76" s="6" t="s">
        <v>244</v>
      </c>
      <c r="H76" s="7">
        <v>1</v>
      </c>
      <c r="I76" s="8">
        <v>44008</v>
      </c>
      <c r="J76" s="21">
        <v>44196</v>
      </c>
      <c r="K76" s="9">
        <v>26.857142857142858</v>
      </c>
      <c r="L76" s="10">
        <v>1</v>
      </c>
      <c r="M76" s="11">
        <f t="shared" si="8"/>
        <v>1</v>
      </c>
      <c r="N76" s="12">
        <f t="shared" si="9"/>
        <v>26.857142857142858</v>
      </c>
      <c r="O76" s="12">
        <f t="shared" si="10"/>
        <v>26.857142857142858</v>
      </c>
      <c r="P76" s="12">
        <f t="shared" si="11"/>
        <v>26.857142857142858</v>
      </c>
      <c r="Q76" s="67" t="s">
        <v>482</v>
      </c>
    </row>
    <row r="77" spans="1:17" ht="101.25" customHeight="1" thickBot="1" x14ac:dyDescent="0.25">
      <c r="A77" s="17">
        <v>67</v>
      </c>
      <c r="B77" s="16" t="s">
        <v>245</v>
      </c>
      <c r="C77" s="4" t="s">
        <v>342</v>
      </c>
      <c r="D77" s="5" t="s">
        <v>246</v>
      </c>
      <c r="E77" s="5" t="s">
        <v>247</v>
      </c>
      <c r="F77" s="5" t="s">
        <v>248</v>
      </c>
      <c r="G77" s="6" t="s">
        <v>59</v>
      </c>
      <c r="H77" s="7">
        <v>1</v>
      </c>
      <c r="I77" s="8">
        <v>44008</v>
      </c>
      <c r="J77" s="21">
        <v>44196</v>
      </c>
      <c r="K77" s="9">
        <v>26.857142857142858</v>
      </c>
      <c r="L77" s="10">
        <v>1</v>
      </c>
      <c r="M77" s="11">
        <f t="shared" si="8"/>
        <v>1</v>
      </c>
      <c r="N77" s="12">
        <f t="shared" si="9"/>
        <v>26.857142857142858</v>
      </c>
      <c r="O77" s="12">
        <f t="shared" si="10"/>
        <v>26.857142857142858</v>
      </c>
      <c r="P77" s="12">
        <f t="shared" si="11"/>
        <v>26.857142857142858</v>
      </c>
      <c r="Q77" s="67" t="s">
        <v>468</v>
      </c>
    </row>
    <row r="78" spans="1:17" ht="101.25" customHeight="1" thickBot="1" x14ac:dyDescent="0.25">
      <c r="A78" s="17">
        <v>68</v>
      </c>
      <c r="B78" s="16" t="s">
        <v>249</v>
      </c>
      <c r="C78" s="4" t="s">
        <v>343</v>
      </c>
      <c r="D78" s="5" t="s">
        <v>250</v>
      </c>
      <c r="E78" s="5" t="s">
        <v>251</v>
      </c>
      <c r="F78" s="5" t="s">
        <v>252</v>
      </c>
      <c r="G78" s="6" t="s">
        <v>59</v>
      </c>
      <c r="H78" s="7">
        <v>2</v>
      </c>
      <c r="I78" s="8">
        <v>44008</v>
      </c>
      <c r="J78" s="21">
        <v>44196</v>
      </c>
      <c r="K78" s="9">
        <v>26.857142857142858</v>
      </c>
      <c r="L78" s="10">
        <v>2</v>
      </c>
      <c r="M78" s="11">
        <f t="shared" si="8"/>
        <v>1</v>
      </c>
      <c r="N78" s="12">
        <f t="shared" si="9"/>
        <v>26.857142857142858</v>
      </c>
      <c r="O78" s="12">
        <f t="shared" si="10"/>
        <v>26.857142857142858</v>
      </c>
      <c r="P78" s="12">
        <f t="shared" si="11"/>
        <v>26.857142857142858</v>
      </c>
      <c r="Q78" s="67" t="s">
        <v>468</v>
      </c>
    </row>
    <row r="79" spans="1:17" ht="101.25" customHeight="1" thickBot="1" x14ac:dyDescent="0.25">
      <c r="A79" s="17">
        <v>69</v>
      </c>
      <c r="B79" s="16" t="s">
        <v>253</v>
      </c>
      <c r="C79" s="4" t="s">
        <v>344</v>
      </c>
      <c r="D79" s="5" t="s">
        <v>452</v>
      </c>
      <c r="E79" s="5" t="s">
        <v>254</v>
      </c>
      <c r="F79" s="5" t="s">
        <v>255</v>
      </c>
      <c r="G79" s="6" t="s">
        <v>67</v>
      </c>
      <c r="H79" s="7">
        <v>1</v>
      </c>
      <c r="I79" s="8">
        <v>44008</v>
      </c>
      <c r="J79" s="21">
        <v>44043</v>
      </c>
      <c r="K79" s="9">
        <v>26.857142857142858</v>
      </c>
      <c r="L79" s="10">
        <v>1</v>
      </c>
      <c r="M79" s="11">
        <f t="shared" si="8"/>
        <v>1</v>
      </c>
      <c r="N79" s="12">
        <f t="shared" si="9"/>
        <v>26.857142857142858</v>
      </c>
      <c r="O79" s="12">
        <f t="shared" si="10"/>
        <v>26.857142857142858</v>
      </c>
      <c r="P79" s="12">
        <f t="shared" si="11"/>
        <v>26.857142857142858</v>
      </c>
      <c r="Q79" s="67" t="s">
        <v>457</v>
      </c>
    </row>
    <row r="80" spans="1:17" ht="153" customHeight="1" thickBot="1" x14ac:dyDescent="0.25">
      <c r="A80" s="17">
        <v>70</v>
      </c>
      <c r="B80" s="16" t="s">
        <v>256</v>
      </c>
      <c r="C80" s="4" t="s">
        <v>345</v>
      </c>
      <c r="D80" s="5" t="s">
        <v>257</v>
      </c>
      <c r="E80" s="5" t="s">
        <v>470</v>
      </c>
      <c r="F80" s="5" t="s">
        <v>471</v>
      </c>
      <c r="G80" s="6" t="s">
        <v>59</v>
      </c>
      <c r="H80" s="7">
        <v>2</v>
      </c>
      <c r="I80" s="8">
        <v>44008</v>
      </c>
      <c r="J80" s="21">
        <v>44196</v>
      </c>
      <c r="K80" s="9">
        <v>26.857142857142858</v>
      </c>
      <c r="L80" s="10">
        <v>2</v>
      </c>
      <c r="M80" s="11">
        <f t="shared" si="8"/>
        <v>1</v>
      </c>
      <c r="N80" s="12">
        <f t="shared" si="9"/>
        <v>26.857142857142858</v>
      </c>
      <c r="O80" s="12">
        <f t="shared" si="10"/>
        <v>26.857142857142858</v>
      </c>
      <c r="P80" s="12">
        <f t="shared" si="11"/>
        <v>26.857142857142858</v>
      </c>
      <c r="Q80" s="67" t="s">
        <v>199</v>
      </c>
    </row>
    <row r="81" spans="1:17" ht="130.5" customHeight="1" thickBot="1" x14ac:dyDescent="0.25">
      <c r="A81" s="17">
        <v>71</v>
      </c>
      <c r="B81" s="16" t="s">
        <v>256</v>
      </c>
      <c r="C81" s="4" t="s">
        <v>345</v>
      </c>
      <c r="D81" s="5" t="s">
        <v>257</v>
      </c>
      <c r="E81" s="5" t="s">
        <v>472</v>
      </c>
      <c r="F81" s="5" t="s">
        <v>473</v>
      </c>
      <c r="G81" s="6" t="s">
        <v>474</v>
      </c>
      <c r="H81" s="7">
        <v>1</v>
      </c>
      <c r="I81" s="8">
        <v>44008</v>
      </c>
      <c r="J81" s="21">
        <v>44196</v>
      </c>
      <c r="K81" s="9">
        <v>26.857142857142858</v>
      </c>
      <c r="L81" s="10">
        <v>1</v>
      </c>
      <c r="M81" s="11">
        <f t="shared" si="8"/>
        <v>1</v>
      </c>
      <c r="N81" s="12">
        <f t="shared" si="9"/>
        <v>26.857142857142858</v>
      </c>
      <c r="O81" s="12">
        <f t="shared" si="10"/>
        <v>26.857142857142858</v>
      </c>
      <c r="P81" s="12">
        <f t="shared" si="11"/>
        <v>26.857142857142858</v>
      </c>
      <c r="Q81" s="67" t="s">
        <v>199</v>
      </c>
    </row>
    <row r="82" spans="1:17" ht="134.25" customHeight="1" thickBot="1" x14ac:dyDescent="0.25">
      <c r="A82" s="17">
        <v>72</v>
      </c>
      <c r="B82" s="16" t="s">
        <v>258</v>
      </c>
      <c r="C82" s="4" t="s">
        <v>346</v>
      </c>
      <c r="D82" s="5" t="s">
        <v>259</v>
      </c>
      <c r="E82" s="5" t="s">
        <v>260</v>
      </c>
      <c r="F82" s="5" t="s">
        <v>261</v>
      </c>
      <c r="G82" s="6" t="s">
        <v>262</v>
      </c>
      <c r="H82" s="7">
        <v>1</v>
      </c>
      <c r="I82" s="8">
        <v>44008</v>
      </c>
      <c r="J82" s="21">
        <v>44074</v>
      </c>
      <c r="K82" s="9">
        <v>26.857142857142858</v>
      </c>
      <c r="L82" s="10">
        <v>1</v>
      </c>
      <c r="M82" s="11">
        <f t="shared" si="8"/>
        <v>1</v>
      </c>
      <c r="N82" s="12">
        <f t="shared" si="9"/>
        <v>26.857142857142858</v>
      </c>
      <c r="O82" s="12">
        <f t="shared" si="10"/>
        <v>26.857142857142858</v>
      </c>
      <c r="P82" s="12">
        <f t="shared" si="11"/>
        <v>26.857142857142858</v>
      </c>
      <c r="Q82" s="67" t="s">
        <v>14</v>
      </c>
    </row>
    <row r="83" spans="1:17" ht="126" customHeight="1" thickBot="1" x14ac:dyDescent="0.25">
      <c r="A83" s="17">
        <v>73</v>
      </c>
      <c r="B83" s="16" t="s">
        <v>263</v>
      </c>
      <c r="C83" s="4" t="s">
        <v>347</v>
      </c>
      <c r="D83" s="5" t="s">
        <v>264</v>
      </c>
      <c r="E83" s="5" t="s">
        <v>265</v>
      </c>
      <c r="F83" s="5" t="s">
        <v>266</v>
      </c>
      <c r="G83" s="6" t="s">
        <v>267</v>
      </c>
      <c r="H83" s="7">
        <v>1</v>
      </c>
      <c r="I83" s="8">
        <v>44008</v>
      </c>
      <c r="J83" s="21">
        <v>44165</v>
      </c>
      <c r="K83" s="9">
        <v>26.857142857142858</v>
      </c>
      <c r="L83" s="10">
        <v>1</v>
      </c>
      <c r="M83" s="11">
        <f t="shared" si="8"/>
        <v>1</v>
      </c>
      <c r="N83" s="12">
        <f t="shared" si="9"/>
        <v>26.857142857142858</v>
      </c>
      <c r="O83" s="12">
        <f t="shared" si="10"/>
        <v>26.857142857142858</v>
      </c>
      <c r="P83" s="12">
        <f t="shared" si="11"/>
        <v>26.857142857142858</v>
      </c>
      <c r="Q83" s="67" t="s">
        <v>268</v>
      </c>
    </row>
    <row r="84" spans="1:17" ht="177.75" customHeight="1" thickBot="1" x14ac:dyDescent="0.25">
      <c r="A84" s="17">
        <v>74</v>
      </c>
      <c r="B84" s="16" t="s">
        <v>263</v>
      </c>
      <c r="C84" s="4" t="s">
        <v>347</v>
      </c>
      <c r="D84" s="5" t="s">
        <v>264</v>
      </c>
      <c r="E84" s="5" t="s">
        <v>269</v>
      </c>
      <c r="F84" s="5" t="s">
        <v>308</v>
      </c>
      <c r="G84" s="6" t="s">
        <v>82</v>
      </c>
      <c r="H84" s="7">
        <v>6</v>
      </c>
      <c r="I84" s="8">
        <v>44008</v>
      </c>
      <c r="J84" s="21">
        <v>44196</v>
      </c>
      <c r="K84" s="9">
        <v>26.857142857142858</v>
      </c>
      <c r="L84" s="10">
        <v>6</v>
      </c>
      <c r="M84" s="11">
        <f t="shared" si="8"/>
        <v>1</v>
      </c>
      <c r="N84" s="12">
        <f t="shared" si="9"/>
        <v>26.857142857142858</v>
      </c>
      <c r="O84" s="12">
        <f t="shared" si="10"/>
        <v>26.857142857142858</v>
      </c>
      <c r="P84" s="12">
        <f t="shared" si="11"/>
        <v>26.857142857142858</v>
      </c>
      <c r="Q84" s="67" t="s">
        <v>270</v>
      </c>
    </row>
    <row r="85" spans="1:17" ht="126" customHeight="1" thickBot="1" x14ac:dyDescent="0.25">
      <c r="A85" s="17">
        <v>75</v>
      </c>
      <c r="B85" s="16" t="s">
        <v>271</v>
      </c>
      <c r="C85" s="4" t="s">
        <v>348</v>
      </c>
      <c r="D85" s="5" t="s">
        <v>272</v>
      </c>
      <c r="E85" s="5" t="s">
        <v>273</v>
      </c>
      <c r="F85" s="5" t="s">
        <v>274</v>
      </c>
      <c r="G85" s="6" t="s">
        <v>275</v>
      </c>
      <c r="H85" s="7">
        <v>2</v>
      </c>
      <c r="I85" s="8">
        <v>44008</v>
      </c>
      <c r="J85" s="21">
        <v>44196</v>
      </c>
      <c r="K85" s="9">
        <v>26.857142857142858</v>
      </c>
      <c r="L85" s="10">
        <v>2</v>
      </c>
      <c r="M85" s="11">
        <f t="shared" si="8"/>
        <v>1</v>
      </c>
      <c r="N85" s="12">
        <f t="shared" si="9"/>
        <v>26.857142857142858</v>
      </c>
      <c r="O85" s="12">
        <f t="shared" si="10"/>
        <v>26.857142857142858</v>
      </c>
      <c r="P85" s="12">
        <f t="shared" si="11"/>
        <v>26.857142857142858</v>
      </c>
      <c r="Q85" s="67" t="s">
        <v>78</v>
      </c>
    </row>
    <row r="86" spans="1:17" ht="101.25" customHeight="1" thickBot="1" x14ac:dyDescent="0.25">
      <c r="A86" s="17">
        <v>76</v>
      </c>
      <c r="B86" s="16" t="s">
        <v>276</v>
      </c>
      <c r="C86" s="4" t="s">
        <v>349</v>
      </c>
      <c r="D86" s="5" t="s">
        <v>277</v>
      </c>
      <c r="E86" s="5" t="s">
        <v>81</v>
      </c>
      <c r="F86" s="5" t="s">
        <v>307</v>
      </c>
      <c r="G86" s="6" t="s">
        <v>82</v>
      </c>
      <c r="H86" s="7">
        <v>6</v>
      </c>
      <c r="I86" s="8">
        <v>44008</v>
      </c>
      <c r="J86" s="21">
        <v>44196</v>
      </c>
      <c r="K86" s="9">
        <v>26.857142857142858</v>
      </c>
      <c r="L86" s="10">
        <v>6</v>
      </c>
      <c r="M86" s="11">
        <f t="shared" si="8"/>
        <v>1</v>
      </c>
      <c r="N86" s="12">
        <f t="shared" si="9"/>
        <v>26.857142857142858</v>
      </c>
      <c r="O86" s="12">
        <f t="shared" si="10"/>
        <v>26.857142857142858</v>
      </c>
      <c r="P86" s="12">
        <f t="shared" si="11"/>
        <v>26.857142857142858</v>
      </c>
      <c r="Q86" s="67" t="s">
        <v>278</v>
      </c>
    </row>
    <row r="87" spans="1:17" ht="201" customHeight="1" thickBot="1" x14ac:dyDescent="0.25">
      <c r="A87" s="17">
        <v>77</v>
      </c>
      <c r="B87" s="16" t="s">
        <v>279</v>
      </c>
      <c r="C87" s="4" t="s">
        <v>351</v>
      </c>
      <c r="D87" s="5" t="s">
        <v>280</v>
      </c>
      <c r="E87" s="5" t="s">
        <v>281</v>
      </c>
      <c r="F87" s="5" t="s">
        <v>282</v>
      </c>
      <c r="G87" s="6" t="s">
        <v>283</v>
      </c>
      <c r="H87" s="7">
        <v>2</v>
      </c>
      <c r="I87" s="8">
        <v>44008</v>
      </c>
      <c r="J87" s="21">
        <v>44165</v>
      </c>
      <c r="K87" s="9">
        <v>26.857142857142858</v>
      </c>
      <c r="L87" s="10">
        <v>2</v>
      </c>
      <c r="M87" s="11">
        <f t="shared" si="8"/>
        <v>1</v>
      </c>
      <c r="N87" s="12">
        <f t="shared" si="9"/>
        <v>26.857142857142858</v>
      </c>
      <c r="O87" s="12">
        <f t="shared" si="10"/>
        <v>26.857142857142858</v>
      </c>
      <c r="P87" s="12">
        <f t="shared" si="11"/>
        <v>26.857142857142858</v>
      </c>
      <c r="Q87" s="67" t="s">
        <v>78</v>
      </c>
    </row>
    <row r="88" spans="1:17" ht="101.25" customHeight="1" thickBot="1" x14ac:dyDescent="0.25">
      <c r="A88" s="17">
        <v>78</v>
      </c>
      <c r="B88" s="16" t="s">
        <v>279</v>
      </c>
      <c r="C88" s="4" t="s">
        <v>351</v>
      </c>
      <c r="D88" s="5" t="s">
        <v>280</v>
      </c>
      <c r="E88" s="5" t="s">
        <v>284</v>
      </c>
      <c r="F88" s="5" t="s">
        <v>285</v>
      </c>
      <c r="G88" s="6" t="s">
        <v>67</v>
      </c>
      <c r="H88" s="7">
        <v>1</v>
      </c>
      <c r="I88" s="8">
        <v>44008</v>
      </c>
      <c r="J88" s="21">
        <v>44196</v>
      </c>
      <c r="K88" s="9">
        <v>26.857142857142858</v>
      </c>
      <c r="L88" s="10">
        <v>1</v>
      </c>
      <c r="M88" s="11">
        <f t="shared" si="8"/>
        <v>1</v>
      </c>
      <c r="N88" s="12">
        <f t="shared" si="9"/>
        <v>26.857142857142858</v>
      </c>
      <c r="O88" s="12">
        <f t="shared" si="10"/>
        <v>26.857142857142858</v>
      </c>
      <c r="P88" s="12">
        <f t="shared" si="11"/>
        <v>26.857142857142858</v>
      </c>
      <c r="Q88" s="67" t="s">
        <v>504</v>
      </c>
    </row>
    <row r="89" spans="1:17" ht="101.25" customHeight="1" thickBot="1" x14ac:dyDescent="0.25">
      <c r="A89" s="17">
        <v>79</v>
      </c>
      <c r="B89" s="16" t="s">
        <v>286</v>
      </c>
      <c r="C89" s="4" t="s">
        <v>350</v>
      </c>
      <c r="D89" s="5" t="s">
        <v>287</v>
      </c>
      <c r="E89" s="5" t="s">
        <v>288</v>
      </c>
      <c r="F89" s="5" t="s">
        <v>484</v>
      </c>
      <c r="G89" s="6" t="s">
        <v>194</v>
      </c>
      <c r="H89" s="7">
        <v>6</v>
      </c>
      <c r="I89" s="8">
        <v>44008</v>
      </c>
      <c r="J89" s="68">
        <v>44196</v>
      </c>
      <c r="K89" s="9">
        <v>26.857142857142858</v>
      </c>
      <c r="L89" s="10">
        <v>0.8</v>
      </c>
      <c r="M89" s="11">
        <f t="shared" si="8"/>
        <v>0.13333333333333333</v>
      </c>
      <c r="N89" s="12">
        <f t="shared" si="9"/>
        <v>3.5809523809523811</v>
      </c>
      <c r="O89" s="12">
        <f t="shared" si="10"/>
        <v>3.5809523809523811</v>
      </c>
      <c r="P89" s="12">
        <f t="shared" si="11"/>
        <v>26.857142857142858</v>
      </c>
      <c r="Q89" s="67" t="s">
        <v>457</v>
      </c>
    </row>
    <row r="90" spans="1:17" ht="131.25" customHeight="1" thickBot="1" x14ac:dyDescent="0.25">
      <c r="A90" s="17">
        <v>80</v>
      </c>
      <c r="B90" s="16" t="s">
        <v>289</v>
      </c>
      <c r="C90" s="4" t="s">
        <v>352</v>
      </c>
      <c r="D90" s="5" t="s">
        <v>290</v>
      </c>
      <c r="E90" s="5" t="s">
        <v>291</v>
      </c>
      <c r="F90" s="5" t="s">
        <v>292</v>
      </c>
      <c r="G90" s="6" t="s">
        <v>162</v>
      </c>
      <c r="H90" s="7">
        <v>1</v>
      </c>
      <c r="I90" s="8">
        <v>44008</v>
      </c>
      <c r="J90" s="68">
        <v>44196</v>
      </c>
      <c r="K90" s="9">
        <v>26.857142857142858</v>
      </c>
      <c r="L90" s="10">
        <v>0.8</v>
      </c>
      <c r="M90" s="11">
        <f t="shared" si="8"/>
        <v>0.8</v>
      </c>
      <c r="N90" s="12">
        <f t="shared" si="9"/>
        <v>21.485714285714288</v>
      </c>
      <c r="O90" s="12">
        <f t="shared" si="10"/>
        <v>21.485714285714288</v>
      </c>
      <c r="P90" s="12">
        <f t="shared" si="11"/>
        <v>26.857142857142858</v>
      </c>
      <c r="Q90" s="67" t="s">
        <v>457</v>
      </c>
    </row>
    <row r="91" spans="1:17" ht="101.25" customHeight="1" thickBot="1" x14ac:dyDescent="0.25">
      <c r="A91" s="17">
        <v>81</v>
      </c>
      <c r="B91" s="16" t="s">
        <v>293</v>
      </c>
      <c r="C91" s="4" t="s">
        <v>353</v>
      </c>
      <c r="D91" s="5" t="s">
        <v>294</v>
      </c>
      <c r="E91" s="5" t="s">
        <v>295</v>
      </c>
      <c r="F91" s="5" t="s">
        <v>296</v>
      </c>
      <c r="G91" s="6" t="s">
        <v>162</v>
      </c>
      <c r="H91" s="7">
        <v>1</v>
      </c>
      <c r="I91" s="8">
        <v>44008</v>
      </c>
      <c r="J91" s="68">
        <v>44196</v>
      </c>
      <c r="K91" s="9">
        <v>26.857142857142858</v>
      </c>
      <c r="L91" s="10">
        <v>0.4</v>
      </c>
      <c r="M91" s="11">
        <f t="shared" si="8"/>
        <v>0.4</v>
      </c>
      <c r="N91" s="12">
        <f t="shared" si="9"/>
        <v>10.742857142857144</v>
      </c>
      <c r="O91" s="12">
        <f t="shared" si="10"/>
        <v>10.742857142857144</v>
      </c>
      <c r="P91" s="12">
        <f t="shared" si="11"/>
        <v>26.857142857142858</v>
      </c>
      <c r="Q91" s="67" t="s">
        <v>457</v>
      </c>
    </row>
    <row r="92" spans="1:17" ht="15.75" customHeight="1" x14ac:dyDescent="0.2">
      <c r="B92" s="69"/>
      <c r="C92" s="69"/>
      <c r="D92" s="69"/>
      <c r="E92" s="69"/>
      <c r="F92" s="69"/>
      <c r="G92" s="69"/>
      <c r="H92" s="69"/>
      <c r="I92" s="69"/>
      <c r="J92" s="69"/>
      <c r="K92" s="69"/>
      <c r="L92" s="69"/>
      <c r="M92" s="72">
        <f>AVERAGE(M11:M91)</f>
        <v>0.95967078189300425</v>
      </c>
      <c r="N92" s="73">
        <f>+SUM(N11:N91)</f>
        <v>2087.6952380952403</v>
      </c>
      <c r="O92" s="73">
        <f>+SUM(O11:O91)</f>
        <v>2074.2666666666687</v>
      </c>
      <c r="P92" s="73">
        <f>+SUM(P11:P91)</f>
        <v>2148.5714285714294</v>
      </c>
      <c r="Q92" s="69"/>
    </row>
  </sheetData>
  <autoFilter ref="B10:Q92" xr:uid="{5728C322-902E-452C-AB11-93028795157B}"/>
  <mergeCells count="5">
    <mergeCell ref="K7:M7"/>
    <mergeCell ref="K6:M6"/>
    <mergeCell ref="B1:Q1"/>
    <mergeCell ref="B2:Q2"/>
    <mergeCell ref="B3:Q3"/>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AF694-BD5B-4498-8725-1B9567A5FDA0}">
  <sheetPr filterMode="1">
    <pageSetUpPr fitToPage="1"/>
  </sheetPr>
  <dimension ref="A1:I55"/>
  <sheetViews>
    <sheetView zoomScaleNormal="100" workbookViewId="0">
      <pane xSplit="2" ySplit="3" topLeftCell="C4" activePane="bottomRight" state="frozen"/>
      <selection pane="topRight" activeCell="C1" sqref="C1"/>
      <selection pane="bottomLeft" activeCell="A4" sqref="A4"/>
      <selection pane="bottomRight" activeCell="C57" sqref="C57"/>
    </sheetView>
  </sheetViews>
  <sheetFormatPr baseColWidth="10" defaultColWidth="11.42578125" defaultRowHeight="12" x14ac:dyDescent="0.2"/>
  <cols>
    <col min="1" max="1" width="11.42578125" style="37"/>
    <col min="2" max="2" width="17.140625" style="43" customWidth="1"/>
    <col min="3" max="3" width="29.42578125" style="44" customWidth="1"/>
    <col min="4" max="4" width="24.28515625" style="43" customWidth="1"/>
    <col min="5" max="5" width="22.85546875" style="43" customWidth="1"/>
    <col min="6" max="7" width="22" style="46" customWidth="1"/>
    <col min="8" max="8" width="4.7109375" style="52" customWidth="1"/>
    <col min="9" max="9" width="11.42578125" style="52"/>
    <col min="10" max="16384" width="11.42578125" style="37"/>
  </cols>
  <sheetData>
    <row r="1" spans="1:9" s="23" customFormat="1" x14ac:dyDescent="0.2">
      <c r="B1" s="24"/>
      <c r="C1" s="24"/>
      <c r="D1" s="24"/>
      <c r="E1" s="25"/>
      <c r="F1" s="26"/>
      <c r="G1" s="26"/>
      <c r="H1" s="50"/>
      <c r="I1" s="50"/>
    </row>
    <row r="2" spans="1:9" s="27" customFormat="1" ht="12.75" thickBot="1" x14ac:dyDescent="0.25">
      <c r="B2" s="28"/>
      <c r="C2" s="29"/>
      <c r="D2" s="30"/>
      <c r="E2" s="31"/>
      <c r="F2" s="32"/>
      <c r="G2" s="32"/>
      <c r="H2" s="51"/>
      <c r="I2" s="51"/>
    </row>
    <row r="3" spans="1:9" ht="24.75" thickBot="1" x14ac:dyDescent="0.25">
      <c r="A3" s="33" t="s">
        <v>365</v>
      </c>
      <c r="B3" s="34" t="s">
        <v>366</v>
      </c>
      <c r="C3" s="35" t="s">
        <v>367</v>
      </c>
      <c r="D3" s="35" t="s">
        <v>368</v>
      </c>
      <c r="E3" s="36" t="s">
        <v>369</v>
      </c>
      <c r="F3" s="36" t="s">
        <v>370</v>
      </c>
      <c r="G3" s="61" t="s">
        <v>446</v>
      </c>
    </row>
    <row r="4" spans="1:9" ht="24.75" hidden="1" thickBot="1" x14ac:dyDescent="0.25">
      <c r="A4" s="38">
        <v>2010</v>
      </c>
      <c r="B4" s="38" t="s">
        <v>371</v>
      </c>
      <c r="C4" s="39" t="s">
        <v>372</v>
      </c>
      <c r="D4" s="40">
        <v>42276637.270002604</v>
      </c>
      <c r="E4" s="39" t="s">
        <v>373</v>
      </c>
      <c r="F4" s="39" t="s">
        <v>374</v>
      </c>
      <c r="G4" s="64">
        <v>1</v>
      </c>
      <c r="H4" s="52" t="s">
        <v>438</v>
      </c>
      <c r="I4" s="52" t="s">
        <v>439</v>
      </c>
    </row>
    <row r="5" spans="1:9" ht="24.75" hidden="1" thickBot="1" x14ac:dyDescent="0.25">
      <c r="A5" s="38">
        <v>2010</v>
      </c>
      <c r="B5" s="53" t="s">
        <v>375</v>
      </c>
      <c r="C5" s="39" t="s">
        <v>372</v>
      </c>
      <c r="D5" s="40">
        <v>110895536.07999516</v>
      </c>
      <c r="E5" s="39" t="s">
        <v>373</v>
      </c>
      <c r="F5" s="39" t="s">
        <v>374</v>
      </c>
      <c r="G5" s="62"/>
    </row>
    <row r="6" spans="1:9" ht="24.75" hidden="1" thickBot="1" x14ac:dyDescent="0.25">
      <c r="A6" s="38">
        <v>2011</v>
      </c>
      <c r="B6" s="38" t="s">
        <v>376</v>
      </c>
      <c r="C6" s="39" t="s">
        <v>372</v>
      </c>
      <c r="D6" s="40">
        <v>2477402188.01999</v>
      </c>
      <c r="E6" s="39" t="s">
        <v>377</v>
      </c>
      <c r="F6" s="39" t="s">
        <v>378</v>
      </c>
      <c r="G6" s="64"/>
      <c r="H6" s="52" t="s">
        <v>438</v>
      </c>
      <c r="I6" s="52" t="s">
        <v>439</v>
      </c>
    </row>
    <row r="7" spans="1:9" ht="24.75" hidden="1" thickBot="1" x14ac:dyDescent="0.25">
      <c r="A7" s="38">
        <v>2012</v>
      </c>
      <c r="B7" s="38" t="s">
        <v>379</v>
      </c>
      <c r="C7" s="39" t="s">
        <v>372</v>
      </c>
      <c r="D7" s="40">
        <v>3827900321.2699857</v>
      </c>
      <c r="E7" s="39" t="s">
        <v>377</v>
      </c>
      <c r="F7" s="39" t="s">
        <v>378</v>
      </c>
      <c r="G7" s="64"/>
      <c r="H7" s="52" t="s">
        <v>438</v>
      </c>
      <c r="I7" s="52" t="s">
        <v>439</v>
      </c>
    </row>
    <row r="8" spans="1:9" ht="24.75" hidden="1" thickBot="1" x14ac:dyDescent="0.25">
      <c r="A8" s="38">
        <v>2013</v>
      </c>
      <c r="B8" s="53" t="s">
        <v>380</v>
      </c>
      <c r="C8" s="39" t="s">
        <v>372</v>
      </c>
      <c r="D8" s="40">
        <v>3758308461.1359825</v>
      </c>
      <c r="E8" s="39" t="s">
        <v>377</v>
      </c>
      <c r="F8" s="39" t="s">
        <v>378</v>
      </c>
      <c r="G8" s="62"/>
    </row>
    <row r="9" spans="1:9" ht="24.75" hidden="1" thickBot="1" x14ac:dyDescent="0.25">
      <c r="A9" s="38">
        <v>2013</v>
      </c>
      <c r="B9" s="53" t="s">
        <v>381</v>
      </c>
      <c r="C9" s="39" t="s">
        <v>372</v>
      </c>
      <c r="D9" s="40">
        <v>3218767687.519999</v>
      </c>
      <c r="E9" s="39" t="s">
        <v>373</v>
      </c>
      <c r="F9" s="39" t="s">
        <v>374</v>
      </c>
      <c r="G9" s="62"/>
    </row>
    <row r="10" spans="1:9" ht="24.75" hidden="1" thickBot="1" x14ac:dyDescent="0.25">
      <c r="A10" s="38">
        <v>2014</v>
      </c>
      <c r="B10" s="53" t="s">
        <v>382</v>
      </c>
      <c r="C10" s="39" t="s">
        <v>372</v>
      </c>
      <c r="D10" s="40">
        <v>544361525.83000183</v>
      </c>
      <c r="E10" s="39" t="s">
        <v>373</v>
      </c>
      <c r="F10" s="39" t="s">
        <v>383</v>
      </c>
      <c r="G10" s="62"/>
    </row>
    <row r="11" spans="1:9" ht="24.75" hidden="1" thickBot="1" x14ac:dyDescent="0.25">
      <c r="A11" s="38">
        <v>2014</v>
      </c>
      <c r="B11" s="38" t="s">
        <v>384</v>
      </c>
      <c r="C11" s="39" t="s">
        <v>372</v>
      </c>
      <c r="D11" s="40">
        <v>684679162.77999926</v>
      </c>
      <c r="E11" s="39" t="s">
        <v>377</v>
      </c>
      <c r="F11" s="39" t="s">
        <v>378</v>
      </c>
      <c r="G11" s="64"/>
      <c r="H11" s="52" t="s">
        <v>438</v>
      </c>
      <c r="I11" s="52" t="s">
        <v>439</v>
      </c>
    </row>
    <row r="12" spans="1:9" ht="24.75" hidden="1" thickBot="1" x14ac:dyDescent="0.25">
      <c r="A12" s="38">
        <v>2014</v>
      </c>
      <c r="B12" s="53" t="s">
        <v>385</v>
      </c>
      <c r="C12" s="39" t="s">
        <v>372</v>
      </c>
      <c r="D12" s="40">
        <v>835539958.22999668</v>
      </c>
      <c r="E12" s="39" t="s">
        <v>373</v>
      </c>
      <c r="F12" s="39" t="s">
        <v>374</v>
      </c>
      <c r="G12" s="62"/>
    </row>
    <row r="13" spans="1:9" ht="24.75" thickBot="1" x14ac:dyDescent="0.25">
      <c r="A13" s="38">
        <v>2015</v>
      </c>
      <c r="B13" s="38" t="s">
        <v>386</v>
      </c>
      <c r="C13" s="39" t="s">
        <v>372</v>
      </c>
      <c r="D13" s="40">
        <v>3578628722.4099951</v>
      </c>
      <c r="E13" s="39" t="s">
        <v>377</v>
      </c>
      <c r="F13" s="39" t="s">
        <v>378</v>
      </c>
      <c r="G13" s="64"/>
      <c r="H13" s="52" t="s">
        <v>438</v>
      </c>
      <c r="I13" s="52" t="s">
        <v>441</v>
      </c>
    </row>
    <row r="14" spans="1:9" ht="24.75" hidden="1" thickBot="1" x14ac:dyDescent="0.25">
      <c r="A14" s="38">
        <v>2016</v>
      </c>
      <c r="B14" s="38" t="s">
        <v>387</v>
      </c>
      <c r="C14" s="39" t="s">
        <v>372</v>
      </c>
      <c r="D14" s="40">
        <v>2161478308.3000016</v>
      </c>
      <c r="E14" s="39" t="s">
        <v>373</v>
      </c>
      <c r="F14" s="39" t="s">
        <v>383</v>
      </c>
      <c r="G14" s="62"/>
      <c r="H14" s="52" t="s">
        <v>438</v>
      </c>
      <c r="I14" s="52" t="s">
        <v>441</v>
      </c>
    </row>
    <row r="15" spans="1:9" ht="24.75" hidden="1" thickBot="1" x14ac:dyDescent="0.25">
      <c r="A15" s="38">
        <v>2018</v>
      </c>
      <c r="B15" s="53" t="s">
        <v>388</v>
      </c>
      <c r="C15" s="39" t="s">
        <v>372</v>
      </c>
      <c r="D15" s="40">
        <v>89022190.109999895</v>
      </c>
      <c r="E15" s="39" t="s">
        <v>373</v>
      </c>
      <c r="F15" s="39" t="s">
        <v>383</v>
      </c>
      <c r="G15" s="62"/>
    </row>
    <row r="16" spans="1:9" ht="24.75" hidden="1" thickBot="1" x14ac:dyDescent="0.25">
      <c r="A16" s="38">
        <v>2011</v>
      </c>
      <c r="B16" s="38" t="s">
        <v>389</v>
      </c>
      <c r="C16" s="39" t="s">
        <v>390</v>
      </c>
      <c r="D16" s="40">
        <v>138263984.89000034</v>
      </c>
      <c r="E16" s="39" t="s">
        <v>377</v>
      </c>
      <c r="F16" s="39" t="s">
        <v>391</v>
      </c>
      <c r="G16" s="64"/>
      <c r="H16" s="52" t="s">
        <v>438</v>
      </c>
      <c r="I16" s="52" t="s">
        <v>439</v>
      </c>
    </row>
    <row r="17" spans="1:9" ht="24.75" hidden="1" thickBot="1" x14ac:dyDescent="0.25">
      <c r="A17" s="38">
        <v>2012</v>
      </c>
      <c r="B17" s="38" t="s">
        <v>392</v>
      </c>
      <c r="C17" s="39" t="s">
        <v>390</v>
      </c>
      <c r="D17" s="40">
        <v>610443853.6099999</v>
      </c>
      <c r="E17" s="39" t="s">
        <v>377</v>
      </c>
      <c r="F17" s="39" t="s">
        <v>391</v>
      </c>
      <c r="G17" s="64"/>
      <c r="H17" s="52" t="s">
        <v>438</v>
      </c>
      <c r="I17" s="52" t="s">
        <v>439</v>
      </c>
    </row>
    <row r="18" spans="1:9" ht="24.75" hidden="1" thickBot="1" x14ac:dyDescent="0.25">
      <c r="A18" s="38">
        <v>2013</v>
      </c>
      <c r="B18" s="38" t="s">
        <v>393</v>
      </c>
      <c r="C18" s="39" t="s">
        <v>390</v>
      </c>
      <c r="D18" s="40">
        <v>1293645409.5999999</v>
      </c>
      <c r="E18" s="39" t="s">
        <v>377</v>
      </c>
      <c r="F18" s="39" t="s">
        <v>391</v>
      </c>
      <c r="G18" s="64"/>
      <c r="H18" s="52" t="s">
        <v>438</v>
      </c>
      <c r="I18" s="52" t="s">
        <v>439</v>
      </c>
    </row>
    <row r="19" spans="1:9" ht="26.25" hidden="1" customHeight="1" thickBot="1" x14ac:dyDescent="0.25">
      <c r="A19" s="38">
        <v>2014</v>
      </c>
      <c r="B19" s="38" t="s">
        <v>394</v>
      </c>
      <c r="C19" s="39" t="s">
        <v>395</v>
      </c>
      <c r="D19" s="40">
        <v>180000000</v>
      </c>
      <c r="E19" s="39" t="s">
        <v>373</v>
      </c>
      <c r="F19" s="39" t="s">
        <v>396</v>
      </c>
      <c r="G19" s="64"/>
      <c r="H19" s="52" t="s">
        <v>438</v>
      </c>
      <c r="I19" s="52" t="s">
        <v>439</v>
      </c>
    </row>
    <row r="20" spans="1:9" ht="24.75" hidden="1" thickBot="1" x14ac:dyDescent="0.25">
      <c r="A20" s="38">
        <v>2015</v>
      </c>
      <c r="B20" s="38" t="s">
        <v>397</v>
      </c>
      <c r="C20" s="39" t="s">
        <v>390</v>
      </c>
      <c r="D20" s="40" t="s">
        <v>447</v>
      </c>
      <c r="E20" s="39" t="s">
        <v>377</v>
      </c>
      <c r="F20" s="39" t="s">
        <v>391</v>
      </c>
      <c r="G20" s="64"/>
      <c r="H20" s="52" t="s">
        <v>438</v>
      </c>
      <c r="I20" s="52" t="s">
        <v>440</v>
      </c>
    </row>
    <row r="21" spans="1:9" s="41" customFormat="1" ht="24.75" hidden="1" thickBot="1" x14ac:dyDescent="0.25">
      <c r="A21" s="38">
        <v>2017</v>
      </c>
      <c r="B21" s="38" t="s">
        <v>398</v>
      </c>
      <c r="C21" s="39" t="s">
        <v>399</v>
      </c>
      <c r="D21" s="40">
        <v>28634875.900000095</v>
      </c>
      <c r="E21" s="39" t="s">
        <v>373</v>
      </c>
      <c r="F21" s="39" t="s">
        <v>374</v>
      </c>
      <c r="G21" s="62"/>
      <c r="H21" s="52" t="s">
        <v>438</v>
      </c>
      <c r="I21" s="52" t="s">
        <v>439</v>
      </c>
    </row>
    <row r="22" spans="1:9" s="41" customFormat="1" ht="12.75" hidden="1" thickBot="1" x14ac:dyDescent="0.25">
      <c r="A22" s="38">
        <v>2017</v>
      </c>
      <c r="B22" s="38" t="s">
        <v>400</v>
      </c>
      <c r="C22" s="39" t="s">
        <v>401</v>
      </c>
      <c r="D22" s="40">
        <v>103213569.44999999</v>
      </c>
      <c r="E22" s="39" t="s">
        <v>373</v>
      </c>
      <c r="F22" s="39" t="s">
        <v>396</v>
      </c>
      <c r="G22" s="62"/>
      <c r="H22" s="52"/>
      <c r="I22" s="52" t="s">
        <v>440</v>
      </c>
    </row>
    <row r="23" spans="1:9" s="41" customFormat="1" ht="24.75" hidden="1" thickBot="1" x14ac:dyDescent="0.25">
      <c r="A23" s="47">
        <v>2018</v>
      </c>
      <c r="B23" s="65" t="s">
        <v>402</v>
      </c>
      <c r="C23" s="48" t="s">
        <v>403</v>
      </c>
      <c r="D23" s="49">
        <v>109516318.73000002</v>
      </c>
      <c r="E23" s="48" t="s">
        <v>373</v>
      </c>
      <c r="F23" s="48" t="s">
        <v>374</v>
      </c>
      <c r="G23" s="63" t="s">
        <v>455</v>
      </c>
      <c r="H23" s="52"/>
      <c r="I23" s="52"/>
    </row>
    <row r="24" spans="1:9" s="41" customFormat="1" ht="12.75" hidden="1" thickBot="1" x14ac:dyDescent="0.25">
      <c r="A24" s="47">
        <v>2019</v>
      </c>
      <c r="B24" s="65" t="s">
        <v>404</v>
      </c>
      <c r="C24" s="48" t="s">
        <v>405</v>
      </c>
      <c r="D24" s="49">
        <v>490493326</v>
      </c>
      <c r="E24" s="48" t="s">
        <v>373</v>
      </c>
      <c r="F24" s="48" t="s">
        <v>406</v>
      </c>
      <c r="G24" s="63" t="s">
        <v>455</v>
      </c>
      <c r="H24" s="52"/>
      <c r="I24" s="52"/>
    </row>
    <row r="25" spans="1:9" s="41" customFormat="1" ht="24.75" hidden="1" thickBot="1" x14ac:dyDescent="0.25">
      <c r="A25" s="47">
        <v>2019</v>
      </c>
      <c r="B25" s="65" t="s">
        <v>407</v>
      </c>
      <c r="C25" s="48" t="s">
        <v>403</v>
      </c>
      <c r="D25" s="49">
        <v>3489596008.8800011</v>
      </c>
      <c r="E25" s="48" t="s">
        <v>373</v>
      </c>
      <c r="F25" s="48" t="s">
        <v>374</v>
      </c>
      <c r="G25" s="63" t="s">
        <v>455</v>
      </c>
      <c r="H25" s="52"/>
      <c r="I25" s="52"/>
    </row>
    <row r="26" spans="1:9" s="41" customFormat="1" ht="24.75" hidden="1" thickBot="1" x14ac:dyDescent="0.25">
      <c r="A26" s="47">
        <v>2019</v>
      </c>
      <c r="B26" s="65" t="s">
        <v>408</v>
      </c>
      <c r="C26" s="48" t="s">
        <v>409</v>
      </c>
      <c r="D26" s="49">
        <v>295285286</v>
      </c>
      <c r="E26" s="48" t="s">
        <v>373</v>
      </c>
      <c r="F26" s="48" t="s">
        <v>406</v>
      </c>
      <c r="G26" s="63" t="s">
        <v>455</v>
      </c>
      <c r="H26" s="52"/>
      <c r="I26" s="52"/>
    </row>
    <row r="27" spans="1:9" s="41" customFormat="1" ht="24.75" hidden="1" thickBot="1" x14ac:dyDescent="0.25">
      <c r="A27" s="47">
        <v>2019</v>
      </c>
      <c r="B27" s="65" t="s">
        <v>410</v>
      </c>
      <c r="C27" s="48" t="s">
        <v>411</v>
      </c>
      <c r="D27" s="49">
        <v>848822815.94999981</v>
      </c>
      <c r="E27" s="48" t="s">
        <v>373</v>
      </c>
      <c r="F27" s="48" t="s">
        <v>406</v>
      </c>
      <c r="G27" s="63" t="s">
        <v>455</v>
      </c>
      <c r="H27" s="52"/>
      <c r="I27" s="52"/>
    </row>
    <row r="28" spans="1:9" s="41" customFormat="1" ht="24.75" hidden="1" thickBot="1" x14ac:dyDescent="0.25">
      <c r="A28" s="47">
        <v>2019</v>
      </c>
      <c r="B28" s="65" t="s">
        <v>412</v>
      </c>
      <c r="C28" s="48" t="s">
        <v>413</v>
      </c>
      <c r="D28" s="49">
        <v>1245701371</v>
      </c>
      <c r="E28" s="48" t="s">
        <v>373</v>
      </c>
      <c r="F28" s="48" t="s">
        <v>396</v>
      </c>
      <c r="G28" s="63" t="s">
        <v>455</v>
      </c>
      <c r="H28" s="52"/>
      <c r="I28" s="52"/>
    </row>
    <row r="29" spans="1:9" s="41" customFormat="1" ht="12.75" hidden="1" thickBot="1" x14ac:dyDescent="0.25">
      <c r="A29" s="47">
        <v>2019</v>
      </c>
      <c r="B29" s="65" t="s">
        <v>414</v>
      </c>
      <c r="C29" s="48" t="s">
        <v>415</v>
      </c>
      <c r="D29" s="49">
        <v>356958</v>
      </c>
      <c r="E29" s="48" t="s">
        <v>373</v>
      </c>
      <c r="F29" s="48" t="s">
        <v>383</v>
      </c>
      <c r="G29" s="63" t="s">
        <v>455</v>
      </c>
      <c r="H29" s="52"/>
      <c r="I29" s="52"/>
    </row>
    <row r="30" spans="1:9" s="41" customFormat="1" ht="24.75" hidden="1" thickBot="1" x14ac:dyDescent="0.25">
      <c r="A30" s="47">
        <v>2019</v>
      </c>
      <c r="B30" s="65" t="s">
        <v>416</v>
      </c>
      <c r="C30" s="48" t="s">
        <v>417</v>
      </c>
      <c r="D30" s="49">
        <v>78227927</v>
      </c>
      <c r="E30" s="48" t="s">
        <v>373</v>
      </c>
      <c r="F30" s="48" t="s">
        <v>374</v>
      </c>
      <c r="G30" s="63" t="s">
        <v>455</v>
      </c>
      <c r="H30" s="52"/>
      <c r="I30" s="52"/>
    </row>
    <row r="31" spans="1:9" s="41" customFormat="1" ht="24.75" hidden="1" thickBot="1" x14ac:dyDescent="0.25">
      <c r="A31" s="47">
        <v>2019</v>
      </c>
      <c r="B31" s="65" t="s">
        <v>418</v>
      </c>
      <c r="C31" s="48" t="s">
        <v>411</v>
      </c>
      <c r="D31" s="49">
        <v>18528150.840000033</v>
      </c>
      <c r="E31" s="48" t="s">
        <v>373</v>
      </c>
      <c r="F31" s="48" t="s">
        <v>383</v>
      </c>
      <c r="G31" s="63" t="s">
        <v>455</v>
      </c>
      <c r="H31" s="52"/>
      <c r="I31" s="52"/>
    </row>
    <row r="32" spans="1:9" s="23" customFormat="1" ht="24.75" hidden="1" thickBot="1" x14ac:dyDescent="0.25">
      <c r="A32" s="47">
        <v>2019</v>
      </c>
      <c r="B32" s="65" t="s">
        <v>419</v>
      </c>
      <c r="C32" s="48" t="s">
        <v>420</v>
      </c>
      <c r="D32" s="49">
        <v>79200000</v>
      </c>
      <c r="E32" s="48" t="s">
        <v>421</v>
      </c>
      <c r="F32" s="48" t="s">
        <v>422</v>
      </c>
      <c r="G32" s="63" t="s">
        <v>455</v>
      </c>
      <c r="H32" s="50"/>
      <c r="I32" s="50"/>
    </row>
    <row r="33" spans="1:9" s="23" customFormat="1" ht="24.75" hidden="1" thickBot="1" x14ac:dyDescent="0.25">
      <c r="A33" s="47">
        <v>2019</v>
      </c>
      <c r="B33" s="65" t="s">
        <v>423</v>
      </c>
      <c r="C33" s="48" t="s">
        <v>420</v>
      </c>
      <c r="D33" s="49">
        <v>1300000000</v>
      </c>
      <c r="E33" s="48" t="s">
        <v>421</v>
      </c>
      <c r="F33" s="48" t="s">
        <v>422</v>
      </c>
      <c r="G33" s="63" t="s">
        <v>455</v>
      </c>
      <c r="H33" s="50"/>
      <c r="I33" s="50"/>
    </row>
    <row r="34" spans="1:9" ht="48.75" hidden="1" thickBot="1" x14ac:dyDescent="0.25">
      <c r="A34" s="38">
        <v>2011</v>
      </c>
      <c r="B34" s="38" t="s">
        <v>424</v>
      </c>
      <c r="C34" s="39" t="s">
        <v>425</v>
      </c>
      <c r="D34" s="40">
        <v>12253493371</v>
      </c>
      <c r="E34" s="39" t="s">
        <v>373</v>
      </c>
      <c r="F34" s="39" t="s">
        <v>374</v>
      </c>
      <c r="G34" s="62"/>
      <c r="I34" s="52" t="s">
        <v>439</v>
      </c>
    </row>
    <row r="35" spans="1:9" ht="48.75" hidden="1" thickBot="1" x14ac:dyDescent="0.25">
      <c r="A35" s="38">
        <v>2012</v>
      </c>
      <c r="B35" s="53" t="s">
        <v>426</v>
      </c>
      <c r="C35" s="39" t="s">
        <v>425</v>
      </c>
      <c r="D35" s="40">
        <v>459899875.81999981</v>
      </c>
      <c r="E35" s="39" t="s">
        <v>373</v>
      </c>
      <c r="F35" s="39" t="s">
        <v>374</v>
      </c>
      <c r="G35" s="62"/>
    </row>
    <row r="36" spans="1:9" s="42" customFormat="1" ht="48.75" hidden="1" thickBot="1" x14ac:dyDescent="0.25">
      <c r="A36" s="38">
        <v>2014</v>
      </c>
      <c r="B36" s="53" t="s">
        <v>427</v>
      </c>
      <c r="C36" s="39" t="s">
        <v>425</v>
      </c>
      <c r="D36" s="40">
        <v>4472682943.0699997</v>
      </c>
      <c r="E36" s="39" t="s">
        <v>373</v>
      </c>
      <c r="F36" s="39" t="s">
        <v>428</v>
      </c>
      <c r="G36" s="62"/>
      <c r="H36" s="46"/>
      <c r="I36" s="46" t="s">
        <v>439</v>
      </c>
    </row>
    <row r="37" spans="1:9" s="42" customFormat="1" ht="48.75" hidden="1" thickBot="1" x14ac:dyDescent="0.25">
      <c r="A37" s="38">
        <v>2014</v>
      </c>
      <c r="B37" s="38" t="s">
        <v>429</v>
      </c>
      <c r="C37" s="39" t="s">
        <v>425</v>
      </c>
      <c r="D37" s="40">
        <v>3116619999.3400002</v>
      </c>
      <c r="E37" s="39" t="s">
        <v>373</v>
      </c>
      <c r="F37" s="39" t="s">
        <v>428</v>
      </c>
      <c r="G37" s="62"/>
      <c r="H37" s="46" t="s">
        <v>438</v>
      </c>
      <c r="I37" s="46" t="s">
        <v>439</v>
      </c>
    </row>
    <row r="38" spans="1:9" s="42" customFormat="1" ht="48.75" hidden="1" thickBot="1" x14ac:dyDescent="0.25">
      <c r="A38" s="38">
        <v>2015</v>
      </c>
      <c r="B38" s="38" t="s">
        <v>430</v>
      </c>
      <c r="C38" s="39" t="s">
        <v>425</v>
      </c>
      <c r="D38" s="40">
        <v>7151271644.8299999</v>
      </c>
      <c r="E38" s="39" t="s">
        <v>373</v>
      </c>
      <c r="F38" s="39" t="s">
        <v>428</v>
      </c>
      <c r="G38" s="62"/>
      <c r="H38" s="46" t="s">
        <v>438</v>
      </c>
      <c r="I38" s="46" t="s">
        <v>441</v>
      </c>
    </row>
    <row r="39" spans="1:9" s="42" customFormat="1" ht="48.75" hidden="1" thickBot="1" x14ac:dyDescent="0.25">
      <c r="A39" s="38">
        <v>2015</v>
      </c>
      <c r="B39" s="53" t="s">
        <v>431</v>
      </c>
      <c r="C39" s="39" t="s">
        <v>425</v>
      </c>
      <c r="D39" s="40">
        <v>40754214057.060005</v>
      </c>
      <c r="E39" s="39" t="s">
        <v>373</v>
      </c>
      <c r="F39" s="39" t="s">
        <v>374</v>
      </c>
      <c r="G39" s="62"/>
      <c r="H39" s="46"/>
      <c r="I39" s="46" t="s">
        <v>439</v>
      </c>
    </row>
    <row r="40" spans="1:9" s="42" customFormat="1" ht="48.75" hidden="1" thickBot="1" x14ac:dyDescent="0.25">
      <c r="A40" s="38">
        <v>2017</v>
      </c>
      <c r="B40" s="53" t="s">
        <v>432</v>
      </c>
      <c r="C40" s="39" t="s">
        <v>425</v>
      </c>
      <c r="D40" s="40">
        <v>1882108330.5599999</v>
      </c>
      <c r="E40" s="39" t="s">
        <v>373</v>
      </c>
      <c r="F40" s="39" t="s">
        <v>374</v>
      </c>
      <c r="G40" s="62"/>
      <c r="H40" s="46"/>
      <c r="I40" s="46" t="s">
        <v>439</v>
      </c>
    </row>
    <row r="41" spans="1:9" s="42" customFormat="1" ht="48.75" hidden="1" thickBot="1" x14ac:dyDescent="0.25">
      <c r="A41" s="38">
        <v>2017</v>
      </c>
      <c r="B41" s="53" t="s">
        <v>433</v>
      </c>
      <c r="C41" s="39" t="s">
        <v>425</v>
      </c>
      <c r="D41" s="40">
        <v>9221256796.4900017</v>
      </c>
      <c r="E41" s="39" t="s">
        <v>373</v>
      </c>
      <c r="F41" s="39" t="s">
        <v>374</v>
      </c>
      <c r="G41" s="62"/>
      <c r="H41" s="46"/>
      <c r="I41" s="46" t="s">
        <v>440</v>
      </c>
    </row>
    <row r="42" spans="1:9" s="42" customFormat="1" ht="48.75" hidden="1" thickBot="1" x14ac:dyDescent="0.25">
      <c r="A42" s="38">
        <v>2019</v>
      </c>
      <c r="B42" s="38" t="s">
        <v>434</v>
      </c>
      <c r="C42" s="39" t="s">
        <v>425</v>
      </c>
      <c r="D42" s="40">
        <v>26698788527</v>
      </c>
      <c r="E42" s="39" t="s">
        <v>373</v>
      </c>
      <c r="F42" s="39" t="s">
        <v>374</v>
      </c>
      <c r="G42" s="62"/>
      <c r="H42" s="46" t="s">
        <v>438</v>
      </c>
      <c r="I42" s="46" t="s">
        <v>439</v>
      </c>
    </row>
    <row r="43" spans="1:9" s="42" customFormat="1" ht="48.75" hidden="1" thickBot="1" x14ac:dyDescent="0.25">
      <c r="A43" s="38">
        <v>2017</v>
      </c>
      <c r="B43" s="53" t="s">
        <v>435</v>
      </c>
      <c r="C43" s="39" t="s">
        <v>425</v>
      </c>
      <c r="D43" s="40">
        <v>489168602</v>
      </c>
      <c r="E43" s="39" t="s">
        <v>373</v>
      </c>
      <c r="F43" s="39" t="s">
        <v>396</v>
      </c>
      <c r="G43" s="62"/>
      <c r="H43" s="46"/>
      <c r="I43" s="46" t="s">
        <v>439</v>
      </c>
    </row>
    <row r="44" spans="1:9" s="42" customFormat="1" ht="12.75" thickBot="1" x14ac:dyDescent="0.25">
      <c r="A44" s="37"/>
      <c r="B44" s="43"/>
      <c r="C44" s="44"/>
      <c r="D44" s="45"/>
      <c r="E44" s="45"/>
      <c r="H44" s="46"/>
      <c r="I44" s="46"/>
    </row>
    <row r="45" spans="1:9" s="42" customFormat="1" ht="12.75" thickBot="1" x14ac:dyDescent="0.25">
      <c r="A45" s="37"/>
      <c r="B45" s="43" t="s">
        <v>436</v>
      </c>
      <c r="C45" s="44" t="s">
        <v>437</v>
      </c>
      <c r="D45" s="54">
        <f>SUM(D4:D44)</f>
        <v>138138694701.97595</v>
      </c>
      <c r="E45" s="45"/>
      <c r="F45" s="39" t="s">
        <v>391</v>
      </c>
      <c r="G45" s="62"/>
      <c r="H45" s="46"/>
      <c r="I45" s="46"/>
    </row>
    <row r="46" spans="1:9" s="42" customFormat="1" x14ac:dyDescent="0.2">
      <c r="A46" s="37"/>
      <c r="B46" s="43"/>
      <c r="C46" s="44"/>
      <c r="D46" s="45"/>
      <c r="E46" s="45"/>
      <c r="H46" s="46"/>
      <c r="I46" s="46"/>
    </row>
    <row r="47" spans="1:9" s="42" customFormat="1" x14ac:dyDescent="0.2">
      <c r="A47" s="37"/>
      <c r="B47" s="43"/>
      <c r="C47" s="44"/>
      <c r="D47" s="45"/>
      <c r="E47" s="45"/>
      <c r="H47" s="46"/>
      <c r="I47" s="46"/>
    </row>
    <row r="48" spans="1:9" s="42" customFormat="1" x14ac:dyDescent="0.2">
      <c r="A48" s="37"/>
      <c r="B48" s="43"/>
      <c r="C48" s="44"/>
      <c r="D48" s="54">
        <v>7955728162.3999996</v>
      </c>
      <c r="E48" s="56" t="s">
        <v>442</v>
      </c>
      <c r="H48" s="46"/>
      <c r="I48" s="46"/>
    </row>
    <row r="49" spans="1:9" s="42" customFormat="1" x14ac:dyDescent="0.2">
      <c r="A49" s="37"/>
      <c r="B49" s="43"/>
      <c r="C49" s="44"/>
      <c r="D49" s="46">
        <v>2756557265</v>
      </c>
      <c r="E49" s="56" t="s">
        <v>444</v>
      </c>
      <c r="H49" s="46"/>
      <c r="I49" s="46"/>
    </row>
    <row r="50" spans="1:9" x14ac:dyDescent="0.2">
      <c r="D50" s="54">
        <v>6944301719.6599998</v>
      </c>
      <c r="E50" s="56" t="s">
        <v>443</v>
      </c>
    </row>
    <row r="51" spans="1:9" x14ac:dyDescent="0.2">
      <c r="D51" s="57">
        <f>+D45-D48-D49-D50</f>
        <v>120482107554.91595</v>
      </c>
    </row>
    <row r="52" spans="1:9" x14ac:dyDescent="0.2">
      <c r="D52" s="59">
        <v>83932037650.740005</v>
      </c>
      <c r="E52" s="43" t="s">
        <v>445</v>
      </c>
    </row>
    <row r="53" spans="1:9" x14ac:dyDescent="0.2">
      <c r="D53" s="60">
        <f>+D51-D52</f>
        <v>36550069904.175949</v>
      </c>
    </row>
    <row r="54" spans="1:9" ht="18.75" x14ac:dyDescent="0.3">
      <c r="D54" s="58"/>
    </row>
    <row r="55" spans="1:9" ht="18.75" x14ac:dyDescent="0.3">
      <c r="D55" s="58"/>
      <c r="E55" s="55"/>
    </row>
  </sheetData>
  <autoFilter ref="A3:G43" xr:uid="{B917CC48-7715-4A1E-AA08-FFF2AB8FEFC7}">
    <filterColumn colId="1">
      <filters>
        <filter val="489-2015"/>
      </filters>
    </filterColumn>
  </autoFilter>
  <conditionalFormatting sqref="B1:B2">
    <cfRule type="duplicateValues" dxfId="0" priority="1"/>
  </conditionalFormatting>
  <printOptions horizontalCentered="1" verticalCentered="1"/>
  <pageMargins left="0.70866141732283472" right="0.70866141732283472" top="0.74803149606299213" bottom="0.74803149606299213" header="0.31496062992125984" footer="0.31496062992125984"/>
  <pageSetup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CEE24-354F-4771-B7A7-535C5280E374}">
  <dimension ref="A1:B47"/>
  <sheetViews>
    <sheetView topLeftCell="A37" zoomScale="130" zoomScaleNormal="130" workbookViewId="0">
      <selection activeCell="B46" sqref="B46"/>
    </sheetView>
  </sheetViews>
  <sheetFormatPr baseColWidth="10" defaultRowHeight="15" x14ac:dyDescent="0.25"/>
  <cols>
    <col min="2" max="2" width="20.7109375" customWidth="1"/>
  </cols>
  <sheetData>
    <row r="1" spans="1:2" ht="15.75" thickBot="1" x14ac:dyDescent="0.3">
      <c r="A1">
        <v>1</v>
      </c>
      <c r="B1" s="3" t="s">
        <v>9</v>
      </c>
    </row>
    <row r="2" spans="1:2" ht="15.75" thickBot="1" x14ac:dyDescent="0.3">
      <c r="A2">
        <v>2</v>
      </c>
      <c r="B2" s="3" t="s">
        <v>19</v>
      </c>
    </row>
    <row r="3" spans="1:2" ht="15.75" thickBot="1" x14ac:dyDescent="0.3">
      <c r="A3">
        <v>3</v>
      </c>
      <c r="B3" s="3" t="s">
        <v>24</v>
      </c>
    </row>
    <row r="4" spans="1:2" ht="15.75" thickBot="1" x14ac:dyDescent="0.3">
      <c r="A4">
        <v>4</v>
      </c>
      <c r="B4" s="3" t="s">
        <v>33</v>
      </c>
    </row>
    <row r="5" spans="1:2" ht="15.75" thickBot="1" x14ac:dyDescent="0.3">
      <c r="A5">
        <v>5</v>
      </c>
      <c r="B5" s="3" t="s">
        <v>34</v>
      </c>
    </row>
    <row r="6" spans="1:2" ht="15.75" thickBot="1" x14ac:dyDescent="0.3">
      <c r="A6">
        <v>6</v>
      </c>
      <c r="B6" s="3" t="s">
        <v>36</v>
      </c>
    </row>
    <row r="7" spans="1:2" ht="15.75" thickBot="1" x14ac:dyDescent="0.3">
      <c r="A7">
        <v>7</v>
      </c>
      <c r="B7" s="3" t="s">
        <v>43</v>
      </c>
    </row>
    <row r="8" spans="1:2" ht="15.75" thickBot="1" x14ac:dyDescent="0.3">
      <c r="A8">
        <v>8</v>
      </c>
      <c r="B8" s="3" t="s">
        <v>49</v>
      </c>
    </row>
    <row r="9" spans="1:2" ht="15.75" thickBot="1" x14ac:dyDescent="0.3">
      <c r="A9">
        <v>9</v>
      </c>
      <c r="B9" s="3" t="s">
        <v>56</v>
      </c>
    </row>
    <row r="10" spans="1:2" ht="15.75" thickBot="1" x14ac:dyDescent="0.3">
      <c r="A10">
        <v>10</v>
      </c>
      <c r="B10" s="3" t="s">
        <v>63</v>
      </c>
    </row>
    <row r="11" spans="1:2" ht="15.75" thickBot="1" x14ac:dyDescent="0.3">
      <c r="A11">
        <v>11</v>
      </c>
      <c r="B11" s="3" t="s">
        <v>73</v>
      </c>
    </row>
    <row r="12" spans="1:2" ht="15.75" thickBot="1" x14ac:dyDescent="0.3">
      <c r="A12">
        <v>12</v>
      </c>
      <c r="B12" s="3" t="s">
        <v>79</v>
      </c>
    </row>
    <row r="13" spans="1:2" ht="15.75" thickBot="1" x14ac:dyDescent="0.3">
      <c r="A13">
        <v>13</v>
      </c>
      <c r="B13" s="3" t="s">
        <v>83</v>
      </c>
    </row>
    <row r="14" spans="1:2" ht="15.75" thickBot="1" x14ac:dyDescent="0.3">
      <c r="A14">
        <v>14</v>
      </c>
      <c r="B14" s="3" t="s">
        <v>92</v>
      </c>
    </row>
    <row r="15" spans="1:2" ht="15.75" thickBot="1" x14ac:dyDescent="0.3">
      <c r="A15">
        <v>15</v>
      </c>
      <c r="B15" s="3" t="s">
        <v>100</v>
      </c>
    </row>
    <row r="16" spans="1:2" ht="15.75" thickBot="1" x14ac:dyDescent="0.3">
      <c r="A16">
        <v>16</v>
      </c>
      <c r="B16" s="3" t="s">
        <v>102</v>
      </c>
    </row>
    <row r="17" spans="1:2" ht="15.75" thickBot="1" x14ac:dyDescent="0.3">
      <c r="A17">
        <v>17</v>
      </c>
      <c r="B17" s="3" t="s">
        <v>108</v>
      </c>
    </row>
    <row r="18" spans="1:2" ht="15.75" thickBot="1" x14ac:dyDescent="0.3">
      <c r="A18">
        <v>18</v>
      </c>
      <c r="B18" s="3" t="s">
        <v>116</v>
      </c>
    </row>
    <row r="19" spans="1:2" ht="15.75" thickBot="1" x14ac:dyDescent="0.3">
      <c r="A19">
        <v>19</v>
      </c>
      <c r="B19" s="3" t="s">
        <v>485</v>
      </c>
    </row>
    <row r="20" spans="1:2" ht="30.75" thickBot="1" x14ac:dyDescent="0.3">
      <c r="A20">
        <v>20</v>
      </c>
      <c r="B20" s="15" t="s">
        <v>143</v>
      </c>
    </row>
    <row r="21" spans="1:2" ht="15.75" thickBot="1" x14ac:dyDescent="0.3">
      <c r="A21">
        <v>21</v>
      </c>
      <c r="B21" s="3" t="s">
        <v>144</v>
      </c>
    </row>
    <row r="22" spans="1:2" ht="15.75" thickBot="1" x14ac:dyDescent="0.3">
      <c r="A22">
        <v>22</v>
      </c>
      <c r="B22" s="18" t="s">
        <v>148</v>
      </c>
    </row>
    <row r="23" spans="1:2" ht="15.75" thickBot="1" x14ac:dyDescent="0.3">
      <c r="A23">
        <v>23</v>
      </c>
      <c r="B23" s="3" t="s">
        <v>160</v>
      </c>
    </row>
    <row r="24" spans="1:2" ht="15.75" thickBot="1" x14ac:dyDescent="0.3">
      <c r="A24">
        <v>24</v>
      </c>
      <c r="B24" s="3" t="s">
        <v>163</v>
      </c>
    </row>
    <row r="25" spans="1:2" ht="15.75" thickBot="1" x14ac:dyDescent="0.3">
      <c r="A25">
        <v>25</v>
      </c>
      <c r="B25" s="3" t="s">
        <v>165</v>
      </c>
    </row>
    <row r="26" spans="1:2" ht="15.75" thickBot="1" x14ac:dyDescent="0.3">
      <c r="A26">
        <v>26</v>
      </c>
      <c r="B26" s="3" t="s">
        <v>169</v>
      </c>
    </row>
    <row r="27" spans="1:2" ht="45.75" thickBot="1" x14ac:dyDescent="0.3">
      <c r="A27">
        <v>27</v>
      </c>
      <c r="B27" s="19" t="s">
        <v>173</v>
      </c>
    </row>
    <row r="28" spans="1:2" ht="15.75" thickBot="1" x14ac:dyDescent="0.3">
      <c r="A28">
        <v>28</v>
      </c>
      <c r="B28" s="18" t="s">
        <v>203</v>
      </c>
    </row>
    <row r="29" spans="1:2" ht="15.75" thickBot="1" x14ac:dyDescent="0.3">
      <c r="A29">
        <v>29</v>
      </c>
      <c r="B29" s="3" t="s">
        <v>207</v>
      </c>
    </row>
    <row r="30" spans="1:2" ht="15.75" thickBot="1" x14ac:dyDescent="0.3">
      <c r="A30">
        <v>30</v>
      </c>
      <c r="B30" s="3" t="s">
        <v>213</v>
      </c>
    </row>
    <row r="31" spans="1:2" ht="15.75" thickBot="1" x14ac:dyDescent="0.3">
      <c r="A31">
        <v>31</v>
      </c>
      <c r="B31" s="3" t="s">
        <v>218</v>
      </c>
    </row>
    <row r="32" spans="1:2" ht="45.75" thickBot="1" x14ac:dyDescent="0.3">
      <c r="A32">
        <v>32</v>
      </c>
      <c r="B32" s="19" t="s">
        <v>223</v>
      </c>
    </row>
    <row r="33" spans="1:2" ht="15.75" thickBot="1" x14ac:dyDescent="0.3">
      <c r="A33">
        <v>33</v>
      </c>
      <c r="B33" s="3" t="s">
        <v>226</v>
      </c>
    </row>
    <row r="34" spans="1:2" ht="15.75" thickBot="1" x14ac:dyDescent="0.3">
      <c r="A34">
        <v>34</v>
      </c>
      <c r="B34" s="18" t="s">
        <v>228</v>
      </c>
    </row>
    <row r="35" spans="1:2" ht="15.75" thickBot="1" x14ac:dyDescent="0.3">
      <c r="A35">
        <v>35</v>
      </c>
      <c r="B35" s="3" t="s">
        <v>240</v>
      </c>
    </row>
    <row r="36" spans="1:2" ht="15.75" thickBot="1" x14ac:dyDescent="0.3">
      <c r="A36">
        <v>36</v>
      </c>
      <c r="B36" s="18" t="s">
        <v>245</v>
      </c>
    </row>
    <row r="37" spans="1:2" ht="15.75" thickBot="1" x14ac:dyDescent="0.3">
      <c r="A37">
        <v>37</v>
      </c>
      <c r="B37" s="18" t="s">
        <v>249</v>
      </c>
    </row>
    <row r="38" spans="1:2" ht="15.75" thickBot="1" x14ac:dyDescent="0.3">
      <c r="A38">
        <v>38</v>
      </c>
      <c r="B38" s="3" t="s">
        <v>253</v>
      </c>
    </row>
    <row r="39" spans="1:2" ht="15.75" thickBot="1" x14ac:dyDescent="0.3">
      <c r="A39">
        <v>39</v>
      </c>
      <c r="B39" s="3" t="s">
        <v>256</v>
      </c>
    </row>
    <row r="40" spans="1:2" ht="15.75" thickBot="1" x14ac:dyDescent="0.3">
      <c r="A40">
        <v>40</v>
      </c>
      <c r="B40" s="3" t="s">
        <v>258</v>
      </c>
    </row>
    <row r="41" spans="1:2" ht="15.75" thickBot="1" x14ac:dyDescent="0.3">
      <c r="A41">
        <v>41</v>
      </c>
      <c r="B41" s="18" t="s">
        <v>454</v>
      </c>
    </row>
    <row r="42" spans="1:2" ht="15.75" thickBot="1" x14ac:dyDescent="0.3">
      <c r="A42">
        <v>42</v>
      </c>
      <c r="B42" s="3" t="s">
        <v>271</v>
      </c>
    </row>
    <row r="43" spans="1:2" ht="15.75" thickBot="1" x14ac:dyDescent="0.3">
      <c r="A43">
        <v>43</v>
      </c>
      <c r="B43" s="18" t="s">
        <v>276</v>
      </c>
    </row>
    <row r="44" spans="1:2" ht="15.75" thickBot="1" x14ac:dyDescent="0.3">
      <c r="A44">
        <v>44</v>
      </c>
      <c r="B44" s="3" t="s">
        <v>279</v>
      </c>
    </row>
    <row r="45" spans="1:2" ht="15.75" thickBot="1" x14ac:dyDescent="0.3">
      <c r="A45">
        <v>45</v>
      </c>
      <c r="B45" s="3" t="s">
        <v>286</v>
      </c>
    </row>
    <row r="46" spans="1:2" ht="15.75" thickBot="1" x14ac:dyDescent="0.3">
      <c r="A46">
        <v>46</v>
      </c>
      <c r="B46" s="3" t="s">
        <v>289</v>
      </c>
    </row>
    <row r="47" spans="1:2" ht="15.75" thickBot="1" x14ac:dyDescent="0.3">
      <c r="A47">
        <v>47</v>
      </c>
      <c r="B47" s="3" t="s">
        <v>293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F3F31-B1B6-4B9E-80B9-8A2E8049212F}">
  <dimension ref="A1"/>
  <sheetViews>
    <sheetView workbookViewId="0"/>
  </sheetViews>
  <sheetFormatPr baseColWidth="10" defaultRowHeight="15" x14ac:dyDescent="0.25"/>
  <cols>
    <col min="1" max="1" width="62.140625" customWidth="1"/>
  </cols>
  <sheetData>
    <row r="1" spans="1:1" ht="60" x14ac:dyDescent="0.25">
      <c r="A1" s="20" t="s">
        <v>306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PM FUTIC 2019</vt:lpstr>
      <vt:lpstr>Convenios</vt:lpstr>
      <vt:lpstr>Hoja1</vt:lpstr>
      <vt:lpstr>Hoja2</vt:lpstr>
      <vt:lpstr>Convenios!Área_de_impresión</vt:lpstr>
      <vt:lpstr>Convenios!Títulos_a_imprimir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Lida Constanza Artunduaga Tovar</dc:creator>
  <cp:lastModifiedBy>Lida Constanza Artunduaga Tovar</cp:lastModifiedBy>
  <dcterms:created xsi:type="dcterms:W3CDTF">2020-07-22T23:48:07Z</dcterms:created>
  <dcterms:modified xsi:type="dcterms:W3CDTF">2021-02-10T02:31:32Z</dcterms:modified>
</cp:coreProperties>
</file>