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mintic-my.sharepoint.com/personal/carodriguez_mintic_gov_co/Documents/Documentos/TESORERÍA-2022/Seguimiento 2022/Ingresos/A diciembre 2021/"/>
    </mc:Choice>
  </mc:AlternateContent>
  <xr:revisionPtr revIDLastSave="3" documentId="8_{E241D20F-F480-434D-AFE0-DB8422ABBEF7}" xr6:coauthVersionLast="45" xr6:coauthVersionMax="45" xr10:uidLastSave="{F4D54AF1-2432-4CC6-8755-F864A8E9DB33}"/>
  <bookViews>
    <workbookView xWindow="-110" yWindow="-110" windowWidth="19420" windowHeight="10420" xr2:uid="{00000000-000D-0000-FFFF-FFFF00000000}"/>
  </bookViews>
  <sheets>
    <sheet name="Detalle" sheetId="1" r:id="rId1"/>
  </sheets>
  <definedNames>
    <definedName name="_xlnm.Print_Area" localSheetId="0">Detalle!$A$1:$F$85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5" i="1" l="1"/>
  <c r="F71" i="1" l="1"/>
  <c r="F50" i="1"/>
  <c r="F44" i="1"/>
  <c r="E23" i="1"/>
  <c r="F59" i="1" l="1"/>
  <c r="F65" i="1" l="1"/>
  <c r="F31" i="1" l="1"/>
  <c r="D22" i="1"/>
  <c r="F49" i="1" l="1"/>
  <c r="C22" i="1" l="1"/>
  <c r="C20" i="1" s="1"/>
  <c r="F43" i="1" l="1"/>
  <c r="F81" i="1" l="1"/>
  <c r="F69" i="1" s="1"/>
  <c r="F25" i="1" l="1"/>
  <c r="F24" i="1"/>
  <c r="F23" i="1"/>
  <c r="E22" i="1"/>
  <c r="E20" i="1" s="1"/>
  <c r="D20" i="1"/>
  <c r="F22" i="1" l="1"/>
  <c r="F57" i="1" l="1"/>
  <c r="F20" i="1"/>
  <c r="F41" i="1" l="1"/>
  <c r="F85" i="1"/>
  <c r="F30" i="1"/>
  <c r="C28" i="1" l="1"/>
  <c r="C18" i="1" s="1"/>
  <c r="E28" i="1" l="1"/>
  <c r="D28" i="1"/>
  <c r="F33" i="1" l="1"/>
  <c r="F32" i="1"/>
  <c r="F28" i="1" l="1"/>
  <c r="D18" i="1"/>
  <c r="E18" i="1"/>
  <c r="C34" i="1"/>
  <c r="E34" i="1" l="1"/>
  <c r="F18" i="1"/>
  <c r="F34" i="1" l="1"/>
  <c r="F87" i="1" l="1"/>
</calcChain>
</file>

<file path=xl/sharedStrings.xml><?xml version="1.0" encoding="utf-8"?>
<sst xmlns="http://schemas.openxmlformats.org/spreadsheetml/2006/main" count="156" uniqueCount="82">
  <si>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</si>
  <si>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</si>
  <si>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</si>
  <si>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</si>
  <si>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</si>
  <si>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</si>
  <si>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</si>
  <si>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</si>
  <si>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</si>
  <si>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</si>
  <si>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</si>
  <si>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</si>
  <si>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</si>
  <si>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</si>
  <si>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</si>
  <si>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NOTAS EXPLICATIVAS</t>
  </si>
  <si>
    <t>3-1-01</t>
  </si>
  <si>
    <t>RECURSOS PROPIOS DE ESTABLECIMIENTOS PÚBLICOS</t>
  </si>
  <si>
    <t>3-1-01-1</t>
  </si>
  <si>
    <t>3-1-01-2</t>
  </si>
  <si>
    <t>3-1-01-2-05-1-02</t>
  </si>
  <si>
    <t>Depósitos</t>
  </si>
  <si>
    <t>3-1-01-2-13</t>
  </si>
  <si>
    <t>TASAS Y DERECHOS ADMINISTRATIVOS</t>
  </si>
  <si>
    <t>3-1-01-1-02-2</t>
  </si>
  <si>
    <t>3-1-01-1-02-2-42</t>
  </si>
  <si>
    <t>3-1-01-1-02-2-74</t>
  </si>
  <si>
    <t>Habilitacion para provision de redes</t>
  </si>
  <si>
    <t>Permiso para el uso del espectro</t>
  </si>
  <si>
    <t>3-1-01-1-02-3</t>
  </si>
  <si>
    <t>MULTAS, SANCIONES E INTERESES DE MORA</t>
  </si>
  <si>
    <t>3-1-01-1-02-3-01-05</t>
  </si>
  <si>
    <t>3-1-01-1-02-3-01-04</t>
  </si>
  <si>
    <t>3-1-01-1-02-3-02</t>
  </si>
  <si>
    <t>3-1-01-1-02-5-01</t>
  </si>
  <si>
    <t>VENTAS DE ESTABLECIMIENTOS DE MERCADO</t>
  </si>
  <si>
    <t>3-1-01-1-02-5-01-08-9-1</t>
  </si>
  <si>
    <t>RECURSOS DE CAPITAL</t>
  </si>
  <si>
    <t>3-1-01-2-01</t>
  </si>
  <si>
    <t>Sanciones contractuales</t>
  </si>
  <si>
    <t>Sanciones administrativas</t>
  </si>
  <si>
    <t>Intereses de mora</t>
  </si>
  <si>
    <t>Servicios de edición,impresión y reproducción</t>
  </si>
  <si>
    <t>REINTEGROS Y OTROS RECURSOS NO APROPIADOS</t>
  </si>
  <si>
    <t>Radioaficionados-Banda ciudadana</t>
  </si>
  <si>
    <t>*  Con  afectación en Cartera</t>
  </si>
  <si>
    <t>*  Sin  afectación en Cartera</t>
  </si>
  <si>
    <t>3-1-01-1-02</t>
  </si>
  <si>
    <t>INGRESOS NO TRIBUTARIOS</t>
  </si>
  <si>
    <t>3-1-01-1-02-5</t>
  </si>
  <si>
    <t>VENTA DE BIENES Y SERVICIOS</t>
  </si>
  <si>
    <t>3-1-01-1-02-5-01-07-2-1</t>
  </si>
  <si>
    <t>Servicios inmobiliarios (arriendos)</t>
  </si>
  <si>
    <t>Reintegro gastos de funcionamiento</t>
  </si>
  <si>
    <t>Reintegro gastos de inversion</t>
  </si>
  <si>
    <t>3-1-01-2-13-1-04</t>
  </si>
  <si>
    <t>3-1-01-2-13-1-05</t>
  </si>
  <si>
    <t>DEVOLUCIONES</t>
  </si>
  <si>
    <t>3-1-01-2-05-1-02-01</t>
  </si>
  <si>
    <t>INTERESES SOBRE DEPOSTOS EN INSTITUCIONES FINANCIERAS</t>
  </si>
  <si>
    <t>3-1-01-1-02-2-51</t>
  </si>
  <si>
    <t>Explotación de Concesiones de Televisión-Antv</t>
  </si>
  <si>
    <t>3-1-01-2-02-1</t>
  </si>
  <si>
    <t>ESTABLECIMIENTOS PÚBLICOS  (Exc -financ)</t>
  </si>
  <si>
    <t>FONDO UNICO DE TECNOLOGIA DE LA INFORMACION Y LA COMUNICACIONES</t>
  </si>
  <si>
    <t>GIT de Tesoreria.  Perfil Gestion Ingresos</t>
  </si>
  <si>
    <t>REINTEGROS Y OTROS RECURSOS NO APRPIADOS</t>
  </si>
  <si>
    <t>SECCION:        230600</t>
  </si>
  <si>
    <t xml:space="preserve">Excedentes financieros trasladados a la nacion </t>
  </si>
  <si>
    <t>3-1-01-2-01-2-03</t>
  </si>
  <si>
    <t>VENTA DE OTROS ACTIVOS NO FINANCIEROS</t>
  </si>
  <si>
    <t>Venta de otros activos no financieros</t>
  </si>
  <si>
    <t>VIGENCIA FISCAL:   2021</t>
  </si>
  <si>
    <t>|</t>
  </si>
  <si>
    <t>DICIEMBRE</t>
  </si>
  <si>
    <t>Excedentes financieros - Capitalizados</t>
  </si>
  <si>
    <t xml:space="preserve">Excedentes financieros </t>
  </si>
  <si>
    <t>3-1-01-2-05-3-01</t>
  </si>
  <si>
    <t>RENDIMIENTOS RECURSOS ENTREGADOS EN ADMINISTRACION</t>
  </si>
  <si>
    <t>3-1-01-2-05-3-06</t>
  </si>
  <si>
    <t>RENDIMIENTOS FINANCIEROSSOBRE TRANSFERENCIAS OSUBVENCIONESCONDICIONADAS</t>
  </si>
  <si>
    <t>3-1-01-2-05-1-02-04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</si>
</sst>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#.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name val="Arial Narrow"/>
      <family val="2"/>
    </font>
    <font>
      <sz val="11"/>
      <name val="Calibri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3"/>
      <name val="Bookman Old Style"/>
      <family val="1"/>
    </font>
    <font>
      <b/>
      <u/>
      <sz val="9"/>
      <name val="Arial"/>
      <family val="2"/>
    </font>
    <font>
      <b/>
      <sz val="7"/>
      <name val="Arial Narrow"/>
      <family val="2"/>
    </font>
    <font>
      <sz val="8"/>
      <name val="Times New Roman"/>
      <family val="1"/>
    </font>
    <font>
      <sz val="6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0" borderId="0" xfId="0" applyFont="1" applyFill="1" applyBorder="1"/>
    <xf numFmtId="0" fontId="2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165" fontId="14" fillId="0" borderId="0" xfId="1" applyFont="1" applyFill="1" applyBorder="1"/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165" fontId="3" fillId="0" borderId="0" xfId="1" applyFont="1" applyFill="1" applyBorder="1"/>
    <xf numFmtId="165" fontId="3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4" fontId="3" fillId="0" borderId="0" xfId="0" applyNumberFormat="1" applyFon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0" fontId="18" fillId="0" borderId="0" xfId="0" applyFont="1" applyFill="1" applyBorder="1" applyAlignment="1">
      <alignment horizontal="left"/>
    </xf>
    <xf numFmtId="3" fontId="3" fillId="0" borderId="0" xfId="1" applyNumberFormat="1" applyFont="1" applyFill="1" applyBorder="1"/>
    <xf numFmtId="3" fontId="16" fillId="0" borderId="0" xfId="0" applyNumberFormat="1" applyFont="1" applyFill="1" applyBorder="1"/>
    <xf numFmtId="3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65" fontId="20" fillId="0" borderId="0" xfId="1" applyFont="1" applyFill="1" applyBorder="1" applyAlignment="1"/>
    <xf numFmtId="0" fontId="1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/>
    <xf numFmtId="0" fontId="18" fillId="0" borderId="0" xfId="0" applyFont="1" applyFill="1" applyBorder="1"/>
    <xf numFmtId="0" fontId="3" fillId="0" borderId="0" xfId="0" applyFont="1" applyFill="1" applyBorder="1" applyAlignment="1">
      <alignment horizontal="right"/>
    </xf>
    <xf numFmtId="165" fontId="3" fillId="0" borderId="0" xfId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165" fontId="20" fillId="0" borderId="0" xfId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4" fontId="13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vertical="top" wrapText="1" readingOrder="1"/>
    </xf>
    <xf numFmtId="3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vertical="top"/>
    </xf>
    <xf numFmtId="0" fontId="23" fillId="0" borderId="0" xfId="0" applyNumberFormat="1" applyFont="1" applyFill="1" applyBorder="1" applyAlignment="1">
      <alignment vertical="top" wrapText="1" readingOrder="1"/>
    </xf>
    <xf numFmtId="3" fontId="3" fillId="0" borderId="0" xfId="0" applyNumberFormat="1" applyFont="1" applyFill="1" applyAlignment="1" applyProtection="1">
      <alignment vertical="top"/>
      <protection locked="0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/>
    </xf>
    <xf numFmtId="4" fontId="3" fillId="0" borderId="0" xfId="0" applyNumberFormat="1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3" fontId="2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 readingOrder="1"/>
    </xf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vertical="top" wrapText="1" readingOrder="1"/>
    </xf>
    <xf numFmtId="4" fontId="24" fillId="0" borderId="0" xfId="0" applyNumberFormat="1" applyFont="1" applyFill="1" applyAlignment="1">
      <alignment vertical="top"/>
    </xf>
    <xf numFmtId="165" fontId="2" fillId="0" borderId="0" xfId="1" applyFont="1" applyFill="1" applyAlignment="1">
      <alignment vertical="top"/>
    </xf>
    <xf numFmtId="3" fontId="2" fillId="0" borderId="0" xfId="0" applyNumberFormat="1" applyFont="1" applyFill="1" applyAlignment="1" applyProtection="1">
      <alignment vertical="top"/>
      <protection locked="0"/>
    </xf>
    <xf numFmtId="3" fontId="3" fillId="0" borderId="0" xfId="0" applyNumberFormat="1" applyFont="1" applyFill="1" applyAlignment="1" applyProtection="1">
      <alignment horizontal="right" vertical="top"/>
      <protection locked="0"/>
    </xf>
    <xf numFmtId="0" fontId="25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 readingOrder="1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vertical="top" wrapText="1" readingOrder="1"/>
    </xf>
    <xf numFmtId="0" fontId="17" fillId="0" borderId="1" xfId="0" applyFont="1" applyFill="1" applyBorder="1"/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</cellXfs>
  <cellStyles count="6">
    <cellStyle name="Millares" xfId="1" builtinId="3"/>
    <cellStyle name="Millares 2" xfId="3" xr:uid="{00000000-0005-0000-0000-00002F000000}"/>
    <cellStyle name="Millares 3" xfId="5" xr:uid="{89322889-0545-48A0-9123-5178BBC1B907}"/>
    <cellStyle name="Moneda 2" xfId="4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52917</xdr:colOff>
      <xdr:row>0</xdr:row>
      <xdr:rowOff>0</xdr:rowOff>
    </xdr:from>
    <xdr:to>
      <xdr:col>1</xdr:col>
      <xdr:colOff>2784740</xdr:colOff>
      <xdr:row>7</xdr:row>
      <xdr:rowOff>296862</xdr:rowOff>
    </xdr:to>
    <xdr:pic>
      <xdr:nvPicPr>
        <xdr:cNvPr id="5" name="Imagen 4" descr="imagen">
          <a:extLst>
            <a:ext uri="{FF2B5EF4-FFF2-40B4-BE49-F238E27FC236}">
              <a16:creationId xmlns:a16="http://schemas.microsoft.com/office/drawing/2014/main" id="{DA80B308-A31D-45A9-9069-9166E44B01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805"/>
        <a:stretch/>
      </xdr:blipFill>
      <xdr:spPr bwMode="auto">
        <a:xfrm>
          <a:off x="52917" y="0"/>
          <a:ext cx="4325938" cy="1427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2"/>
  <sheetViews>
    <sheetView tabSelected="1" zoomScale="96" zoomScaleNormal="96" workbookViewId="0">
      <selection activeCell="E6" sqref="E6"/>
    </sheetView>
  </sheetViews>
  <sheetFormatPr baseColWidth="10" defaultColWidth="11.54296875" defaultRowHeight="11.5" x14ac:dyDescent="0.25"/>
  <cols>
    <col min="1" max="1" width="22.81640625" style="26" customWidth="1"/>
    <col min="2" max="2" width="46.453125" style="9" customWidth="1"/>
    <col min="3" max="3" width="19" style="5" customWidth="1"/>
    <col min="4" max="4" width="19.1796875" style="5" customWidth="1"/>
    <col min="5" max="5" width="22.81640625" style="9" customWidth="1"/>
    <col min="6" max="6" width="32.54296875" style="5" customWidth="1"/>
    <col min="7" max="7" width="26.7265625" style="35" bestFit="1" customWidth="1"/>
    <col min="8" max="8" width="18.54296875" style="9" bestFit="1" customWidth="1"/>
    <col min="9" max="9" width="13.453125" style="9" bestFit="1" customWidth="1"/>
    <col min="10" max="10" width="11.81640625" style="9" bestFit="1" customWidth="1"/>
    <col min="11" max="16384" width="11.54296875" style="9"/>
  </cols>
  <sheetData>
    <row r="1" spans="1:7" s="43" customFormat="1" ht="15.5" x14ac:dyDescent="0.35">
      <c r="A1" s="75" t="s">
        <v>2</v>
      </c>
      <c r="B1" s="75"/>
      <c r="C1" s="75"/>
      <c r="D1" s="76"/>
      <c r="E1" s="76"/>
      <c r="F1" s="69"/>
      <c r="G1" s="42"/>
    </row>
    <row r="2" spans="1:7" s="43" customFormat="1" ht="15.5" x14ac:dyDescent="0.35">
      <c r="A2" s="76"/>
      <c r="B2" s="76"/>
      <c r="C2" s="76"/>
      <c r="D2" s="76"/>
      <c r="E2" s="76"/>
      <c r="F2" s="69"/>
      <c r="G2" s="42"/>
    </row>
    <row r="3" spans="1:7" s="43" customFormat="1" ht="8.15" customHeight="1" x14ac:dyDescent="0.25">
      <c r="A3" s="44"/>
      <c r="G3" s="42"/>
    </row>
    <row r="4" spans="1:7" s="43" customFormat="1" ht="12.5" x14ac:dyDescent="0.25">
      <c r="A4" s="44"/>
      <c r="G4" s="42"/>
    </row>
    <row r="5" spans="1:7" s="43" customFormat="1" ht="12.5" x14ac:dyDescent="0.25">
      <c r="A5" s="44"/>
      <c r="G5" s="42"/>
    </row>
    <row r="6" spans="1:7" s="43" customFormat="1" ht="12.5" x14ac:dyDescent="0.25">
      <c r="A6" s="44"/>
      <c r="G6" s="42"/>
    </row>
    <row r="7" spans="1:7" s="43" customFormat="1" ht="12.5" x14ac:dyDescent="0.25">
      <c r="A7" s="44"/>
      <c r="E7" s="43" t="s">
        <v>2</v>
      </c>
      <c r="G7" s="42"/>
    </row>
    <row r="8" spans="1:7" s="43" customFormat="1" ht="29.15" customHeight="1" x14ac:dyDescent="0.35">
      <c r="A8" s="44"/>
      <c r="B8" s="77" t="s">
        <v>64</v>
      </c>
      <c r="C8" s="77"/>
      <c r="D8" s="77"/>
      <c r="E8" s="77"/>
      <c r="G8" s="42"/>
    </row>
    <row r="9" spans="1:7" s="43" customFormat="1" ht="17.5" x14ac:dyDescent="0.35">
      <c r="A9" s="44" t="s">
        <v>2</v>
      </c>
      <c r="B9" s="72" t="s">
        <v>10</v>
      </c>
      <c r="C9" s="72"/>
      <c r="D9" s="72"/>
      <c r="E9" s="72"/>
      <c r="G9" s="42"/>
    </row>
    <row r="10" spans="1:7" s="43" customFormat="1" ht="12.5" x14ac:dyDescent="0.25">
      <c r="A10" s="28"/>
      <c r="B10" s="28"/>
      <c r="C10" s="28"/>
      <c r="G10" s="42"/>
    </row>
    <row r="11" spans="1:7" s="43" customFormat="1" ht="14" x14ac:dyDescent="0.3">
      <c r="A11" s="73" t="s">
        <v>67</v>
      </c>
      <c r="B11" s="73"/>
      <c r="C11" s="28"/>
      <c r="D11" s="29"/>
      <c r="F11" s="29" t="s">
        <v>74</v>
      </c>
      <c r="G11" s="42"/>
    </row>
    <row r="12" spans="1:7" s="43" customFormat="1" ht="17.5" x14ac:dyDescent="0.35">
      <c r="A12" s="28"/>
      <c r="B12" s="28"/>
      <c r="C12" s="28"/>
      <c r="D12" s="30"/>
      <c r="F12" s="30"/>
      <c r="G12" s="42"/>
    </row>
    <row r="13" spans="1:7" s="43" customFormat="1" ht="14" x14ac:dyDescent="0.3">
      <c r="A13" s="74" t="s">
        <v>2</v>
      </c>
      <c r="B13" s="74"/>
      <c r="C13" s="28"/>
      <c r="D13" s="31"/>
      <c r="F13" s="31" t="s">
        <v>72</v>
      </c>
      <c r="G13" s="42"/>
    </row>
    <row r="14" spans="1:7" s="43" customFormat="1" ht="12.5" x14ac:dyDescent="0.25">
      <c r="A14" s="28"/>
      <c r="B14" s="32"/>
      <c r="C14" s="32"/>
      <c r="G14" s="42"/>
    </row>
    <row r="15" spans="1:7" x14ac:dyDescent="0.25">
      <c r="A15" s="25"/>
      <c r="B15" s="1"/>
      <c r="C15" s="10" t="s">
        <v>5</v>
      </c>
      <c r="D15" s="10" t="s">
        <v>7</v>
      </c>
      <c r="E15" s="1" t="s">
        <v>11</v>
      </c>
      <c r="F15" s="10" t="s">
        <v>7</v>
      </c>
    </row>
    <row r="16" spans="1:7" x14ac:dyDescent="0.25">
      <c r="A16" s="25" t="s">
        <v>4</v>
      </c>
      <c r="B16" s="1" t="s">
        <v>3</v>
      </c>
      <c r="C16" s="10" t="s">
        <v>6</v>
      </c>
      <c r="D16" s="10" t="s">
        <v>0</v>
      </c>
      <c r="E16" s="23" t="s">
        <v>12</v>
      </c>
      <c r="F16" s="10" t="s">
        <v>13</v>
      </c>
    </row>
    <row r="17" spans="1:9" x14ac:dyDescent="0.25">
      <c r="A17" s="25">
        <v>1</v>
      </c>
      <c r="B17" s="1" t="s">
        <v>2</v>
      </c>
      <c r="C17" s="10">
        <v>2</v>
      </c>
      <c r="D17" s="10">
        <v>6</v>
      </c>
      <c r="E17" s="10">
        <v>7</v>
      </c>
      <c r="F17" s="10">
        <v>8</v>
      </c>
    </row>
    <row r="18" spans="1:9" x14ac:dyDescent="0.25">
      <c r="A18" s="45" t="s">
        <v>16</v>
      </c>
      <c r="B18" s="46" t="s">
        <v>17</v>
      </c>
      <c r="C18" s="47">
        <f>C20+C28</f>
        <v>2160117000000</v>
      </c>
      <c r="D18" s="47">
        <f>+D20+D28</f>
        <v>2126802236689.1797</v>
      </c>
      <c r="E18" s="47">
        <f>+E20+E28</f>
        <v>22425000</v>
      </c>
      <c r="F18" s="47">
        <f>+F20+F28</f>
        <v>2126779811689.1797</v>
      </c>
      <c r="G18" s="36"/>
      <c r="H18" s="11"/>
      <c r="I18" s="12" t="s">
        <v>2</v>
      </c>
    </row>
    <row r="19" spans="1:9" x14ac:dyDescent="0.25">
      <c r="A19" s="22"/>
      <c r="B19" s="13"/>
      <c r="C19" s="47"/>
      <c r="D19" s="47"/>
      <c r="E19" s="47"/>
      <c r="F19" s="47"/>
      <c r="G19" s="37"/>
    </row>
    <row r="20" spans="1:9" x14ac:dyDescent="0.25">
      <c r="A20" s="45" t="s">
        <v>18</v>
      </c>
      <c r="B20" s="13" t="s">
        <v>9</v>
      </c>
      <c r="C20" s="6">
        <f>C22</f>
        <v>1477117000000</v>
      </c>
      <c r="D20" s="6">
        <f>D22</f>
        <v>1364807108833.5996</v>
      </c>
      <c r="E20" s="6">
        <f>E22</f>
        <v>18648000</v>
      </c>
      <c r="F20" s="6">
        <f>D20-E20</f>
        <v>1364788460833.5996</v>
      </c>
      <c r="G20" s="37"/>
    </row>
    <row r="21" spans="1:9" x14ac:dyDescent="0.25">
      <c r="A21" s="45"/>
      <c r="B21" s="13"/>
      <c r="C21" s="6"/>
      <c r="D21" s="6"/>
      <c r="E21" s="6"/>
      <c r="G21" s="37"/>
    </row>
    <row r="22" spans="1:9" x14ac:dyDescent="0.25">
      <c r="A22" s="45" t="s">
        <v>47</v>
      </c>
      <c r="B22" s="13" t="s">
        <v>48</v>
      </c>
      <c r="C22" s="6">
        <f>C23+C24+C25</f>
        <v>1477117000000</v>
      </c>
      <c r="D22" s="6">
        <f>D25+D23+D24</f>
        <v>1364807108833.5996</v>
      </c>
      <c r="E22" s="6">
        <f>E25+E23+E24</f>
        <v>18648000</v>
      </c>
      <c r="F22" s="6">
        <f>D22-E22</f>
        <v>1364788460833.5996</v>
      </c>
      <c r="G22" s="37"/>
    </row>
    <row r="23" spans="1:9" x14ac:dyDescent="0.25">
      <c r="A23" s="45" t="s">
        <v>24</v>
      </c>
      <c r="B23" s="17" t="s">
        <v>23</v>
      </c>
      <c r="C23" s="18">
        <v>1408960000000</v>
      </c>
      <c r="D23" s="18">
        <v>1316889633979.5596</v>
      </c>
      <c r="E23" s="48">
        <f>14800000+717000+1530000+1601000</f>
        <v>18648000</v>
      </c>
      <c r="F23" s="5">
        <f t="shared" ref="F23:F24" si="0">D23-E23</f>
        <v>1316870985979.5596</v>
      </c>
      <c r="G23" s="37"/>
      <c r="H23" s="5"/>
    </row>
    <row r="24" spans="1:9" x14ac:dyDescent="0.25">
      <c r="A24" s="45" t="s">
        <v>29</v>
      </c>
      <c r="B24" s="17" t="s">
        <v>30</v>
      </c>
      <c r="C24" s="18">
        <v>0</v>
      </c>
      <c r="D24" s="18">
        <v>47913387821.040001</v>
      </c>
      <c r="E24" s="48">
        <v>0</v>
      </c>
      <c r="F24" s="5">
        <f t="shared" si="0"/>
        <v>47913387821.040001</v>
      </c>
      <c r="G24" s="36"/>
      <c r="H24" s="5"/>
    </row>
    <row r="25" spans="1:9" x14ac:dyDescent="0.25">
      <c r="A25" s="45" t="s">
        <v>49</v>
      </c>
      <c r="B25" s="17" t="s">
        <v>50</v>
      </c>
      <c r="C25" s="18">
        <v>68157000000</v>
      </c>
      <c r="D25" s="18">
        <v>4087033</v>
      </c>
      <c r="E25" s="6"/>
      <c r="F25" s="5">
        <f>D25-E25</f>
        <v>4087033</v>
      </c>
    </row>
    <row r="26" spans="1:9" x14ac:dyDescent="0.25">
      <c r="A26" s="22" t="s">
        <v>2</v>
      </c>
      <c r="B26" s="70"/>
      <c r="C26" s="71"/>
      <c r="D26" s="71"/>
      <c r="E26" s="7" t="s">
        <v>2</v>
      </c>
      <c r="F26" s="7"/>
    </row>
    <row r="27" spans="1:9" ht="14.5" x14ac:dyDescent="0.35">
      <c r="A27" s="45"/>
      <c r="B27" s="49"/>
      <c r="C27" s="19"/>
      <c r="D27" s="19"/>
      <c r="E27" s="5"/>
    </row>
    <row r="28" spans="1:9" x14ac:dyDescent="0.25">
      <c r="A28" s="45" t="s">
        <v>19</v>
      </c>
      <c r="B28" s="13" t="s">
        <v>1</v>
      </c>
      <c r="C28" s="6">
        <f>SUM(C30:C33)</f>
        <v>683000000000</v>
      </c>
      <c r="D28" s="6">
        <f>SUM(D30:D33)</f>
        <v>761995127855.58008</v>
      </c>
      <c r="E28" s="6">
        <f>SUM(E30:E33)</f>
        <v>3777000</v>
      </c>
      <c r="F28" s="6">
        <f>SUM(F30:F33)</f>
        <v>761991350855.58008</v>
      </c>
    </row>
    <row r="30" spans="1:9" x14ac:dyDescent="0.25">
      <c r="A30" s="45" t="s">
        <v>62</v>
      </c>
      <c r="B30" s="17" t="s">
        <v>63</v>
      </c>
      <c r="C30" s="5">
        <v>683000000000</v>
      </c>
      <c r="D30" s="5">
        <v>683000000000</v>
      </c>
      <c r="E30" s="5"/>
      <c r="F30" s="5">
        <f>D30-E30</f>
        <v>683000000000</v>
      </c>
    </row>
    <row r="31" spans="1:9" x14ac:dyDescent="0.25">
      <c r="A31" s="22" t="s">
        <v>69</v>
      </c>
      <c r="B31" s="34" t="s">
        <v>70</v>
      </c>
      <c r="D31" s="5">
        <v>0</v>
      </c>
      <c r="F31" s="5">
        <f>D31-E31</f>
        <v>0</v>
      </c>
    </row>
    <row r="32" spans="1:9" x14ac:dyDescent="0.25">
      <c r="A32" s="45" t="s">
        <v>58</v>
      </c>
      <c r="B32" s="17" t="s">
        <v>59</v>
      </c>
      <c r="C32" s="5">
        <v>0</v>
      </c>
      <c r="D32" s="50">
        <v>6479160495.2999935</v>
      </c>
      <c r="E32" s="5">
        <v>3777000</v>
      </c>
      <c r="F32" s="5">
        <f>D32-E32</f>
        <v>6475383495.2999935</v>
      </c>
    </row>
    <row r="33" spans="1:10" x14ac:dyDescent="0.25">
      <c r="A33" s="45" t="s">
        <v>22</v>
      </c>
      <c r="B33" s="17" t="s">
        <v>66</v>
      </c>
      <c r="C33" s="5">
        <v>0</v>
      </c>
      <c r="D33" s="48">
        <v>72515967360.279999</v>
      </c>
      <c r="E33" s="5">
        <v>0</v>
      </c>
      <c r="F33" s="5">
        <f>D33-E33</f>
        <v>72515967360.279999</v>
      </c>
    </row>
    <row r="34" spans="1:10" x14ac:dyDescent="0.25">
      <c r="B34" s="3" t="s">
        <v>8</v>
      </c>
      <c r="C34" s="6">
        <f>C18</f>
        <v>2160117000000</v>
      </c>
      <c r="D34" s="6">
        <v>0</v>
      </c>
      <c r="E34" s="6">
        <f>E18</f>
        <v>22425000</v>
      </c>
      <c r="F34" s="6">
        <f>F18</f>
        <v>2126779811689.1797</v>
      </c>
      <c r="G34" s="36"/>
      <c r="H34" s="5"/>
    </row>
    <row r="35" spans="1:10" x14ac:dyDescent="0.25">
      <c r="A35" s="22" t="s">
        <v>14</v>
      </c>
      <c r="B35" s="3"/>
      <c r="C35" s="6"/>
      <c r="D35" s="6"/>
      <c r="E35" s="2"/>
      <c r="F35" s="6"/>
    </row>
    <row r="36" spans="1:10" x14ac:dyDescent="0.25">
      <c r="A36" s="22" t="s">
        <v>65</v>
      </c>
      <c r="B36" s="3"/>
      <c r="C36" s="6"/>
      <c r="D36" s="6" t="s">
        <v>2</v>
      </c>
      <c r="E36" s="2"/>
      <c r="F36" s="6"/>
    </row>
    <row r="37" spans="1:10" x14ac:dyDescent="0.25">
      <c r="A37" s="22"/>
      <c r="B37" s="3"/>
      <c r="C37" s="6"/>
      <c r="D37" s="6"/>
      <c r="E37" s="2"/>
      <c r="F37" s="6"/>
    </row>
    <row r="38" spans="1:10" x14ac:dyDescent="0.25">
      <c r="A38" s="22"/>
      <c r="B38" s="3"/>
      <c r="C38" s="6"/>
      <c r="D38" s="6" t="s">
        <v>2</v>
      </c>
      <c r="E38" s="2"/>
      <c r="F38" s="6"/>
    </row>
    <row r="39" spans="1:10" x14ac:dyDescent="0.25">
      <c r="A39" s="22"/>
      <c r="B39" s="4" t="s">
        <v>15</v>
      </c>
      <c r="C39" s="6"/>
      <c r="D39" s="6"/>
      <c r="E39" s="2"/>
      <c r="F39" s="6"/>
    </row>
    <row r="40" spans="1:10" x14ac:dyDescent="0.25">
      <c r="A40" s="22"/>
      <c r="B40" s="4"/>
      <c r="C40" s="6"/>
      <c r="D40" s="6"/>
      <c r="E40" s="2"/>
      <c r="F40" s="6"/>
    </row>
    <row r="41" spans="1:10" x14ac:dyDescent="0.25">
      <c r="A41" s="45" t="s">
        <v>18</v>
      </c>
      <c r="B41" s="13" t="s">
        <v>9</v>
      </c>
      <c r="E41" s="5" t="s">
        <v>2</v>
      </c>
      <c r="F41" s="6">
        <f>F43+F57+F65+F69</f>
        <v>2126779811689.1802</v>
      </c>
      <c r="G41" s="38"/>
    </row>
    <row r="42" spans="1:10" x14ac:dyDescent="0.25">
      <c r="A42" s="22" t="s">
        <v>2</v>
      </c>
      <c r="C42" s="20"/>
      <c r="D42" s="20"/>
      <c r="E42" s="2" t="s">
        <v>2</v>
      </c>
      <c r="F42" s="6"/>
    </row>
    <row r="43" spans="1:10" x14ac:dyDescent="0.25">
      <c r="A43" s="51" t="s">
        <v>24</v>
      </c>
      <c r="B43" s="52" t="s">
        <v>23</v>
      </c>
      <c r="C43" s="6"/>
      <c r="E43" s="5" t="s">
        <v>2</v>
      </c>
      <c r="F43" s="6">
        <f>F44+F47+F45-F49+F46</f>
        <v>1316867208979.5601</v>
      </c>
      <c r="G43" s="36" t="s">
        <v>2</v>
      </c>
      <c r="H43" s="5"/>
    </row>
    <row r="44" spans="1:10" ht="14.5" x14ac:dyDescent="0.35">
      <c r="A44" s="53" t="s">
        <v>25</v>
      </c>
      <c r="B44" s="9" t="s">
        <v>28</v>
      </c>
      <c r="D44" s="48" t="s">
        <v>2</v>
      </c>
      <c r="E44" s="54">
        <v>534565866531.94</v>
      </c>
      <c r="F44" s="24">
        <f>534565866531.94-F45</f>
        <v>534513911759.73999</v>
      </c>
      <c r="G44" s="39"/>
      <c r="H44" s="11"/>
      <c r="I44" s="9" t="s">
        <v>2</v>
      </c>
      <c r="J44" s="12" t="s">
        <v>2</v>
      </c>
    </row>
    <row r="45" spans="1:10" x14ac:dyDescent="0.25">
      <c r="A45" s="53"/>
      <c r="B45" s="9" t="s">
        <v>44</v>
      </c>
      <c r="D45" s="48"/>
      <c r="E45" s="11" t="s">
        <v>2</v>
      </c>
      <c r="F45" s="11">
        <v>51954772.200000003</v>
      </c>
      <c r="G45" s="36"/>
      <c r="H45" s="11"/>
      <c r="J45" s="12"/>
    </row>
    <row r="46" spans="1:10" x14ac:dyDescent="0.25">
      <c r="A46" s="53" t="s">
        <v>60</v>
      </c>
      <c r="B46" s="9" t="s">
        <v>61</v>
      </c>
      <c r="D46" s="48"/>
      <c r="E46" s="54" t="s">
        <v>2</v>
      </c>
      <c r="F46" s="54">
        <v>114819231373.35999</v>
      </c>
      <c r="G46" s="55"/>
      <c r="H46" s="11"/>
      <c r="J46" s="12"/>
    </row>
    <row r="47" spans="1:10" x14ac:dyDescent="0.25">
      <c r="A47" s="53" t="s">
        <v>26</v>
      </c>
      <c r="B47" s="9" t="s">
        <v>27</v>
      </c>
      <c r="D47" s="48"/>
      <c r="E47" s="11" t="s">
        <v>2</v>
      </c>
      <c r="F47" s="11">
        <v>667504536074.26001</v>
      </c>
      <c r="G47" s="36"/>
      <c r="H47" s="11"/>
      <c r="J47" s="12"/>
    </row>
    <row r="48" spans="1:10" x14ac:dyDescent="0.25">
      <c r="A48" s="53"/>
      <c r="D48" s="48"/>
      <c r="E48" s="54" t="s">
        <v>2</v>
      </c>
      <c r="F48" s="9"/>
      <c r="G48" s="36"/>
      <c r="H48" s="11"/>
      <c r="J48" s="12"/>
    </row>
    <row r="49" spans="1:10" x14ac:dyDescent="0.25">
      <c r="A49" s="51" t="s">
        <v>2</v>
      </c>
      <c r="B49" s="4" t="s">
        <v>57</v>
      </c>
      <c r="D49" s="48"/>
      <c r="E49" s="54" t="s">
        <v>2</v>
      </c>
      <c r="F49" s="56">
        <f>F50+F52+F53+F54+F55</f>
        <v>22425000</v>
      </c>
      <c r="H49" s="11"/>
      <c r="J49" s="12"/>
    </row>
    <row r="50" spans="1:10" x14ac:dyDescent="0.25">
      <c r="A50" s="53" t="s">
        <v>25</v>
      </c>
      <c r="B50" s="9" t="s">
        <v>28</v>
      </c>
      <c r="D50" s="48"/>
      <c r="F50" s="48">
        <f>14800000+717000+1530000</f>
        <v>17047000</v>
      </c>
      <c r="H50" s="11"/>
      <c r="J50" s="12"/>
    </row>
    <row r="51" spans="1:10" x14ac:dyDescent="0.25">
      <c r="A51" s="53" t="s">
        <v>60</v>
      </c>
      <c r="B51" s="9" t="s">
        <v>61</v>
      </c>
      <c r="D51" s="48"/>
      <c r="E51" s="11" t="s">
        <v>2</v>
      </c>
      <c r="F51" s="48"/>
      <c r="H51" s="11"/>
      <c r="J51" s="12"/>
    </row>
    <row r="52" spans="1:10" x14ac:dyDescent="0.25">
      <c r="A52" s="53" t="s">
        <v>26</v>
      </c>
      <c r="B52" s="9" t="s">
        <v>27</v>
      </c>
      <c r="D52" s="48"/>
      <c r="F52" s="48">
        <v>1601000</v>
      </c>
      <c r="H52" s="11"/>
      <c r="J52" s="12"/>
    </row>
    <row r="53" spans="1:10" x14ac:dyDescent="0.25">
      <c r="A53" s="53" t="s">
        <v>31</v>
      </c>
      <c r="B53" s="57" t="s">
        <v>40</v>
      </c>
      <c r="D53" s="48"/>
      <c r="E53" s="54"/>
      <c r="F53" s="48">
        <v>3777000</v>
      </c>
      <c r="H53" s="11"/>
      <c r="J53" s="12"/>
    </row>
    <row r="54" spans="1:10" x14ac:dyDescent="0.25">
      <c r="A54" s="53" t="s">
        <v>33</v>
      </c>
      <c r="B54" s="57" t="s">
        <v>41</v>
      </c>
      <c r="D54" s="48"/>
      <c r="E54" s="54"/>
      <c r="F54" s="48">
        <v>0</v>
      </c>
      <c r="H54" s="11"/>
      <c r="J54" s="12"/>
    </row>
    <row r="55" spans="1:10" x14ac:dyDescent="0.25">
      <c r="A55" s="58" t="s">
        <v>56</v>
      </c>
      <c r="B55" s="59" t="s">
        <v>54</v>
      </c>
      <c r="D55" s="48"/>
      <c r="E55" s="54"/>
      <c r="F55" s="48">
        <v>0</v>
      </c>
      <c r="H55" s="11"/>
      <c r="J55" s="12"/>
    </row>
    <row r="56" spans="1:10" x14ac:dyDescent="0.25">
      <c r="A56" s="60"/>
      <c r="B56" s="61"/>
      <c r="D56" s="48"/>
      <c r="E56" s="54"/>
      <c r="F56" s="48"/>
      <c r="H56" s="11"/>
      <c r="J56" s="12"/>
    </row>
    <row r="57" spans="1:10" x14ac:dyDescent="0.25">
      <c r="A57" s="51" t="s">
        <v>29</v>
      </c>
      <c r="B57" s="52" t="s">
        <v>30</v>
      </c>
      <c r="D57" s="48"/>
      <c r="E57" s="54"/>
      <c r="F57" s="6">
        <f>F58+F59+F62</f>
        <v>47913387821.040001</v>
      </c>
      <c r="G57" s="37"/>
      <c r="H57" s="11"/>
      <c r="J57" s="12"/>
    </row>
    <row r="58" spans="1:10" x14ac:dyDescent="0.25">
      <c r="A58" s="53" t="s">
        <v>32</v>
      </c>
      <c r="B58" s="57" t="s">
        <v>39</v>
      </c>
      <c r="D58" s="48"/>
      <c r="E58" s="54"/>
      <c r="F58" s="62">
        <v>0</v>
      </c>
      <c r="H58" s="11"/>
      <c r="J58" s="12"/>
    </row>
    <row r="59" spans="1:10" x14ac:dyDescent="0.25">
      <c r="A59" s="53" t="s">
        <v>31</v>
      </c>
      <c r="B59" s="57" t="s">
        <v>40</v>
      </c>
      <c r="D59" s="48"/>
      <c r="E59" s="54" t="s">
        <v>2</v>
      </c>
      <c r="F59" s="48">
        <f>F60+F61</f>
        <v>35974850466.400002</v>
      </c>
      <c r="H59" s="11"/>
      <c r="I59" s="33" t="s">
        <v>2</v>
      </c>
      <c r="J59" s="12"/>
    </row>
    <row r="60" spans="1:10" x14ac:dyDescent="0.25">
      <c r="A60" s="53"/>
      <c r="B60" s="57" t="s">
        <v>45</v>
      </c>
      <c r="D60" s="48"/>
      <c r="E60" s="54" t="s">
        <v>2</v>
      </c>
      <c r="F60" s="54">
        <v>35561848913</v>
      </c>
      <c r="G60" s="55"/>
      <c r="H60" s="11"/>
      <c r="J60" s="12"/>
    </row>
    <row r="61" spans="1:10" x14ac:dyDescent="0.25">
      <c r="A61" s="53" t="s">
        <v>2</v>
      </c>
      <c r="B61" s="57" t="s">
        <v>46</v>
      </c>
      <c r="D61" s="48"/>
      <c r="E61" s="54" t="s">
        <v>2</v>
      </c>
      <c r="F61" s="54">
        <v>413001553.39999998</v>
      </c>
      <c r="G61" s="36"/>
      <c r="H61" s="11"/>
      <c r="J61" s="12"/>
    </row>
    <row r="62" spans="1:10" x14ac:dyDescent="0.25">
      <c r="A62" s="60" t="s">
        <v>33</v>
      </c>
      <c r="B62" s="57" t="s">
        <v>41</v>
      </c>
      <c r="D62" s="48"/>
      <c r="E62" s="54" t="s">
        <v>2</v>
      </c>
      <c r="F62" s="54">
        <v>11938537354.639999</v>
      </c>
      <c r="G62" s="36"/>
      <c r="H62" s="11"/>
      <c r="J62" s="12"/>
    </row>
    <row r="63" spans="1:10" x14ac:dyDescent="0.25">
      <c r="A63" s="60"/>
      <c r="B63" s="57"/>
      <c r="D63" s="48"/>
      <c r="E63" s="54"/>
      <c r="F63" s="48"/>
      <c r="G63" s="36"/>
      <c r="H63" s="11"/>
      <c r="J63" s="12"/>
    </row>
    <row r="64" spans="1:10" x14ac:dyDescent="0.25">
      <c r="A64" s="53"/>
      <c r="B64" s="52" t="s">
        <v>2</v>
      </c>
      <c r="D64" s="48"/>
      <c r="E64" s="54"/>
      <c r="F64" s="63" t="s">
        <v>2</v>
      </c>
      <c r="G64" s="36"/>
      <c r="H64" s="11"/>
      <c r="J64" s="12"/>
    </row>
    <row r="65" spans="1:10" x14ac:dyDescent="0.25">
      <c r="A65" s="51" t="s">
        <v>34</v>
      </c>
      <c r="B65" s="52" t="s">
        <v>35</v>
      </c>
      <c r="D65" s="48"/>
      <c r="E65" s="54"/>
      <c r="F65" s="6">
        <f>F67+F66</f>
        <v>4087033</v>
      </c>
      <c r="H65" s="11"/>
      <c r="J65" s="12"/>
    </row>
    <row r="66" spans="1:10" x14ac:dyDescent="0.25">
      <c r="A66" s="53" t="s">
        <v>51</v>
      </c>
      <c r="B66" s="57" t="s">
        <v>52</v>
      </c>
      <c r="D66" s="48"/>
      <c r="E66" s="54" t="s">
        <v>2</v>
      </c>
      <c r="F66" s="54">
        <v>3659000</v>
      </c>
      <c r="H66" s="11"/>
      <c r="J66" s="12"/>
    </row>
    <row r="67" spans="1:10" ht="14.5" x14ac:dyDescent="0.35">
      <c r="A67" s="53" t="s">
        <v>36</v>
      </c>
      <c r="B67" s="59" t="s">
        <v>42</v>
      </c>
      <c r="D67" s="48"/>
      <c r="E67" s="24" t="s">
        <v>2</v>
      </c>
      <c r="F67" s="24">
        <v>428033</v>
      </c>
      <c r="H67" s="11"/>
      <c r="J67" s="12"/>
    </row>
    <row r="68" spans="1:10" ht="12" x14ac:dyDescent="0.3">
      <c r="A68" s="22" t="s">
        <v>2</v>
      </c>
      <c r="E68" s="8" t="s">
        <v>2</v>
      </c>
      <c r="F68" s="5" t="s">
        <v>2</v>
      </c>
    </row>
    <row r="69" spans="1:10" ht="12" x14ac:dyDescent="0.3">
      <c r="A69" s="51" t="s">
        <v>19</v>
      </c>
      <c r="B69" s="52" t="s">
        <v>37</v>
      </c>
      <c r="E69" s="15"/>
      <c r="F69" s="6">
        <f>F71+F75+F81+F70</f>
        <v>761995127855.58008</v>
      </c>
    </row>
    <row r="70" spans="1:10" x14ac:dyDescent="0.25">
      <c r="A70" s="26" t="s">
        <v>69</v>
      </c>
      <c r="B70" s="9" t="s">
        <v>71</v>
      </c>
      <c r="D70" s="5" t="s">
        <v>2</v>
      </c>
      <c r="F70" s="5">
        <v>0</v>
      </c>
    </row>
    <row r="71" spans="1:10" ht="12" x14ac:dyDescent="0.3">
      <c r="A71" s="53" t="s">
        <v>38</v>
      </c>
      <c r="B71" s="57" t="s">
        <v>76</v>
      </c>
      <c r="E71" s="15"/>
      <c r="F71" s="5">
        <f>F73+F72</f>
        <v>683000000000</v>
      </c>
    </row>
    <row r="72" spans="1:10" ht="12" x14ac:dyDescent="0.3">
      <c r="A72" s="53"/>
      <c r="B72" s="9" t="s">
        <v>68</v>
      </c>
      <c r="E72" s="16" t="s">
        <v>2</v>
      </c>
      <c r="F72" s="5">
        <v>303000000000</v>
      </c>
    </row>
    <row r="73" spans="1:10" ht="12" x14ac:dyDescent="0.3">
      <c r="A73" s="53"/>
      <c r="B73" s="57" t="s">
        <v>75</v>
      </c>
      <c r="E73" s="15"/>
      <c r="F73" s="5">
        <v>380000000000</v>
      </c>
    </row>
    <row r="74" spans="1:10" ht="12" x14ac:dyDescent="0.3">
      <c r="A74" s="53"/>
      <c r="B74" s="57"/>
      <c r="E74" s="15"/>
      <c r="F74" s="6"/>
    </row>
    <row r="75" spans="1:10" ht="12" x14ac:dyDescent="0.3">
      <c r="A75" s="51" t="s">
        <v>20</v>
      </c>
      <c r="B75" s="52" t="s">
        <v>21</v>
      </c>
      <c r="C75" s="21"/>
      <c r="E75" s="15"/>
      <c r="F75" s="64">
        <f>F76+F78+F79+F77</f>
        <v>6479160495.2999954</v>
      </c>
      <c r="G75" s="65"/>
    </row>
    <row r="76" spans="1:10" ht="12" x14ac:dyDescent="0.3">
      <c r="A76" s="53" t="s">
        <v>58</v>
      </c>
      <c r="B76" s="66" t="s">
        <v>59</v>
      </c>
      <c r="E76" s="8" t="s">
        <v>2</v>
      </c>
      <c r="F76" s="8">
        <v>2647065050.3499951</v>
      </c>
      <c r="G76" s="37"/>
      <c r="H76" s="11"/>
    </row>
    <row r="77" spans="1:10" ht="15.75" customHeight="1" x14ac:dyDescent="0.3">
      <c r="A77" s="60" t="s">
        <v>81</v>
      </c>
      <c r="B77" s="61" t="s">
        <v>78</v>
      </c>
      <c r="E77" s="8"/>
      <c r="F77" s="8">
        <v>2799156030.6799998</v>
      </c>
      <c r="G77" s="37"/>
      <c r="H77" s="11"/>
    </row>
    <row r="78" spans="1:10" ht="12" customHeight="1" x14ac:dyDescent="0.3">
      <c r="A78" s="60" t="s">
        <v>77</v>
      </c>
      <c r="B78" s="61" t="s">
        <v>78</v>
      </c>
      <c r="E78" s="8"/>
      <c r="F78" s="8">
        <v>725652375.46000016</v>
      </c>
      <c r="G78" s="37"/>
      <c r="H78" s="11"/>
    </row>
    <row r="79" spans="1:10" ht="12" customHeight="1" x14ac:dyDescent="0.3">
      <c r="A79" s="60" t="s">
        <v>79</v>
      </c>
      <c r="B79" s="61" t="s">
        <v>80</v>
      </c>
      <c r="E79" s="8"/>
      <c r="F79" s="8">
        <v>307287038.81</v>
      </c>
      <c r="G79" s="37"/>
      <c r="H79" s="11"/>
    </row>
    <row r="80" spans="1:10" ht="12" x14ac:dyDescent="0.3">
      <c r="A80" s="60"/>
      <c r="B80" s="61"/>
      <c r="E80" s="8"/>
      <c r="F80" s="8"/>
      <c r="G80" s="37"/>
      <c r="H80" s="11"/>
    </row>
    <row r="81" spans="1:21" x14ac:dyDescent="0.25">
      <c r="A81" s="51" t="s">
        <v>22</v>
      </c>
      <c r="B81" s="67" t="s">
        <v>43</v>
      </c>
      <c r="F81" s="56">
        <f>F83+F82</f>
        <v>72515967360.279999</v>
      </c>
    </row>
    <row r="82" spans="1:21" ht="12" x14ac:dyDescent="0.3">
      <c r="A82" s="53" t="s">
        <v>55</v>
      </c>
      <c r="B82" s="68" t="s">
        <v>53</v>
      </c>
      <c r="C82" s="21"/>
      <c r="E82" s="15"/>
      <c r="F82" s="5">
        <v>0</v>
      </c>
    </row>
    <row r="83" spans="1:21" ht="12" x14ac:dyDescent="0.3">
      <c r="A83" s="53" t="s">
        <v>56</v>
      </c>
      <c r="B83" s="68" t="s">
        <v>54</v>
      </c>
      <c r="E83" s="8" t="s">
        <v>2</v>
      </c>
      <c r="F83" s="18">
        <v>72515967360.279999</v>
      </c>
      <c r="G83" s="37"/>
      <c r="H83" s="11"/>
    </row>
    <row r="84" spans="1:21" ht="12" x14ac:dyDescent="0.3">
      <c r="A84" s="26" t="s">
        <v>73</v>
      </c>
      <c r="B84" s="9" t="s">
        <v>2</v>
      </c>
      <c r="E84" s="15"/>
      <c r="F84" s="6" t="s">
        <v>2</v>
      </c>
    </row>
    <row r="85" spans="1:21" ht="12" x14ac:dyDescent="0.3">
      <c r="B85" s="9" t="s">
        <v>2</v>
      </c>
      <c r="E85" s="8" t="s">
        <v>2</v>
      </c>
      <c r="F85" s="6">
        <f>F43+F57+F65+F69</f>
        <v>2126779811689.1802</v>
      </c>
    </row>
    <row r="86" spans="1:21" ht="12" x14ac:dyDescent="0.3">
      <c r="A86" s="22"/>
      <c r="B86" s="13"/>
      <c r="C86" s="21"/>
      <c r="E86" s="15"/>
      <c r="F86" s="6"/>
    </row>
    <row r="87" spans="1:21" ht="12" x14ac:dyDescent="0.3">
      <c r="A87" s="22"/>
      <c r="E87" s="15"/>
      <c r="F87" s="5">
        <f>F85-F34</f>
        <v>0</v>
      </c>
      <c r="G87" s="38"/>
      <c r="H87" s="14"/>
    </row>
    <row r="88" spans="1:21" ht="12" x14ac:dyDescent="0.3">
      <c r="A88" s="27"/>
      <c r="C88" s="16"/>
      <c r="D88" s="16"/>
      <c r="E88" s="15"/>
      <c r="F88" s="6" t="s">
        <v>2</v>
      </c>
    </row>
    <row r="89" spans="1:21" ht="12" x14ac:dyDescent="0.3">
      <c r="A89" s="27"/>
      <c r="B89" s="15"/>
      <c r="C89" s="16"/>
      <c r="D89" s="16"/>
      <c r="E89" s="15"/>
      <c r="F89" s="16" t="s">
        <v>2</v>
      </c>
      <c r="G89" s="40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6"/>
      <c r="S89" s="15"/>
      <c r="T89" s="15"/>
      <c r="U89" s="15"/>
    </row>
    <row r="90" spans="1:21" ht="12" x14ac:dyDescent="0.3">
      <c r="A90" s="27"/>
      <c r="B90" s="15"/>
      <c r="C90" s="16"/>
      <c r="D90" s="16"/>
      <c r="E90" s="15"/>
      <c r="F90" s="5" t="s">
        <v>2</v>
      </c>
      <c r="G90" s="36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6"/>
      <c r="S90" s="15"/>
      <c r="T90" s="15"/>
      <c r="U90" s="15"/>
    </row>
    <row r="91" spans="1:21" ht="12" x14ac:dyDescent="0.3">
      <c r="G91" s="41"/>
    </row>
    <row r="92" spans="1:21" x14ac:dyDescent="0.25">
      <c r="F92" s="5" t="s">
        <v>2</v>
      </c>
      <c r="G92" s="36"/>
    </row>
  </sheetData>
  <mergeCells count="9">
    <mergeCell ref="B26:D26"/>
    <mergeCell ref="B9:E9"/>
    <mergeCell ref="A11:B11"/>
    <mergeCell ref="A13:B13"/>
    <mergeCell ref="A1:C1"/>
    <mergeCell ref="D1:E1"/>
    <mergeCell ref="A2:C2"/>
    <mergeCell ref="D2:E2"/>
    <mergeCell ref="B8:E8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Detalle</vt:lpstr>
      <vt:lpstr>Detalle!Área_de_impresión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Carlos Andres Rodriguez Reyes</cp:lastModifiedBy>
  <cp:lastPrinted>2021-05-13T16:26:48Z</cp:lastPrinted>
  <dcterms:created xsi:type="dcterms:W3CDTF">1997-11-10T20:17:17Z</dcterms:created>
  <dcterms:modified xsi:type="dcterms:W3CDTF">2022-02-02T16:26:49Z</dcterms:modified>
</cp:coreProperties>
</file>