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6CDC965E-8F71-4B59-95D2-793EFFBBE65B}" xr6:coauthVersionLast="41" xr6:coauthVersionMax="47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N13" i="1"/>
  <c r="N14" i="1"/>
  <c r="N15" i="1"/>
  <c r="N16" i="1"/>
  <c r="N17" i="1"/>
  <c r="N18" i="1"/>
  <c r="N19" i="1"/>
  <c r="N20" i="1"/>
  <c r="N21" i="1"/>
  <c r="N22" i="1"/>
  <c r="N23" i="1"/>
  <c r="P52" i="1"/>
  <c r="O51" i="1"/>
  <c r="O49" i="1" s="1"/>
  <c r="Q51" i="1"/>
  <c r="Q49" i="1" s="1"/>
  <c r="J51" i="1"/>
  <c r="J49" i="1" s="1"/>
  <c r="K51" i="1"/>
  <c r="K49" i="1" s="1"/>
  <c r="L51" i="1"/>
  <c r="L49" i="1" s="1"/>
  <c r="M51" i="1"/>
  <c r="M49" i="1" s="1"/>
  <c r="I51" i="1"/>
  <c r="I49" i="1" s="1"/>
  <c r="J11" i="1"/>
  <c r="J10" i="1" s="1"/>
  <c r="K11" i="1"/>
  <c r="K10" i="1" s="1"/>
  <c r="L11" i="1"/>
  <c r="L10" i="1" s="1"/>
  <c r="M11" i="1"/>
  <c r="O11" i="1"/>
  <c r="O10" i="1" s="1"/>
  <c r="Q11" i="1"/>
  <c r="Q10" i="1" s="1"/>
  <c r="I10" i="1"/>
  <c r="P57" i="1"/>
  <c r="N57" i="1"/>
  <c r="P46" i="1"/>
  <c r="N46" i="1"/>
  <c r="N48" i="1"/>
  <c r="P48" i="1"/>
  <c r="N53" i="1"/>
  <c r="N58" i="1"/>
  <c r="P35" i="1"/>
  <c r="P36" i="1"/>
  <c r="P37" i="1"/>
  <c r="P38" i="1"/>
  <c r="P39" i="1"/>
  <c r="P40" i="1"/>
  <c r="P41" i="1"/>
  <c r="P13" i="1"/>
  <c r="P14" i="1"/>
  <c r="P15" i="1"/>
  <c r="P16" i="1"/>
  <c r="P17" i="1"/>
  <c r="P18" i="1"/>
  <c r="P19" i="1"/>
  <c r="P20" i="1"/>
  <c r="P21" i="1"/>
  <c r="P22" i="1"/>
  <c r="P23" i="1"/>
  <c r="N43" i="1"/>
  <c r="N44" i="1"/>
  <c r="N45" i="1"/>
  <c r="N47" i="1"/>
  <c r="N35" i="1"/>
  <c r="N36" i="1"/>
  <c r="N37" i="1"/>
  <c r="N38" i="1"/>
  <c r="N39" i="1"/>
  <c r="N40" i="1"/>
  <c r="N41" i="1"/>
  <c r="P43" i="1"/>
  <c r="P44" i="1"/>
  <c r="P45" i="1"/>
  <c r="P47" i="1"/>
  <c r="P58" i="1"/>
  <c r="N11" i="1" l="1"/>
  <c r="P51" i="1"/>
  <c r="N51" i="1"/>
  <c r="P10" i="1"/>
  <c r="P49" i="1"/>
  <c r="M10" i="1"/>
  <c r="N10" i="1" s="1"/>
  <c r="N49" i="1"/>
  <c r="P11" i="1"/>
  <c r="P64" i="1"/>
  <c r="N64" i="1"/>
  <c r="Q63" i="1"/>
  <c r="Q62" i="1" s="1"/>
  <c r="O63" i="1"/>
  <c r="O62" i="1" s="1"/>
  <c r="M63" i="1"/>
  <c r="L63" i="1"/>
  <c r="L62" i="1" s="1"/>
  <c r="K63" i="1"/>
  <c r="K62" i="1" s="1"/>
  <c r="J63" i="1"/>
  <c r="J62" i="1" s="1"/>
  <c r="I63" i="1"/>
  <c r="I62" i="1" s="1"/>
  <c r="N63" i="1" l="1"/>
  <c r="M62" i="1"/>
  <c r="N62" i="1" s="1"/>
  <c r="P62" i="1"/>
  <c r="P63" i="1"/>
  <c r="N61" i="1"/>
  <c r="N52" i="1" l="1"/>
  <c r="N50" i="1"/>
  <c r="P61" i="1" l="1"/>
  <c r="N55" i="1" l="1"/>
  <c r="P55" i="1" l="1"/>
  <c r="P53" i="1" l="1"/>
  <c r="P54" i="1"/>
  <c r="P50" i="1"/>
  <c r="P25" i="1"/>
  <c r="P26" i="1"/>
  <c r="P27" i="1"/>
  <c r="P28" i="1"/>
  <c r="P29" i="1"/>
  <c r="P30" i="1"/>
  <c r="P31" i="1"/>
  <c r="P32" i="1"/>
  <c r="P33" i="1"/>
  <c r="P34" i="1"/>
  <c r="P24" i="1"/>
  <c r="P12" i="1"/>
  <c r="N54" i="1" l="1"/>
  <c r="N34" i="1"/>
  <c r="N26" i="1"/>
  <c r="N27" i="1"/>
  <c r="N28" i="1"/>
  <c r="N29" i="1"/>
  <c r="N30" i="1"/>
  <c r="N31" i="1"/>
  <c r="N32" i="1"/>
  <c r="N33" i="1"/>
  <c r="N25" i="1"/>
  <c r="N24" i="1"/>
  <c r="N12" i="1"/>
  <c r="Q60" i="1"/>
  <c r="Q59" i="1" s="1"/>
  <c r="Q9" i="1" s="1"/>
  <c r="Q8" i="1" s="1"/>
  <c r="O60" i="1"/>
  <c r="O59" i="1" s="1"/>
  <c r="O9" i="1" s="1"/>
  <c r="J60" i="1"/>
  <c r="J59" i="1" s="1"/>
  <c r="J9" i="1" s="1"/>
  <c r="J8" i="1" s="1"/>
  <c r="K60" i="1"/>
  <c r="K59" i="1" s="1"/>
  <c r="K9" i="1" s="1"/>
  <c r="K8" i="1" s="1"/>
  <c r="L60" i="1"/>
  <c r="L59" i="1" s="1"/>
  <c r="L9" i="1" s="1"/>
  <c r="L8" i="1" s="1"/>
  <c r="M60" i="1"/>
  <c r="M59" i="1" s="1"/>
  <c r="M9" i="1" s="1"/>
  <c r="I60" i="1"/>
  <c r="I59" i="1" s="1"/>
  <c r="I9" i="1" s="1"/>
  <c r="I8" i="1" s="1"/>
  <c r="O8" i="1" l="1"/>
  <c r="P8" i="1" s="1"/>
  <c r="P9" i="1"/>
  <c r="M8" i="1"/>
  <c r="N8" i="1" s="1"/>
  <c r="N9" i="1"/>
  <c r="P59" i="1"/>
  <c r="N59" i="1"/>
  <c r="P60" i="1"/>
  <c r="N60" i="1"/>
  <c r="N56" i="1"/>
  <c r="N42" i="1"/>
  <c r="P42" i="1"/>
  <c r="P56" i="1" l="1"/>
</calcChain>
</file>

<file path=xl/sharedStrings.xml><?xml version="1.0" encoding="utf-8"?>
<sst xmlns="http://schemas.openxmlformats.org/spreadsheetml/2006/main" count="346" uniqueCount="102">
  <si>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</si>
  <si>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</si>
  <si>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</si>
  <si>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</si>
  <si>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</si>
  <si>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</si>
  <si>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</si>
  <si>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</si>
  <si>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</si>
  <si>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</si>
  <si>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</si>
  <si>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</si>
  <si>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</si>
  <si>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</si>
  <si>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</si>
  <si>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</si>
  <si>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</si>
  <si>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</si>
  <si>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</si>
  <si>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</si>
  <si>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</si>
  <si>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</si>
  <si>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</si>
  <si>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</si>
  <si>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</si>
  <si>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</si>
  <si>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</si>
  <si>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</si>
  <si>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</si>
  <si>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</si>
  <si>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</si>
  <si>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</si>
  <si>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</si>
  <si>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</si>
  <si>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</si>
  <si>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</si>
  <si>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</si>
  <si>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</si>
  <si>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</si>
  <si>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</si>
  <si>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</si>
  <si>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</si>
  <si>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</si>
  <si>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</si>
  <si>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</si>
  <si>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</si>
  <si>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</si>
  <si>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</si>
  <si>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</si>
  <si>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</si>
  <si>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</si>
  <si>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</si>
  <si>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</si>
  <si>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</si>
  <si>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</si>
  <si>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</si>
  <si>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</si>
  <si>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</si>
  <si>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</si>
  <si>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</si>
  <si>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</si>
  <si>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</si>
  <si>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</si>
  <si>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</si>
  <si>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CUOTAS PARTES PENSIONALES (DE PENSIONES)</t>
  </si>
  <si>
    <t>CUOTAS PARTES PENSIONALES A CARGO DE LA ENTIDAD (DE PENSIONES)</t>
  </si>
  <si>
    <t>BONOS PENSIONALES (DE PENSIONES)</t>
  </si>
  <si>
    <t>10</t>
  </si>
  <si>
    <t>SENTENCIAS Y CONCILIACIONES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</si>
  <si>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</si>
  <si>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</si>
  <si>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</si>
  <si>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</si>
  <si>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</si>
  <si>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</si>
  <si>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</si>
  <si>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</si>
  <si>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</si>
  <si>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CONTRIBUCIONES</t>
  </si>
  <si>
    <t>OBLIGACIÓN</t>
  </si>
  <si>
    <t>DESCRIPCIÓN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</si>
  <si>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</si>
  <si>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</si>
  <si>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</si>
  <si>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</si>
  <si>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</si>
  <si>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VIGENCIA FISCAL 2022</t>
  </si>
  <si>
    <t>ADQUISICIÓN DE BIENES  Y SERVICIOS</t>
  </si>
  <si>
    <t>999</t>
  </si>
  <si>
    <t>OTRAS TRANSFERENCIAS - DISTRIBUCIÓN PREVIO CONCEPTO DGPPN</t>
  </si>
  <si>
    <t>B</t>
  </si>
  <si>
    <t>SERVICIO DE LA DEUDA PÚBLICA</t>
  </si>
  <si>
    <t>SERVICIO DE LA DEUDA PÚBLICA INTERNA</t>
  </si>
  <si>
    <t>OTRAS CUENTAS POR PAGAR</t>
  </si>
  <si>
    <t>GASTOS</t>
  </si>
  <si>
    <t>SERVICIOS DE SOPORTE</t>
  </si>
  <si>
    <t>PRESTACIONES PARA CUBRIR RIESGOS SOCIALES</t>
  </si>
  <si>
    <t>BONOS PENSIONALES A CARGO DE LA ENTIDAD (DE PENSIONES)</t>
  </si>
  <si>
    <t>SERVICIOS FINANCIEROS Y SERVICIOS CONEXOS</t>
  </si>
  <si>
    <t>LAUDOS ARBITRALES</t>
  </si>
  <si>
    <t>MAYO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</si>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</sst>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2" applyFont="1" applyFill="1" applyAlignment="1"/>
    <xf numFmtId="0" fontId="5" fillId="0" borderId="9" xfId="0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2" borderId="9" xfId="0" applyFont="1" applyFill="1" applyBorder="1" applyAlignment="1">
      <alignment horizontal="center" vertical="center" readingOrder="1"/>
    </xf>
    <xf numFmtId="164" fontId="7" fillId="2" borderId="9" xfId="0" applyNumberFormat="1" applyFont="1" applyFill="1" applyBorder="1" applyAlignment="1">
      <alignment horizontal="right" vertical="center" readingOrder="1"/>
    </xf>
    <xf numFmtId="10" fontId="7" fillId="2" borderId="9" xfId="1" applyNumberFormat="1" applyFont="1" applyFill="1" applyBorder="1" applyAlignment="1">
      <alignment horizontal="right" vertical="center" readingOrder="1"/>
    </xf>
    <xf numFmtId="0" fontId="8" fillId="2" borderId="9" xfId="0" applyFont="1" applyFill="1" applyBorder="1" applyAlignment="1">
      <alignment horizontal="center" vertical="center" readingOrder="1"/>
    </xf>
    <xf numFmtId="164" fontId="8" fillId="2" borderId="9" xfId="0" applyNumberFormat="1" applyFont="1" applyFill="1" applyBorder="1" applyAlignment="1">
      <alignment horizontal="right" vertical="center" readingOrder="1"/>
    </xf>
    <xf numFmtId="10" fontId="8" fillId="2" borderId="9" xfId="1" applyNumberFormat="1" applyFont="1" applyFill="1" applyBorder="1" applyAlignment="1">
      <alignment horizontal="right" vertical="center" readingOrder="1"/>
    </xf>
    <xf numFmtId="0" fontId="9" fillId="0" borderId="9" xfId="0" applyFont="1" applyBorder="1" applyAlignment="1">
      <alignment horizontal="center" vertical="center" readingOrder="1"/>
    </xf>
    <xf numFmtId="164" fontId="9" fillId="0" borderId="9" xfId="0" applyNumberFormat="1" applyFont="1" applyBorder="1" applyAlignment="1">
      <alignment horizontal="right" vertical="center" readingOrder="1"/>
    </xf>
    <xf numFmtId="10" fontId="9" fillId="0" borderId="9" xfId="1" applyNumberFormat="1" applyFont="1" applyBorder="1" applyAlignment="1">
      <alignment horizontal="right" vertical="center" readingOrder="1"/>
    </xf>
    <xf numFmtId="0" fontId="12" fillId="0" borderId="0" xfId="0" applyFont="1" applyAlignment="1"/>
    <xf numFmtId="0" fontId="10" fillId="0" borderId="9" xfId="0" applyFont="1" applyBorder="1" applyAlignment="1">
      <alignment horizontal="center" vertical="center" readingOrder="1"/>
    </xf>
    <xf numFmtId="164" fontId="10" fillId="0" borderId="9" xfId="0" applyNumberFormat="1" applyFont="1" applyBorder="1" applyAlignment="1">
      <alignment horizontal="right" vertical="center" readingOrder="1"/>
    </xf>
    <xf numFmtId="0" fontId="11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0" xfId="0" applyFont="1" applyFill="1" applyBorder="1" applyAlignment="1"/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7033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6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2.42578125" style="3" customWidth="1"/>
    <col min="10" max="10" width="23.28515625" style="3" customWidth="1"/>
    <col min="11" max="11" width="20.85546875" style="3" bestFit="1" customWidth="1"/>
    <col min="12" max="12" width="23.42578125" style="3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100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80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79</v>
      </c>
      <c r="P7" s="2" t="s">
        <v>13</v>
      </c>
      <c r="Q7" s="2" t="s">
        <v>14</v>
      </c>
    </row>
    <row r="8" spans="1:17" ht="15.75" x14ac:dyDescent="0.25">
      <c r="A8" s="4"/>
      <c r="B8" s="4"/>
      <c r="C8" s="4"/>
      <c r="D8" s="4"/>
      <c r="E8" s="4"/>
      <c r="F8" s="4"/>
      <c r="G8" s="4"/>
      <c r="H8" s="19" t="s">
        <v>94</v>
      </c>
      <c r="I8" s="5">
        <f>+I9+I62</f>
        <v>109483573000</v>
      </c>
      <c r="J8" s="5">
        <f t="shared" ref="J8:Q8" si="0">+J9+J62</f>
        <v>19255098000</v>
      </c>
      <c r="K8" s="5">
        <f t="shared" si="0"/>
        <v>61170502151.629997</v>
      </c>
      <c r="L8" s="5">
        <f t="shared" si="0"/>
        <v>29057972848.369999</v>
      </c>
      <c r="M8" s="5">
        <f t="shared" si="0"/>
        <v>60764718181.120003</v>
      </c>
      <c r="N8" s="6">
        <f>M8/I8</f>
        <v>0.55501219512739142</v>
      </c>
      <c r="O8" s="5">
        <f t="shared" si="0"/>
        <v>31692661408.119999</v>
      </c>
      <c r="P8" s="6">
        <f>O8/I8</f>
        <v>0.28947412419687835</v>
      </c>
      <c r="Q8" s="5">
        <f t="shared" si="0"/>
        <v>31692661408.119999</v>
      </c>
    </row>
    <row r="9" spans="1:17" ht="15.75" x14ac:dyDescent="0.25">
      <c r="A9" s="4" t="s">
        <v>15</v>
      </c>
      <c r="B9" s="4"/>
      <c r="C9" s="4"/>
      <c r="D9" s="4"/>
      <c r="E9" s="4"/>
      <c r="F9" s="4"/>
      <c r="G9" s="4"/>
      <c r="H9" s="19" t="s">
        <v>16</v>
      </c>
      <c r="I9" s="5">
        <f>I10+I42+I49+I59</f>
        <v>106793000000</v>
      </c>
      <c r="J9" s="5">
        <f t="shared" ref="J9:Q9" si="1">J10+J42+J49+J59</f>
        <v>19255098000</v>
      </c>
      <c r="K9" s="5">
        <f t="shared" si="1"/>
        <v>61170502151.629997</v>
      </c>
      <c r="L9" s="5">
        <f t="shared" si="1"/>
        <v>26367399848.369999</v>
      </c>
      <c r="M9" s="5">
        <f t="shared" si="1"/>
        <v>60764718181.120003</v>
      </c>
      <c r="N9" s="6">
        <f>M9/I9</f>
        <v>0.56899532910509121</v>
      </c>
      <c r="O9" s="5">
        <f t="shared" si="1"/>
        <v>31692661408.119999</v>
      </c>
      <c r="P9" s="6">
        <f>O9/I9</f>
        <v>0.29676721702845693</v>
      </c>
      <c r="Q9" s="5">
        <f t="shared" si="1"/>
        <v>31692661408.119999</v>
      </c>
    </row>
    <row r="10" spans="1:17" ht="15.75" x14ac:dyDescent="0.25">
      <c r="A10" s="7" t="s">
        <v>15</v>
      </c>
      <c r="B10" s="7" t="s">
        <v>17</v>
      </c>
      <c r="C10" s="7"/>
      <c r="D10" s="7"/>
      <c r="E10" s="7"/>
      <c r="F10" s="7"/>
      <c r="G10" s="7"/>
      <c r="H10" s="20" t="s">
        <v>18</v>
      </c>
      <c r="I10" s="8">
        <f>I11</f>
        <v>56476600000</v>
      </c>
      <c r="J10" s="8">
        <f t="shared" ref="J10:Q10" si="2">J11</f>
        <v>0</v>
      </c>
      <c r="K10" s="8">
        <f t="shared" si="2"/>
        <v>56476600000</v>
      </c>
      <c r="L10" s="8">
        <f t="shared" si="2"/>
        <v>0</v>
      </c>
      <c r="M10" s="8">
        <f t="shared" si="2"/>
        <v>56352280564</v>
      </c>
      <c r="N10" s="9">
        <f>M10/I10</f>
        <v>0.99779874432950988</v>
      </c>
      <c r="O10" s="8">
        <f t="shared" si="2"/>
        <v>27700898926</v>
      </c>
      <c r="P10" s="9">
        <f>O10/I10</f>
        <v>0.49048453564839245</v>
      </c>
      <c r="Q10" s="8">
        <f t="shared" si="2"/>
        <v>27700898926</v>
      </c>
    </row>
    <row r="11" spans="1:17" ht="31.5" x14ac:dyDescent="0.25">
      <c r="A11" s="10" t="s">
        <v>15</v>
      </c>
      <c r="B11" s="10" t="s">
        <v>17</v>
      </c>
      <c r="C11" s="10" t="s">
        <v>17</v>
      </c>
      <c r="D11" s="10"/>
      <c r="E11" s="10"/>
      <c r="F11" s="10"/>
      <c r="G11" s="10"/>
      <c r="H11" s="21" t="s">
        <v>19</v>
      </c>
      <c r="I11" s="11">
        <f>I12+I24+I34</f>
        <v>56476600000</v>
      </c>
      <c r="J11" s="11">
        <f t="shared" ref="J11:Q11" si="3">J12+J24+J34</f>
        <v>0</v>
      </c>
      <c r="K11" s="11">
        <f t="shared" si="3"/>
        <v>56476600000</v>
      </c>
      <c r="L11" s="11">
        <f t="shared" si="3"/>
        <v>0</v>
      </c>
      <c r="M11" s="11">
        <f t="shared" si="3"/>
        <v>56352280564</v>
      </c>
      <c r="N11" s="12">
        <f>M11/I11</f>
        <v>0.99779874432950988</v>
      </c>
      <c r="O11" s="11">
        <f t="shared" si="3"/>
        <v>27700898926</v>
      </c>
      <c r="P11" s="12">
        <f>O11/I11</f>
        <v>0.49048453564839245</v>
      </c>
      <c r="Q11" s="11">
        <f t="shared" si="3"/>
        <v>27700898926</v>
      </c>
    </row>
    <row r="12" spans="1:17" s="13" customFormat="1" ht="15.75" x14ac:dyDescent="0.25">
      <c r="A12" s="10" t="s">
        <v>15</v>
      </c>
      <c r="B12" s="10" t="s">
        <v>17</v>
      </c>
      <c r="C12" s="10" t="s">
        <v>17</v>
      </c>
      <c r="D12" s="10" t="s">
        <v>17</v>
      </c>
      <c r="E12" s="10"/>
      <c r="F12" s="10"/>
      <c r="G12" s="10"/>
      <c r="H12" s="21" t="s">
        <v>20</v>
      </c>
      <c r="I12" s="11">
        <v>37130985000</v>
      </c>
      <c r="J12" s="11">
        <v>0</v>
      </c>
      <c r="K12" s="11">
        <v>37130985000</v>
      </c>
      <c r="L12" s="11">
        <v>0</v>
      </c>
      <c r="M12" s="11">
        <v>37076997263</v>
      </c>
      <c r="N12" s="12">
        <f>M12/I12</f>
        <v>0.99854601926127196</v>
      </c>
      <c r="O12" s="11">
        <v>18852226452</v>
      </c>
      <c r="P12" s="12">
        <f>O12/I12</f>
        <v>0.50772222853770244</v>
      </c>
      <c r="Q12" s="11">
        <v>18852226452</v>
      </c>
    </row>
    <row r="13" spans="1:17" s="16" customFormat="1" ht="15.75" x14ac:dyDescent="0.25">
      <c r="A13" s="14" t="s">
        <v>15</v>
      </c>
      <c r="B13" s="14" t="s">
        <v>17</v>
      </c>
      <c r="C13" s="14" t="s">
        <v>17</v>
      </c>
      <c r="D13" s="14" t="s">
        <v>17</v>
      </c>
      <c r="E13" s="14" t="s">
        <v>21</v>
      </c>
      <c r="F13" s="14" t="s">
        <v>21</v>
      </c>
      <c r="G13" s="14"/>
      <c r="H13" s="22" t="s">
        <v>22</v>
      </c>
      <c r="I13" s="15">
        <v>30203650756</v>
      </c>
      <c r="J13" s="15">
        <v>0</v>
      </c>
      <c r="K13" s="15">
        <v>30203650756</v>
      </c>
      <c r="L13" s="15">
        <v>0</v>
      </c>
      <c r="M13" s="15">
        <v>30203650756</v>
      </c>
      <c r="N13" s="12">
        <f t="shared" ref="N13:N23" si="4">M13/I13</f>
        <v>1</v>
      </c>
      <c r="O13" s="15">
        <v>15697721728</v>
      </c>
      <c r="P13" s="12">
        <f t="shared" ref="P13:P23" si="5">O13/I13</f>
        <v>0.51972928222531589</v>
      </c>
      <c r="Q13" s="15">
        <v>15697721728</v>
      </c>
    </row>
    <row r="14" spans="1:17" s="16" customFormat="1" ht="15.75" x14ac:dyDescent="0.25">
      <c r="A14" s="14" t="s">
        <v>15</v>
      </c>
      <c r="B14" s="14" t="s">
        <v>17</v>
      </c>
      <c r="C14" s="14" t="s">
        <v>17</v>
      </c>
      <c r="D14" s="14" t="s">
        <v>17</v>
      </c>
      <c r="E14" s="14" t="s">
        <v>21</v>
      </c>
      <c r="F14" s="14" t="s">
        <v>23</v>
      </c>
      <c r="G14" s="14"/>
      <c r="H14" s="22" t="s">
        <v>24</v>
      </c>
      <c r="I14" s="15">
        <v>235815850</v>
      </c>
      <c r="J14" s="15">
        <v>0</v>
      </c>
      <c r="K14" s="15">
        <v>235815850</v>
      </c>
      <c r="L14" s="15">
        <v>0</v>
      </c>
      <c r="M14" s="15">
        <v>235815850</v>
      </c>
      <c r="N14" s="12">
        <f t="shared" si="4"/>
        <v>1</v>
      </c>
      <c r="O14" s="15">
        <v>126468035</v>
      </c>
      <c r="P14" s="12">
        <f t="shared" si="5"/>
        <v>0.53629997729160273</v>
      </c>
      <c r="Q14" s="15">
        <v>126468035</v>
      </c>
    </row>
    <row r="15" spans="1:17" s="16" customFormat="1" ht="15.75" x14ac:dyDescent="0.25">
      <c r="A15" s="14" t="s">
        <v>15</v>
      </c>
      <c r="B15" s="14" t="s">
        <v>17</v>
      </c>
      <c r="C15" s="14" t="s">
        <v>17</v>
      </c>
      <c r="D15" s="14" t="s">
        <v>17</v>
      </c>
      <c r="E15" s="14" t="s">
        <v>21</v>
      </c>
      <c r="F15" s="14" t="s">
        <v>25</v>
      </c>
      <c r="G15" s="14"/>
      <c r="H15" s="22" t="s">
        <v>26</v>
      </c>
      <c r="I15" s="15">
        <v>2571699496</v>
      </c>
      <c r="J15" s="15">
        <v>0</v>
      </c>
      <c r="K15" s="15">
        <v>2571699496</v>
      </c>
      <c r="L15" s="15">
        <v>0</v>
      </c>
      <c r="M15" s="15">
        <v>2571699496</v>
      </c>
      <c r="N15" s="12">
        <f t="shared" si="4"/>
        <v>1</v>
      </c>
      <c r="O15" s="15">
        <v>1362862511</v>
      </c>
      <c r="P15" s="12">
        <f t="shared" si="5"/>
        <v>0.52994625270945728</v>
      </c>
      <c r="Q15" s="15">
        <v>1362862511</v>
      </c>
    </row>
    <row r="16" spans="1:17" s="16" customFormat="1" ht="15.75" x14ac:dyDescent="0.25">
      <c r="A16" s="14" t="s">
        <v>15</v>
      </c>
      <c r="B16" s="14" t="s">
        <v>17</v>
      </c>
      <c r="C16" s="14" t="s">
        <v>17</v>
      </c>
      <c r="D16" s="14" t="s">
        <v>17</v>
      </c>
      <c r="E16" s="14" t="s">
        <v>21</v>
      </c>
      <c r="F16" s="14" t="s">
        <v>27</v>
      </c>
      <c r="G16" s="14"/>
      <c r="H16" s="22" t="s">
        <v>28</v>
      </c>
      <c r="I16" s="15">
        <v>78973188</v>
      </c>
      <c r="J16" s="15">
        <v>0</v>
      </c>
      <c r="K16" s="15">
        <v>78973188</v>
      </c>
      <c r="L16" s="15">
        <v>0</v>
      </c>
      <c r="M16" s="15">
        <v>78973188</v>
      </c>
      <c r="N16" s="12">
        <f t="shared" si="4"/>
        <v>1</v>
      </c>
      <c r="O16" s="15">
        <v>39131222</v>
      </c>
      <c r="P16" s="12">
        <f t="shared" si="5"/>
        <v>0.49550009301891168</v>
      </c>
      <c r="Q16" s="15">
        <v>39131222</v>
      </c>
    </row>
    <row r="17" spans="1:17" s="16" customFormat="1" ht="15.75" x14ac:dyDescent="0.25">
      <c r="A17" s="14" t="s">
        <v>15</v>
      </c>
      <c r="B17" s="14" t="s">
        <v>17</v>
      </c>
      <c r="C17" s="14" t="s">
        <v>17</v>
      </c>
      <c r="D17" s="14" t="s">
        <v>17</v>
      </c>
      <c r="E17" s="14" t="s">
        <v>21</v>
      </c>
      <c r="F17" s="14" t="s">
        <v>29</v>
      </c>
      <c r="G17" s="14"/>
      <c r="H17" s="22" t="s">
        <v>85</v>
      </c>
      <c r="I17" s="15">
        <v>35217876</v>
      </c>
      <c r="J17" s="15">
        <v>0</v>
      </c>
      <c r="K17" s="15">
        <v>35217876</v>
      </c>
      <c r="L17" s="15">
        <v>0</v>
      </c>
      <c r="M17" s="15">
        <v>35217876</v>
      </c>
      <c r="N17" s="12">
        <f t="shared" si="4"/>
        <v>1</v>
      </c>
      <c r="O17" s="15">
        <v>27262022</v>
      </c>
      <c r="P17" s="12">
        <f t="shared" si="5"/>
        <v>0.77409614367430901</v>
      </c>
      <c r="Q17" s="15">
        <v>27262022</v>
      </c>
    </row>
    <row r="18" spans="1:17" s="16" customFormat="1" ht="15.75" x14ac:dyDescent="0.25">
      <c r="A18" s="14" t="s">
        <v>15</v>
      </c>
      <c r="B18" s="14" t="s">
        <v>17</v>
      </c>
      <c r="C18" s="14" t="s">
        <v>17</v>
      </c>
      <c r="D18" s="14" t="s">
        <v>17</v>
      </c>
      <c r="E18" s="14" t="s">
        <v>21</v>
      </c>
      <c r="F18" s="14" t="s">
        <v>30</v>
      </c>
      <c r="G18" s="14"/>
      <c r="H18" s="22" t="s">
        <v>31</v>
      </c>
      <c r="I18" s="15">
        <v>1683386562</v>
      </c>
      <c r="J18" s="15">
        <v>0</v>
      </c>
      <c r="K18" s="15">
        <v>1683386562</v>
      </c>
      <c r="L18" s="15">
        <v>0</v>
      </c>
      <c r="M18" s="15">
        <v>1672111408</v>
      </c>
      <c r="N18" s="12">
        <f t="shared" si="4"/>
        <v>0.99330210050708478</v>
      </c>
      <c r="O18" s="15">
        <v>79564602</v>
      </c>
      <c r="P18" s="12">
        <f t="shared" si="5"/>
        <v>4.7264605644392686E-2</v>
      </c>
      <c r="Q18" s="15">
        <v>79564602</v>
      </c>
    </row>
    <row r="19" spans="1:17" s="16" customFormat="1" ht="31.5" x14ac:dyDescent="0.25">
      <c r="A19" s="14" t="s">
        <v>15</v>
      </c>
      <c r="B19" s="14" t="s">
        <v>17</v>
      </c>
      <c r="C19" s="14" t="s">
        <v>17</v>
      </c>
      <c r="D19" s="14" t="s">
        <v>17</v>
      </c>
      <c r="E19" s="14" t="s">
        <v>21</v>
      </c>
      <c r="F19" s="14" t="s">
        <v>32</v>
      </c>
      <c r="G19" s="14"/>
      <c r="H19" s="22" t="s">
        <v>33</v>
      </c>
      <c r="I19" s="15">
        <v>961848112</v>
      </c>
      <c r="J19" s="15">
        <v>0</v>
      </c>
      <c r="K19" s="15">
        <v>961848112</v>
      </c>
      <c r="L19" s="15">
        <v>0</v>
      </c>
      <c r="M19" s="15">
        <v>956706339</v>
      </c>
      <c r="N19" s="12">
        <f t="shared" si="4"/>
        <v>0.99465427759762548</v>
      </c>
      <c r="O19" s="15">
        <v>583091514</v>
      </c>
      <c r="P19" s="12">
        <f t="shared" si="5"/>
        <v>0.6062199496213182</v>
      </c>
      <c r="Q19" s="15">
        <v>583091514</v>
      </c>
    </row>
    <row r="20" spans="1:17" s="16" customFormat="1" ht="33" customHeight="1" x14ac:dyDescent="0.25">
      <c r="A20" s="14" t="s">
        <v>15</v>
      </c>
      <c r="B20" s="14" t="s">
        <v>17</v>
      </c>
      <c r="C20" s="14" t="s">
        <v>17</v>
      </c>
      <c r="D20" s="14" t="s">
        <v>17</v>
      </c>
      <c r="E20" s="14" t="s">
        <v>21</v>
      </c>
      <c r="F20" s="14" t="s">
        <v>34</v>
      </c>
      <c r="G20" s="14"/>
      <c r="H20" s="22" t="s">
        <v>35</v>
      </c>
      <c r="I20" s="15">
        <v>160000000</v>
      </c>
      <c r="J20" s="15">
        <v>0</v>
      </c>
      <c r="K20" s="15">
        <v>160000000</v>
      </c>
      <c r="L20" s="15">
        <v>0</v>
      </c>
      <c r="M20" s="15">
        <v>160000000</v>
      </c>
      <c r="N20" s="12">
        <f t="shared" si="4"/>
        <v>1</v>
      </c>
      <c r="O20" s="15">
        <v>76111802</v>
      </c>
      <c r="P20" s="12">
        <f t="shared" si="5"/>
        <v>0.47569876249999998</v>
      </c>
      <c r="Q20" s="15">
        <v>76111802</v>
      </c>
    </row>
    <row r="21" spans="1:17" s="16" customFormat="1" ht="15.75" x14ac:dyDescent="0.25">
      <c r="A21" s="14" t="s">
        <v>15</v>
      </c>
      <c r="B21" s="14" t="s">
        <v>17</v>
      </c>
      <c r="C21" s="14" t="s">
        <v>17</v>
      </c>
      <c r="D21" s="14" t="s">
        <v>17</v>
      </c>
      <c r="E21" s="14" t="s">
        <v>21</v>
      </c>
      <c r="F21" s="14" t="s">
        <v>36</v>
      </c>
      <c r="G21" s="14"/>
      <c r="H21" s="22" t="s">
        <v>37</v>
      </c>
      <c r="I21" s="15">
        <v>300000000</v>
      </c>
      <c r="J21" s="15">
        <v>0</v>
      </c>
      <c r="K21" s="15">
        <v>300000000</v>
      </c>
      <c r="L21" s="15">
        <v>0</v>
      </c>
      <c r="M21" s="15">
        <v>290276990</v>
      </c>
      <c r="N21" s="12">
        <f t="shared" si="4"/>
        <v>0.96758996666666663</v>
      </c>
      <c r="O21" s="15">
        <v>37645517</v>
      </c>
      <c r="P21" s="12">
        <f t="shared" si="5"/>
        <v>0.12548505666666668</v>
      </c>
      <c r="Q21" s="15">
        <v>37645517</v>
      </c>
    </row>
    <row r="22" spans="1:17" s="16" customFormat="1" ht="15.75" x14ac:dyDescent="0.25">
      <c r="A22" s="14" t="s">
        <v>15</v>
      </c>
      <c r="B22" s="14" t="s">
        <v>17</v>
      </c>
      <c r="C22" s="14" t="s">
        <v>17</v>
      </c>
      <c r="D22" s="14" t="s">
        <v>17</v>
      </c>
      <c r="E22" s="14" t="s">
        <v>21</v>
      </c>
      <c r="F22" s="14" t="s">
        <v>38</v>
      </c>
      <c r="G22" s="14"/>
      <c r="H22" s="22" t="s">
        <v>39</v>
      </c>
      <c r="I22" s="15">
        <v>892620747</v>
      </c>
      <c r="J22" s="15">
        <v>0</v>
      </c>
      <c r="K22" s="15">
        <v>892620747</v>
      </c>
      <c r="L22" s="15">
        <v>0</v>
      </c>
      <c r="M22" s="15">
        <v>864772947</v>
      </c>
      <c r="N22" s="12">
        <f t="shared" si="4"/>
        <v>0.96880220396669758</v>
      </c>
      <c r="O22" s="15">
        <v>814595086</v>
      </c>
      <c r="P22" s="12">
        <f t="shared" si="5"/>
        <v>0.91258811621594538</v>
      </c>
      <c r="Q22" s="15">
        <v>814595086</v>
      </c>
    </row>
    <row r="23" spans="1:17" s="16" customFormat="1" ht="31.5" x14ac:dyDescent="0.25">
      <c r="A23" s="14" t="s">
        <v>15</v>
      </c>
      <c r="B23" s="14" t="s">
        <v>17</v>
      </c>
      <c r="C23" s="14" t="s">
        <v>17</v>
      </c>
      <c r="D23" s="14" t="s">
        <v>17</v>
      </c>
      <c r="E23" s="14" t="s">
        <v>21</v>
      </c>
      <c r="F23" s="14" t="s">
        <v>76</v>
      </c>
      <c r="G23" s="14"/>
      <c r="H23" s="22" t="s">
        <v>77</v>
      </c>
      <c r="I23" s="15">
        <v>7772413</v>
      </c>
      <c r="J23" s="15">
        <v>0</v>
      </c>
      <c r="K23" s="15">
        <v>7772413</v>
      </c>
      <c r="L23" s="15">
        <v>0</v>
      </c>
      <c r="M23" s="15">
        <v>7772413</v>
      </c>
      <c r="N23" s="12">
        <f t="shared" si="4"/>
        <v>1</v>
      </c>
      <c r="O23" s="15">
        <v>7772413</v>
      </c>
      <c r="P23" s="12">
        <f t="shared" si="5"/>
        <v>1</v>
      </c>
      <c r="Q23" s="15">
        <v>7772413</v>
      </c>
    </row>
    <row r="24" spans="1:17" s="13" customFormat="1" ht="31.5" x14ac:dyDescent="0.25">
      <c r="A24" s="10" t="s">
        <v>15</v>
      </c>
      <c r="B24" s="10" t="s">
        <v>17</v>
      </c>
      <c r="C24" s="10" t="s">
        <v>17</v>
      </c>
      <c r="D24" s="10" t="s">
        <v>40</v>
      </c>
      <c r="E24" s="10"/>
      <c r="F24" s="10"/>
      <c r="G24" s="10"/>
      <c r="H24" s="21" t="s">
        <v>41</v>
      </c>
      <c r="I24" s="11">
        <v>12825014000</v>
      </c>
      <c r="J24" s="11">
        <v>0</v>
      </c>
      <c r="K24" s="11">
        <v>12825014000</v>
      </c>
      <c r="L24" s="11">
        <v>0</v>
      </c>
      <c r="M24" s="11">
        <v>12825014000</v>
      </c>
      <c r="N24" s="12">
        <f>M24/I24</f>
        <v>1</v>
      </c>
      <c r="O24" s="11">
        <v>6844989053</v>
      </c>
      <c r="P24" s="12">
        <f>O24/I24</f>
        <v>0.53372176069359456</v>
      </c>
      <c r="Q24" s="11">
        <v>6844989053</v>
      </c>
    </row>
    <row r="25" spans="1:17" s="17" customFormat="1" ht="31.5" x14ac:dyDescent="0.25">
      <c r="A25" s="14" t="s">
        <v>15</v>
      </c>
      <c r="B25" s="14" t="s">
        <v>17</v>
      </c>
      <c r="C25" s="14" t="s">
        <v>17</v>
      </c>
      <c r="D25" s="14" t="s">
        <v>40</v>
      </c>
      <c r="E25" s="14" t="s">
        <v>21</v>
      </c>
      <c r="F25" s="14"/>
      <c r="G25" s="14"/>
      <c r="H25" s="22" t="s">
        <v>81</v>
      </c>
      <c r="I25" s="15">
        <v>4248955336</v>
      </c>
      <c r="J25" s="15">
        <v>0</v>
      </c>
      <c r="K25" s="15">
        <v>4248955336</v>
      </c>
      <c r="L25" s="15">
        <v>0</v>
      </c>
      <c r="M25" s="15">
        <v>4248955336</v>
      </c>
      <c r="N25" s="12">
        <f>M25/I25</f>
        <v>1</v>
      </c>
      <c r="O25" s="15">
        <v>2135192834</v>
      </c>
      <c r="P25" s="12">
        <f t="shared" ref="P25:P41" si="6">O25/I25</f>
        <v>0.50252183540486151</v>
      </c>
      <c r="Q25" s="15">
        <v>2135192834</v>
      </c>
    </row>
    <row r="26" spans="1:17" s="17" customFormat="1" ht="31.5" x14ac:dyDescent="0.25">
      <c r="A26" s="14" t="s">
        <v>15</v>
      </c>
      <c r="B26" s="14" t="s">
        <v>17</v>
      </c>
      <c r="C26" s="14" t="s">
        <v>17</v>
      </c>
      <c r="D26" s="14" t="s">
        <v>40</v>
      </c>
      <c r="E26" s="14" t="s">
        <v>23</v>
      </c>
      <c r="F26" s="14"/>
      <c r="G26" s="14"/>
      <c r="H26" s="22" t="s">
        <v>82</v>
      </c>
      <c r="I26" s="15">
        <v>2872175200</v>
      </c>
      <c r="J26" s="15">
        <v>0</v>
      </c>
      <c r="K26" s="15">
        <v>2872175200</v>
      </c>
      <c r="L26" s="15">
        <v>0</v>
      </c>
      <c r="M26" s="15">
        <v>2872175200</v>
      </c>
      <c r="N26" s="12">
        <f t="shared" ref="N26:N33" si="7">M26/I26</f>
        <v>1</v>
      </c>
      <c r="O26" s="15">
        <v>1469549265</v>
      </c>
      <c r="P26" s="12">
        <f t="shared" si="6"/>
        <v>0.5116502868627234</v>
      </c>
      <c r="Q26" s="15">
        <v>1469549265</v>
      </c>
    </row>
    <row r="27" spans="1:17" s="17" customFormat="1" ht="15.75" x14ac:dyDescent="0.25">
      <c r="A27" s="14" t="s">
        <v>15</v>
      </c>
      <c r="B27" s="14" t="s">
        <v>17</v>
      </c>
      <c r="C27" s="14" t="s">
        <v>17</v>
      </c>
      <c r="D27" s="14" t="s">
        <v>40</v>
      </c>
      <c r="E27" s="14" t="s">
        <v>25</v>
      </c>
      <c r="F27" s="14"/>
      <c r="G27" s="14"/>
      <c r="H27" s="22" t="s">
        <v>42</v>
      </c>
      <c r="I27" s="15">
        <v>2762030664</v>
      </c>
      <c r="J27" s="15">
        <v>0</v>
      </c>
      <c r="K27" s="15">
        <v>2762030664</v>
      </c>
      <c r="L27" s="15">
        <v>0</v>
      </c>
      <c r="M27" s="15">
        <v>2762030664</v>
      </c>
      <c r="N27" s="12">
        <f t="shared" si="7"/>
        <v>1</v>
      </c>
      <c r="O27" s="15">
        <v>1399445267</v>
      </c>
      <c r="P27" s="12">
        <f t="shared" si="6"/>
        <v>0.50667260332776665</v>
      </c>
      <c r="Q27" s="15">
        <v>1399445267</v>
      </c>
    </row>
    <row r="28" spans="1:17" s="17" customFormat="1" ht="31.5" x14ac:dyDescent="0.25">
      <c r="A28" s="14" t="s">
        <v>15</v>
      </c>
      <c r="B28" s="14" t="s">
        <v>17</v>
      </c>
      <c r="C28" s="14" t="s">
        <v>17</v>
      </c>
      <c r="D28" s="14" t="s">
        <v>40</v>
      </c>
      <c r="E28" s="14" t="s">
        <v>27</v>
      </c>
      <c r="F28" s="14"/>
      <c r="G28" s="14"/>
      <c r="H28" s="22" t="s">
        <v>83</v>
      </c>
      <c r="I28" s="15">
        <v>1244415300</v>
      </c>
      <c r="J28" s="15">
        <v>0</v>
      </c>
      <c r="K28" s="15">
        <v>1244415300</v>
      </c>
      <c r="L28" s="15">
        <v>0</v>
      </c>
      <c r="M28" s="15">
        <v>1244415300</v>
      </c>
      <c r="N28" s="12">
        <f t="shared" si="7"/>
        <v>1</v>
      </c>
      <c r="O28" s="15">
        <v>786418567</v>
      </c>
      <c r="P28" s="12">
        <f t="shared" si="6"/>
        <v>0.63195829157677508</v>
      </c>
      <c r="Q28" s="15">
        <v>786418567</v>
      </c>
    </row>
    <row r="29" spans="1:17" s="17" customFormat="1" ht="47.25" x14ac:dyDescent="0.25">
      <c r="A29" s="14" t="s">
        <v>15</v>
      </c>
      <c r="B29" s="14" t="s">
        <v>17</v>
      </c>
      <c r="C29" s="14" t="s">
        <v>17</v>
      </c>
      <c r="D29" s="14" t="s">
        <v>40</v>
      </c>
      <c r="E29" s="14" t="s">
        <v>29</v>
      </c>
      <c r="F29" s="14"/>
      <c r="G29" s="14"/>
      <c r="H29" s="22" t="s">
        <v>43</v>
      </c>
      <c r="I29" s="15">
        <v>141964800</v>
      </c>
      <c r="J29" s="15">
        <v>0</v>
      </c>
      <c r="K29" s="15">
        <v>141964800</v>
      </c>
      <c r="L29" s="15">
        <v>0</v>
      </c>
      <c r="M29" s="15">
        <v>141964800</v>
      </c>
      <c r="N29" s="12">
        <f t="shared" si="7"/>
        <v>1</v>
      </c>
      <c r="O29" s="15">
        <v>88609400</v>
      </c>
      <c r="P29" s="12">
        <f t="shared" si="6"/>
        <v>0.62416458164277344</v>
      </c>
      <c r="Q29" s="15">
        <v>88609400</v>
      </c>
    </row>
    <row r="30" spans="1:17" s="17" customFormat="1" ht="15.75" x14ac:dyDescent="0.25">
      <c r="A30" s="14" t="s">
        <v>15</v>
      </c>
      <c r="B30" s="14" t="s">
        <v>17</v>
      </c>
      <c r="C30" s="14" t="s">
        <v>17</v>
      </c>
      <c r="D30" s="14" t="s">
        <v>40</v>
      </c>
      <c r="E30" s="14" t="s">
        <v>30</v>
      </c>
      <c r="F30" s="14"/>
      <c r="G30" s="14"/>
      <c r="H30" s="22" t="s">
        <v>44</v>
      </c>
      <c r="I30" s="15">
        <v>933347700</v>
      </c>
      <c r="J30" s="15">
        <v>0</v>
      </c>
      <c r="K30" s="15">
        <v>933347700</v>
      </c>
      <c r="L30" s="15">
        <v>0</v>
      </c>
      <c r="M30" s="15">
        <v>933347700</v>
      </c>
      <c r="N30" s="12">
        <f t="shared" si="7"/>
        <v>1</v>
      </c>
      <c r="O30" s="15">
        <v>573386732</v>
      </c>
      <c r="P30" s="12">
        <f t="shared" si="6"/>
        <v>0.61433347079550316</v>
      </c>
      <c r="Q30" s="15">
        <v>573386732</v>
      </c>
    </row>
    <row r="31" spans="1:17" s="17" customFormat="1" ht="15.75" x14ac:dyDescent="0.25">
      <c r="A31" s="14" t="s">
        <v>15</v>
      </c>
      <c r="B31" s="14" t="s">
        <v>17</v>
      </c>
      <c r="C31" s="14" t="s">
        <v>17</v>
      </c>
      <c r="D31" s="14" t="s">
        <v>40</v>
      </c>
      <c r="E31" s="14" t="s">
        <v>32</v>
      </c>
      <c r="F31" s="14"/>
      <c r="G31" s="14"/>
      <c r="H31" s="22" t="s">
        <v>45</v>
      </c>
      <c r="I31" s="15">
        <v>156071800</v>
      </c>
      <c r="J31" s="15">
        <v>0</v>
      </c>
      <c r="K31" s="15">
        <v>156071800</v>
      </c>
      <c r="L31" s="15">
        <v>0</v>
      </c>
      <c r="M31" s="15">
        <v>156071800</v>
      </c>
      <c r="N31" s="12">
        <f t="shared" si="7"/>
        <v>1</v>
      </c>
      <c r="O31" s="15">
        <v>97248088</v>
      </c>
      <c r="P31" s="12">
        <f t="shared" si="6"/>
        <v>0.62309839445691018</v>
      </c>
      <c r="Q31" s="15">
        <v>97248088</v>
      </c>
    </row>
    <row r="32" spans="1:17" s="17" customFormat="1" ht="15.75" x14ac:dyDescent="0.25">
      <c r="A32" s="14" t="s">
        <v>15</v>
      </c>
      <c r="B32" s="14" t="s">
        <v>17</v>
      </c>
      <c r="C32" s="14" t="s">
        <v>17</v>
      </c>
      <c r="D32" s="14" t="s">
        <v>40</v>
      </c>
      <c r="E32" s="14" t="s">
        <v>34</v>
      </c>
      <c r="F32" s="14"/>
      <c r="G32" s="14"/>
      <c r="H32" s="22" t="s">
        <v>46</v>
      </c>
      <c r="I32" s="15">
        <v>154071800</v>
      </c>
      <c r="J32" s="15">
        <v>0</v>
      </c>
      <c r="K32" s="15">
        <v>154071800</v>
      </c>
      <c r="L32" s="15">
        <v>0</v>
      </c>
      <c r="M32" s="15">
        <v>154071800</v>
      </c>
      <c r="N32" s="12">
        <f t="shared" si="7"/>
        <v>1</v>
      </c>
      <c r="O32" s="15">
        <v>98414000</v>
      </c>
      <c r="P32" s="12">
        <f t="shared" si="6"/>
        <v>0.63875413930388303</v>
      </c>
      <c r="Q32" s="15">
        <v>98414000</v>
      </c>
    </row>
    <row r="33" spans="1:18" s="17" customFormat="1" ht="47.25" x14ac:dyDescent="0.25">
      <c r="A33" s="14" t="s">
        <v>15</v>
      </c>
      <c r="B33" s="14" t="s">
        <v>17</v>
      </c>
      <c r="C33" s="14" t="s">
        <v>17</v>
      </c>
      <c r="D33" s="14" t="s">
        <v>40</v>
      </c>
      <c r="E33" s="14" t="s">
        <v>36</v>
      </c>
      <c r="F33" s="14"/>
      <c r="G33" s="14"/>
      <c r="H33" s="22" t="s">
        <v>47</v>
      </c>
      <c r="I33" s="15">
        <v>311981400</v>
      </c>
      <c r="J33" s="15">
        <v>0</v>
      </c>
      <c r="K33" s="15">
        <v>311981400</v>
      </c>
      <c r="L33" s="15">
        <v>0</v>
      </c>
      <c r="M33" s="15">
        <v>311981400</v>
      </c>
      <c r="N33" s="12">
        <f t="shared" si="7"/>
        <v>1</v>
      </c>
      <c r="O33" s="15">
        <v>196724900</v>
      </c>
      <c r="P33" s="12">
        <f t="shared" si="6"/>
        <v>0.630566117082621</v>
      </c>
      <c r="Q33" s="15">
        <v>196724900</v>
      </c>
    </row>
    <row r="34" spans="1:18" s="13" customFormat="1" ht="47.25" x14ac:dyDescent="0.25">
      <c r="A34" s="10" t="s">
        <v>15</v>
      </c>
      <c r="B34" s="10" t="s">
        <v>17</v>
      </c>
      <c r="C34" s="10" t="s">
        <v>17</v>
      </c>
      <c r="D34" s="10" t="s">
        <v>48</v>
      </c>
      <c r="E34" s="10"/>
      <c r="F34" s="10"/>
      <c r="G34" s="10"/>
      <c r="H34" s="21" t="s">
        <v>49</v>
      </c>
      <c r="I34" s="11">
        <v>6520601000</v>
      </c>
      <c r="J34" s="11">
        <v>0</v>
      </c>
      <c r="K34" s="11">
        <v>6520601000</v>
      </c>
      <c r="L34" s="11">
        <v>0</v>
      </c>
      <c r="M34" s="11">
        <v>6450269301</v>
      </c>
      <c r="N34" s="12">
        <f>M34/I34</f>
        <v>0.9892139238392289</v>
      </c>
      <c r="O34" s="11">
        <v>2003683421</v>
      </c>
      <c r="P34" s="12">
        <f t="shared" si="6"/>
        <v>0.30728508323082487</v>
      </c>
      <c r="Q34" s="11">
        <v>2003683421</v>
      </c>
    </row>
    <row r="35" spans="1:18" s="17" customFormat="1" ht="15.75" x14ac:dyDescent="0.25">
      <c r="A35" s="14" t="s">
        <v>15</v>
      </c>
      <c r="B35" s="14" t="s">
        <v>17</v>
      </c>
      <c r="C35" s="14" t="s">
        <v>17</v>
      </c>
      <c r="D35" s="14" t="s">
        <v>48</v>
      </c>
      <c r="E35" s="14" t="s">
        <v>21</v>
      </c>
      <c r="F35" s="14" t="s">
        <v>21</v>
      </c>
      <c r="G35" s="14"/>
      <c r="H35" s="22" t="s">
        <v>84</v>
      </c>
      <c r="I35" s="15">
        <v>2216291839</v>
      </c>
      <c r="J35" s="15">
        <v>0</v>
      </c>
      <c r="K35" s="15">
        <v>2216291839</v>
      </c>
      <c r="L35" s="15">
        <v>0</v>
      </c>
      <c r="M35" s="15">
        <v>2216291839</v>
      </c>
      <c r="N35" s="12">
        <f t="shared" ref="N35:N41" si="8">M35/I35</f>
        <v>1</v>
      </c>
      <c r="O35" s="15">
        <v>835732123</v>
      </c>
      <c r="P35" s="12">
        <f t="shared" si="6"/>
        <v>0.37708577376573554</v>
      </c>
      <c r="Q35" s="15">
        <v>835732123</v>
      </c>
    </row>
    <row r="36" spans="1:18" s="17" customFormat="1" ht="31.5" x14ac:dyDescent="0.25">
      <c r="A36" s="14" t="s">
        <v>15</v>
      </c>
      <c r="B36" s="14" t="s">
        <v>17</v>
      </c>
      <c r="C36" s="14" t="s">
        <v>17</v>
      </c>
      <c r="D36" s="14" t="s">
        <v>48</v>
      </c>
      <c r="E36" s="14" t="s">
        <v>21</v>
      </c>
      <c r="F36" s="14" t="s">
        <v>23</v>
      </c>
      <c r="G36" s="14"/>
      <c r="H36" s="22" t="s">
        <v>50</v>
      </c>
      <c r="I36" s="15">
        <v>800000000</v>
      </c>
      <c r="J36" s="15">
        <v>0</v>
      </c>
      <c r="K36" s="15">
        <v>800000000</v>
      </c>
      <c r="L36" s="15">
        <v>0</v>
      </c>
      <c r="M36" s="15">
        <v>756339567</v>
      </c>
      <c r="N36" s="12">
        <f t="shared" si="8"/>
        <v>0.94542445875000003</v>
      </c>
      <c r="O36" s="15">
        <v>402491612</v>
      </c>
      <c r="P36" s="12">
        <f t="shared" si="6"/>
        <v>0.50311451500000004</v>
      </c>
      <c r="Q36" s="15">
        <v>402491612</v>
      </c>
    </row>
    <row r="37" spans="1:18" s="17" customFormat="1" ht="31.5" x14ac:dyDescent="0.25">
      <c r="A37" s="14" t="s">
        <v>15</v>
      </c>
      <c r="B37" s="14" t="s">
        <v>17</v>
      </c>
      <c r="C37" s="14" t="s">
        <v>17</v>
      </c>
      <c r="D37" s="14" t="s">
        <v>48</v>
      </c>
      <c r="E37" s="14" t="s">
        <v>21</v>
      </c>
      <c r="F37" s="14" t="s">
        <v>25</v>
      </c>
      <c r="G37" s="14"/>
      <c r="H37" s="22" t="s">
        <v>51</v>
      </c>
      <c r="I37" s="15">
        <v>100716105</v>
      </c>
      <c r="J37" s="15">
        <v>0</v>
      </c>
      <c r="K37" s="15">
        <v>100716105</v>
      </c>
      <c r="L37" s="15">
        <v>0</v>
      </c>
      <c r="M37" s="15">
        <v>97494355</v>
      </c>
      <c r="N37" s="12">
        <f t="shared" si="8"/>
        <v>0.9680115707413427</v>
      </c>
      <c r="O37" s="15">
        <v>89886960</v>
      </c>
      <c r="P37" s="12">
        <f t="shared" si="6"/>
        <v>0.89247851671785761</v>
      </c>
      <c r="Q37" s="15">
        <v>89886960</v>
      </c>
    </row>
    <row r="38" spans="1:18" s="17" customFormat="1" ht="15.75" x14ac:dyDescent="0.25">
      <c r="A38" s="14" t="s">
        <v>15</v>
      </c>
      <c r="B38" s="14" t="s">
        <v>17</v>
      </c>
      <c r="C38" s="14" t="s">
        <v>17</v>
      </c>
      <c r="D38" s="14" t="s">
        <v>48</v>
      </c>
      <c r="E38" s="14" t="s">
        <v>23</v>
      </c>
      <c r="F38" s="14"/>
      <c r="G38" s="14"/>
      <c r="H38" s="22" t="s">
        <v>52</v>
      </c>
      <c r="I38" s="15">
        <v>2381088666</v>
      </c>
      <c r="J38" s="15">
        <v>0</v>
      </c>
      <c r="K38" s="15">
        <v>2381088666</v>
      </c>
      <c r="L38" s="15">
        <v>0</v>
      </c>
      <c r="M38" s="15">
        <v>2381088666</v>
      </c>
      <c r="N38" s="12">
        <f t="shared" si="8"/>
        <v>1</v>
      </c>
      <c r="O38" s="15">
        <v>481343990</v>
      </c>
      <c r="P38" s="12">
        <f t="shared" si="6"/>
        <v>0.20215290462434213</v>
      </c>
      <c r="Q38" s="15">
        <v>481343990</v>
      </c>
    </row>
    <row r="39" spans="1:18" s="17" customFormat="1" ht="15.75" x14ac:dyDescent="0.25">
      <c r="A39" s="14" t="s">
        <v>15</v>
      </c>
      <c r="B39" s="14" t="s">
        <v>17</v>
      </c>
      <c r="C39" s="14" t="s">
        <v>17</v>
      </c>
      <c r="D39" s="14" t="s">
        <v>48</v>
      </c>
      <c r="E39" s="14" t="s">
        <v>29</v>
      </c>
      <c r="F39" s="14"/>
      <c r="G39" s="14"/>
      <c r="H39" s="22" t="s">
        <v>53</v>
      </c>
      <c r="I39" s="15">
        <v>13000000</v>
      </c>
      <c r="J39" s="15">
        <v>0</v>
      </c>
      <c r="K39" s="15">
        <v>13000000</v>
      </c>
      <c r="L39" s="15">
        <v>0</v>
      </c>
      <c r="M39" s="15">
        <v>13000000</v>
      </c>
      <c r="N39" s="12">
        <f t="shared" si="8"/>
        <v>1</v>
      </c>
      <c r="O39" s="15">
        <v>4110960</v>
      </c>
      <c r="P39" s="12">
        <f t="shared" si="6"/>
        <v>0.31622769230769232</v>
      </c>
      <c r="Q39" s="15">
        <v>4110960</v>
      </c>
    </row>
    <row r="40" spans="1:18" s="17" customFormat="1" ht="15.75" x14ac:dyDescent="0.25">
      <c r="A40" s="14" t="s">
        <v>15</v>
      </c>
      <c r="B40" s="14" t="s">
        <v>17</v>
      </c>
      <c r="C40" s="14" t="s">
        <v>17</v>
      </c>
      <c r="D40" s="14" t="s">
        <v>48</v>
      </c>
      <c r="E40" s="14" t="s">
        <v>54</v>
      </c>
      <c r="F40" s="14"/>
      <c r="G40" s="14"/>
      <c r="H40" s="22" t="s">
        <v>55</v>
      </c>
      <c r="I40" s="15">
        <v>309504390</v>
      </c>
      <c r="J40" s="15">
        <v>0</v>
      </c>
      <c r="K40" s="15">
        <v>309504390</v>
      </c>
      <c r="L40" s="15">
        <v>0</v>
      </c>
      <c r="M40" s="15">
        <v>309504390</v>
      </c>
      <c r="N40" s="12">
        <f t="shared" si="8"/>
        <v>1</v>
      </c>
      <c r="O40" s="15">
        <v>146393152</v>
      </c>
      <c r="P40" s="12">
        <f t="shared" si="6"/>
        <v>0.4729921666054559</v>
      </c>
      <c r="Q40" s="15">
        <v>146393152</v>
      </c>
    </row>
    <row r="41" spans="1:18" s="17" customFormat="1" ht="15.75" x14ac:dyDescent="0.25">
      <c r="A41" s="14" t="s">
        <v>15</v>
      </c>
      <c r="B41" s="14" t="s">
        <v>17</v>
      </c>
      <c r="C41" s="14" t="s">
        <v>17</v>
      </c>
      <c r="D41" s="14" t="s">
        <v>48</v>
      </c>
      <c r="E41" s="14" t="s">
        <v>56</v>
      </c>
      <c r="F41" s="14"/>
      <c r="G41" s="14"/>
      <c r="H41" s="22" t="s">
        <v>57</v>
      </c>
      <c r="I41" s="15">
        <v>700000000</v>
      </c>
      <c r="J41" s="15">
        <v>0</v>
      </c>
      <c r="K41" s="15">
        <v>700000000</v>
      </c>
      <c r="L41" s="15">
        <v>0</v>
      </c>
      <c r="M41" s="15">
        <v>676550484</v>
      </c>
      <c r="N41" s="12">
        <f t="shared" si="8"/>
        <v>0.96650069142857142</v>
      </c>
      <c r="O41" s="15">
        <v>43724624</v>
      </c>
      <c r="P41" s="12">
        <f t="shared" si="6"/>
        <v>6.2463748571428571E-2</v>
      </c>
      <c r="Q41" s="15">
        <v>43724624</v>
      </c>
    </row>
    <row r="42" spans="1:18" s="17" customFormat="1" ht="31.5" x14ac:dyDescent="0.25">
      <c r="A42" s="7" t="s">
        <v>15</v>
      </c>
      <c r="B42" s="7" t="s">
        <v>40</v>
      </c>
      <c r="C42" s="7"/>
      <c r="D42" s="7"/>
      <c r="E42" s="7"/>
      <c r="F42" s="7"/>
      <c r="G42" s="7"/>
      <c r="H42" s="20" t="s">
        <v>87</v>
      </c>
      <c r="I42" s="8">
        <v>2440790000</v>
      </c>
      <c r="J42" s="8">
        <v>0</v>
      </c>
      <c r="K42" s="8">
        <v>1057167825</v>
      </c>
      <c r="L42" s="8">
        <v>1383622175</v>
      </c>
      <c r="M42" s="8">
        <v>844943614</v>
      </c>
      <c r="N42" s="9">
        <f>M42/I42</f>
        <v>0.34617628472748579</v>
      </c>
      <c r="O42" s="8">
        <v>424621547</v>
      </c>
      <c r="P42" s="9">
        <f>O42/I42</f>
        <v>0.17396889818460418</v>
      </c>
      <c r="Q42" s="8">
        <v>424621547</v>
      </c>
      <c r="R42" s="18"/>
    </row>
    <row r="43" spans="1:18" s="17" customFormat="1" ht="31.5" x14ac:dyDescent="0.25">
      <c r="A43" s="14" t="s">
        <v>15</v>
      </c>
      <c r="B43" s="14" t="s">
        <v>40</v>
      </c>
      <c r="C43" s="14" t="s">
        <v>40</v>
      </c>
      <c r="D43" s="14" t="s">
        <v>40</v>
      </c>
      <c r="E43" s="14" t="s">
        <v>32</v>
      </c>
      <c r="F43" s="14" t="s">
        <v>21</v>
      </c>
      <c r="G43" s="14"/>
      <c r="H43" s="23" t="s">
        <v>98</v>
      </c>
      <c r="I43" s="15">
        <v>500000</v>
      </c>
      <c r="J43" s="15">
        <v>0</v>
      </c>
      <c r="K43" s="15">
        <v>300000</v>
      </c>
      <c r="L43" s="15">
        <v>200000</v>
      </c>
      <c r="M43" s="15">
        <v>0</v>
      </c>
      <c r="N43" s="12">
        <f t="shared" ref="N43:N48" si="9">M43/I43</f>
        <v>0</v>
      </c>
      <c r="O43" s="15">
        <v>0</v>
      </c>
      <c r="P43" s="12">
        <f t="shared" ref="P43:P48" si="10">O43/I43</f>
        <v>0</v>
      </c>
      <c r="Q43" s="15">
        <v>0</v>
      </c>
      <c r="R43" s="18"/>
    </row>
    <row r="44" spans="1:18" s="17" customFormat="1" ht="31.5" x14ac:dyDescent="0.25">
      <c r="A44" s="14" t="s">
        <v>15</v>
      </c>
      <c r="B44" s="14" t="s">
        <v>40</v>
      </c>
      <c r="C44" s="14" t="s">
        <v>40</v>
      </c>
      <c r="D44" s="14" t="s">
        <v>40</v>
      </c>
      <c r="E44" s="14" t="s">
        <v>34</v>
      </c>
      <c r="F44" s="14" t="s">
        <v>23</v>
      </c>
      <c r="G44" s="14"/>
      <c r="H44" s="23" t="s">
        <v>58</v>
      </c>
      <c r="I44" s="15">
        <v>301748800</v>
      </c>
      <c r="J44" s="15">
        <v>0</v>
      </c>
      <c r="K44" s="15">
        <v>260469037</v>
      </c>
      <c r="L44" s="15">
        <v>41279763</v>
      </c>
      <c r="M44" s="15">
        <v>260469037</v>
      </c>
      <c r="N44" s="12">
        <f t="shared" si="9"/>
        <v>0.86319825298393893</v>
      </c>
      <c r="O44" s="15">
        <v>88340270</v>
      </c>
      <c r="P44" s="12">
        <f t="shared" si="10"/>
        <v>0.29276096541228996</v>
      </c>
      <c r="Q44" s="15">
        <v>88340270</v>
      </c>
      <c r="R44" s="18"/>
    </row>
    <row r="45" spans="1:18" s="17" customFormat="1" ht="47.25" x14ac:dyDescent="0.25">
      <c r="A45" s="14" t="s">
        <v>15</v>
      </c>
      <c r="B45" s="14" t="s">
        <v>40</v>
      </c>
      <c r="C45" s="14" t="s">
        <v>40</v>
      </c>
      <c r="D45" s="14" t="s">
        <v>40</v>
      </c>
      <c r="E45" s="14" t="s">
        <v>34</v>
      </c>
      <c r="F45" s="14" t="s">
        <v>25</v>
      </c>
      <c r="G45" s="14"/>
      <c r="H45" s="23" t="s">
        <v>59</v>
      </c>
      <c r="I45" s="15">
        <v>867672610</v>
      </c>
      <c r="J45" s="15">
        <v>0</v>
      </c>
      <c r="K45" s="15">
        <v>339976677</v>
      </c>
      <c r="L45" s="15">
        <v>527695933</v>
      </c>
      <c r="M45" s="15">
        <v>339976677</v>
      </c>
      <c r="N45" s="12">
        <f t="shared" si="9"/>
        <v>0.39182598722345285</v>
      </c>
      <c r="O45" s="15">
        <v>108709377</v>
      </c>
      <c r="P45" s="12">
        <f t="shared" si="10"/>
        <v>0.12528847372513002</v>
      </c>
      <c r="Q45" s="15">
        <v>108709377</v>
      </c>
    </row>
    <row r="46" spans="1:18" s="17" customFormat="1" ht="15.75" x14ac:dyDescent="0.25">
      <c r="A46" s="14" t="s">
        <v>15</v>
      </c>
      <c r="B46" s="14" t="s">
        <v>40</v>
      </c>
      <c r="C46" s="14" t="s">
        <v>40</v>
      </c>
      <c r="D46" s="14" t="s">
        <v>40</v>
      </c>
      <c r="E46" s="14" t="s">
        <v>34</v>
      </c>
      <c r="F46" s="14" t="s">
        <v>29</v>
      </c>
      <c r="G46" s="14"/>
      <c r="H46" s="23" t="s">
        <v>95</v>
      </c>
      <c r="I46" s="15">
        <v>798000000</v>
      </c>
      <c r="J46" s="15">
        <v>0</v>
      </c>
      <c r="K46" s="15">
        <v>0</v>
      </c>
      <c r="L46" s="15">
        <v>798000000</v>
      </c>
      <c r="M46" s="15">
        <v>0</v>
      </c>
      <c r="N46" s="12">
        <f t="shared" ref="N46" si="11">M46/I46</f>
        <v>0</v>
      </c>
      <c r="O46" s="15">
        <v>0</v>
      </c>
      <c r="P46" s="12">
        <f t="shared" ref="P46" si="12">O46/I46</f>
        <v>0</v>
      </c>
      <c r="Q46" s="15">
        <v>0</v>
      </c>
    </row>
    <row r="47" spans="1:18" s="17" customFormat="1" ht="15.75" x14ac:dyDescent="0.25">
      <c r="A47" s="14" t="s">
        <v>15</v>
      </c>
      <c r="B47" s="14" t="s">
        <v>40</v>
      </c>
      <c r="C47" s="14" t="s">
        <v>40</v>
      </c>
      <c r="D47" s="14" t="s">
        <v>40</v>
      </c>
      <c r="E47" s="14" t="s">
        <v>36</v>
      </c>
      <c r="F47" s="14" t="s">
        <v>23</v>
      </c>
      <c r="G47" s="14"/>
      <c r="H47" s="23" t="s">
        <v>60</v>
      </c>
      <c r="I47" s="15">
        <v>443000000</v>
      </c>
      <c r="J47" s="15">
        <v>0</v>
      </c>
      <c r="K47" s="15">
        <v>426553521</v>
      </c>
      <c r="L47" s="15">
        <v>16446479</v>
      </c>
      <c r="M47" s="15">
        <v>221450000</v>
      </c>
      <c r="N47" s="12">
        <f t="shared" si="9"/>
        <v>0.49988713318284422</v>
      </c>
      <c r="O47" s="15">
        <v>221450000</v>
      </c>
      <c r="P47" s="12">
        <f t="shared" si="10"/>
        <v>0.49988713318284422</v>
      </c>
      <c r="Q47" s="15">
        <v>221450000</v>
      </c>
    </row>
    <row r="48" spans="1:18" s="17" customFormat="1" ht="47.25" x14ac:dyDescent="0.25">
      <c r="A48" s="14" t="s">
        <v>15</v>
      </c>
      <c r="B48" s="14" t="s">
        <v>40</v>
      </c>
      <c r="C48" s="14" t="s">
        <v>40</v>
      </c>
      <c r="D48" s="14" t="s">
        <v>40</v>
      </c>
      <c r="E48" s="14" t="s">
        <v>36</v>
      </c>
      <c r="F48" s="14" t="s">
        <v>25</v>
      </c>
      <c r="G48" s="14"/>
      <c r="H48" s="23" t="s">
        <v>61</v>
      </c>
      <c r="I48" s="15">
        <v>29868590</v>
      </c>
      <c r="J48" s="15">
        <v>0</v>
      </c>
      <c r="K48" s="15">
        <v>29868590</v>
      </c>
      <c r="L48" s="15">
        <v>0</v>
      </c>
      <c r="M48" s="15">
        <v>23047900</v>
      </c>
      <c r="N48" s="12">
        <f t="shared" si="9"/>
        <v>0.77164338858981962</v>
      </c>
      <c r="O48" s="15">
        <v>6121900</v>
      </c>
      <c r="P48" s="12">
        <f t="shared" si="10"/>
        <v>0.20496113140928313</v>
      </c>
      <c r="Q48" s="15">
        <v>6121900</v>
      </c>
    </row>
    <row r="49" spans="1:17" s="17" customFormat="1" ht="15.75" x14ac:dyDescent="0.25">
      <c r="A49" s="7" t="s">
        <v>15</v>
      </c>
      <c r="B49" s="7" t="s">
        <v>48</v>
      </c>
      <c r="C49" s="7"/>
      <c r="D49" s="7"/>
      <c r="E49" s="7"/>
      <c r="F49" s="7"/>
      <c r="G49" s="7"/>
      <c r="H49" s="20" t="s">
        <v>62</v>
      </c>
      <c r="I49" s="8">
        <f>I50+I51+I56</f>
        <v>47522279000</v>
      </c>
      <c r="J49" s="8">
        <f t="shared" ref="J49:Q49" si="13">J50+J51+J56</f>
        <v>19255098000</v>
      </c>
      <c r="K49" s="8">
        <f t="shared" si="13"/>
        <v>3636734326.6300001</v>
      </c>
      <c r="L49" s="8">
        <f t="shared" si="13"/>
        <v>24630446673.369999</v>
      </c>
      <c r="M49" s="8">
        <f t="shared" si="13"/>
        <v>3567494003.1199999</v>
      </c>
      <c r="N49" s="9">
        <f>M49/I49</f>
        <v>7.5069926741518439E-2</v>
      </c>
      <c r="O49" s="8">
        <f t="shared" si="13"/>
        <v>3567140935.1199999</v>
      </c>
      <c r="P49" s="9">
        <f>O49/I49</f>
        <v>7.5062497215674359E-2</v>
      </c>
      <c r="Q49" s="8">
        <f t="shared" si="13"/>
        <v>3567140935.1199999</v>
      </c>
    </row>
    <row r="50" spans="1:17" s="13" customFormat="1" ht="47.25" x14ac:dyDescent="0.25">
      <c r="A50" s="14" t="s">
        <v>15</v>
      </c>
      <c r="B50" s="14" t="s">
        <v>48</v>
      </c>
      <c r="C50" s="14" t="s">
        <v>48</v>
      </c>
      <c r="D50" s="14" t="s">
        <v>17</v>
      </c>
      <c r="E50" s="14" t="s">
        <v>88</v>
      </c>
      <c r="F50" s="14"/>
      <c r="G50" s="14"/>
      <c r="H50" s="22" t="s">
        <v>89</v>
      </c>
      <c r="I50" s="15">
        <v>19255098000</v>
      </c>
      <c r="J50" s="15">
        <v>19255098000</v>
      </c>
      <c r="K50" s="15">
        <v>0</v>
      </c>
      <c r="L50" s="15">
        <v>0</v>
      </c>
      <c r="M50" s="15">
        <v>0</v>
      </c>
      <c r="N50" s="12">
        <f>M50/I50</f>
        <v>0</v>
      </c>
      <c r="O50" s="15">
        <v>0</v>
      </c>
      <c r="P50" s="12">
        <f>O50/I50</f>
        <v>0</v>
      </c>
      <c r="Q50" s="15">
        <v>0</v>
      </c>
    </row>
    <row r="51" spans="1:17" s="13" customFormat="1" ht="31.5" x14ac:dyDescent="0.25">
      <c r="A51" s="10" t="s">
        <v>15</v>
      </c>
      <c r="B51" s="10" t="s">
        <v>48</v>
      </c>
      <c r="C51" s="10" t="s">
        <v>63</v>
      </c>
      <c r="D51" s="10"/>
      <c r="E51" s="10"/>
      <c r="F51" s="10"/>
      <c r="G51" s="10"/>
      <c r="H51" s="21" t="s">
        <v>96</v>
      </c>
      <c r="I51" s="11">
        <f>I52+I54</f>
        <v>8304890000</v>
      </c>
      <c r="J51" s="11">
        <f t="shared" ref="J51:M51" si="14">J52+J54</f>
        <v>0</v>
      </c>
      <c r="K51" s="11">
        <f t="shared" si="14"/>
        <v>2008222182.6300001</v>
      </c>
      <c r="L51" s="11">
        <f t="shared" si="14"/>
        <v>6296667817.3699999</v>
      </c>
      <c r="M51" s="11">
        <f t="shared" si="14"/>
        <v>1974195826.1199999</v>
      </c>
      <c r="N51" s="12">
        <f>M51/I51</f>
        <v>0.23771486752022</v>
      </c>
      <c r="O51" s="11">
        <f t="shared" ref="O51" si="15">O52+O54</f>
        <v>1973842758.1199999</v>
      </c>
      <c r="P51" s="12">
        <f t="shared" ref="P51:P52" si="16">O51/I51</f>
        <v>0.23767235425393954</v>
      </c>
      <c r="Q51" s="11">
        <f t="shared" ref="Q51" si="17">Q52+Q54</f>
        <v>1973842758.1199999</v>
      </c>
    </row>
    <row r="52" spans="1:17" s="13" customFormat="1" ht="31.5" x14ac:dyDescent="0.25">
      <c r="A52" s="14" t="s">
        <v>15</v>
      </c>
      <c r="B52" s="14" t="s">
        <v>48</v>
      </c>
      <c r="C52" s="14" t="s">
        <v>63</v>
      </c>
      <c r="D52" s="14" t="s">
        <v>40</v>
      </c>
      <c r="E52" s="14" t="s">
        <v>23</v>
      </c>
      <c r="F52" s="14"/>
      <c r="G52" s="14"/>
      <c r="H52" s="22" t="s">
        <v>64</v>
      </c>
      <c r="I52" s="15">
        <v>3513107000</v>
      </c>
      <c r="J52" s="15">
        <v>0</v>
      </c>
      <c r="K52" s="15">
        <v>346219182.63</v>
      </c>
      <c r="L52" s="15">
        <v>3166887817.3699999</v>
      </c>
      <c r="M52" s="15">
        <v>312192826.12</v>
      </c>
      <c r="N52" s="12">
        <f>M52/I52</f>
        <v>8.8865162979664444E-2</v>
      </c>
      <c r="O52" s="15">
        <v>311839758.12</v>
      </c>
      <c r="P52" s="12">
        <f t="shared" si="16"/>
        <v>8.8764662767174471E-2</v>
      </c>
      <c r="Q52" s="15">
        <v>311839758.12</v>
      </c>
    </row>
    <row r="53" spans="1:17" s="17" customFormat="1" ht="47.25" x14ac:dyDescent="0.25">
      <c r="A53" s="14" t="s">
        <v>15</v>
      </c>
      <c r="B53" s="14" t="s">
        <v>48</v>
      </c>
      <c r="C53" s="14" t="s">
        <v>63</v>
      </c>
      <c r="D53" s="14" t="s">
        <v>40</v>
      </c>
      <c r="E53" s="14" t="s">
        <v>23</v>
      </c>
      <c r="F53" s="14" t="s">
        <v>23</v>
      </c>
      <c r="G53" s="14"/>
      <c r="H53" s="22" t="s">
        <v>65</v>
      </c>
      <c r="I53" s="15">
        <v>3513107000</v>
      </c>
      <c r="J53" s="15">
        <v>0</v>
      </c>
      <c r="K53" s="15">
        <v>346219182.63</v>
      </c>
      <c r="L53" s="15">
        <v>3166887817.3699999</v>
      </c>
      <c r="M53" s="15">
        <v>312192826.12</v>
      </c>
      <c r="N53" s="12">
        <f t="shared" ref="N53:N55" si="18">M53/I53</f>
        <v>8.8865162979664444E-2</v>
      </c>
      <c r="O53" s="15">
        <v>311839758.12</v>
      </c>
      <c r="P53" s="12">
        <f t="shared" ref="P53:P58" si="19">O53/I53</f>
        <v>8.8764662767174471E-2</v>
      </c>
      <c r="Q53" s="15">
        <v>311839758.12</v>
      </c>
    </row>
    <row r="54" spans="1:17" s="13" customFormat="1" ht="27.75" customHeight="1" x14ac:dyDescent="0.25">
      <c r="A54" s="14" t="s">
        <v>15</v>
      </c>
      <c r="B54" s="14" t="s">
        <v>48</v>
      </c>
      <c r="C54" s="14" t="s">
        <v>63</v>
      </c>
      <c r="D54" s="14" t="s">
        <v>40</v>
      </c>
      <c r="E54" s="14" t="s">
        <v>27</v>
      </c>
      <c r="F54" s="14"/>
      <c r="G54" s="14"/>
      <c r="H54" s="22" t="s">
        <v>66</v>
      </c>
      <c r="I54" s="15">
        <v>4791783000</v>
      </c>
      <c r="J54" s="15">
        <v>0</v>
      </c>
      <c r="K54" s="15">
        <v>1662003000</v>
      </c>
      <c r="L54" s="15">
        <v>3129780000</v>
      </c>
      <c r="M54" s="15">
        <v>1662003000</v>
      </c>
      <c r="N54" s="12">
        <f t="shared" si="18"/>
        <v>0.3468443792216801</v>
      </c>
      <c r="O54" s="15">
        <v>1662003000</v>
      </c>
      <c r="P54" s="12">
        <f t="shared" si="19"/>
        <v>0.3468443792216801</v>
      </c>
      <c r="Q54" s="15">
        <v>1662003000</v>
      </c>
    </row>
    <row r="55" spans="1:17" s="17" customFormat="1" ht="47.25" x14ac:dyDescent="0.25">
      <c r="A55" s="14" t="s">
        <v>15</v>
      </c>
      <c r="B55" s="14" t="s">
        <v>48</v>
      </c>
      <c r="C55" s="14" t="s">
        <v>63</v>
      </c>
      <c r="D55" s="14" t="s">
        <v>40</v>
      </c>
      <c r="E55" s="14" t="s">
        <v>27</v>
      </c>
      <c r="F55" s="14" t="s">
        <v>23</v>
      </c>
      <c r="G55" s="14"/>
      <c r="H55" s="22" t="s">
        <v>97</v>
      </c>
      <c r="I55" s="15">
        <v>4791783000</v>
      </c>
      <c r="J55" s="15">
        <v>0</v>
      </c>
      <c r="K55" s="15">
        <v>1662003000</v>
      </c>
      <c r="L55" s="15">
        <v>3129780000</v>
      </c>
      <c r="M55" s="15">
        <v>1662003000</v>
      </c>
      <c r="N55" s="12">
        <f t="shared" si="18"/>
        <v>0.3468443792216801</v>
      </c>
      <c r="O55" s="15">
        <v>1662003000</v>
      </c>
      <c r="P55" s="12">
        <f t="shared" si="19"/>
        <v>0.3468443792216801</v>
      </c>
      <c r="Q55" s="15">
        <v>1662003000</v>
      </c>
    </row>
    <row r="56" spans="1:17" s="17" customFormat="1" ht="31.5" x14ac:dyDescent="0.25">
      <c r="A56" s="10" t="s">
        <v>15</v>
      </c>
      <c r="B56" s="10" t="s">
        <v>48</v>
      </c>
      <c r="C56" s="10" t="s">
        <v>67</v>
      </c>
      <c r="D56" s="10"/>
      <c r="E56" s="10"/>
      <c r="F56" s="10"/>
      <c r="G56" s="10"/>
      <c r="H56" s="21" t="s">
        <v>68</v>
      </c>
      <c r="I56" s="11">
        <v>19962291000</v>
      </c>
      <c r="J56" s="11">
        <v>0</v>
      </c>
      <c r="K56" s="11">
        <v>1628512144</v>
      </c>
      <c r="L56" s="11">
        <v>18333778856</v>
      </c>
      <c r="M56" s="11">
        <v>1593298177</v>
      </c>
      <c r="N56" s="12">
        <f t="shared" ref="N56:N64" si="20">M56/I56</f>
        <v>7.981539678987748E-2</v>
      </c>
      <c r="O56" s="11">
        <v>1593298177</v>
      </c>
      <c r="P56" s="12">
        <f t="shared" si="19"/>
        <v>7.981539678987748E-2</v>
      </c>
      <c r="Q56" s="11">
        <v>1593298177</v>
      </c>
    </row>
    <row r="57" spans="1:17" s="17" customFormat="1" ht="15.75" x14ac:dyDescent="0.25">
      <c r="A57" s="14" t="s">
        <v>15</v>
      </c>
      <c r="B57" s="14" t="s">
        <v>48</v>
      </c>
      <c r="C57" s="14" t="s">
        <v>67</v>
      </c>
      <c r="D57" s="14" t="s">
        <v>17</v>
      </c>
      <c r="E57" s="14" t="s">
        <v>21</v>
      </c>
      <c r="F57" s="14"/>
      <c r="G57" s="14"/>
      <c r="H57" s="22" t="s">
        <v>69</v>
      </c>
      <c r="I57" s="15">
        <v>19252876049</v>
      </c>
      <c r="J57" s="15">
        <v>0</v>
      </c>
      <c r="K57" s="15">
        <v>919097193</v>
      </c>
      <c r="L57" s="15">
        <v>18333778856</v>
      </c>
      <c r="M57" s="15">
        <v>893103662</v>
      </c>
      <c r="N57" s="12">
        <f t="shared" ref="N57" si="21">M57/I57</f>
        <v>4.638806481312116E-2</v>
      </c>
      <c r="O57" s="15">
        <v>893103662</v>
      </c>
      <c r="P57" s="12">
        <f t="shared" ref="P57" si="22">O57/I57</f>
        <v>4.638806481312116E-2</v>
      </c>
      <c r="Q57" s="15">
        <v>893103662</v>
      </c>
    </row>
    <row r="58" spans="1:17" s="17" customFormat="1" ht="15.75" x14ac:dyDescent="0.25">
      <c r="A58" s="14" t="s">
        <v>15</v>
      </c>
      <c r="B58" s="14" t="s">
        <v>48</v>
      </c>
      <c r="C58" s="14" t="s">
        <v>67</v>
      </c>
      <c r="D58" s="14" t="s">
        <v>17</v>
      </c>
      <c r="E58" s="14" t="s">
        <v>25</v>
      </c>
      <c r="F58" s="14"/>
      <c r="G58" s="14"/>
      <c r="H58" s="22" t="s">
        <v>99</v>
      </c>
      <c r="I58" s="15">
        <v>709414951</v>
      </c>
      <c r="J58" s="15">
        <v>0</v>
      </c>
      <c r="K58" s="15">
        <v>709414951</v>
      </c>
      <c r="L58" s="15">
        <v>0</v>
      </c>
      <c r="M58" s="15">
        <v>700194515</v>
      </c>
      <c r="N58" s="12">
        <f t="shared" si="20"/>
        <v>0.98700276053246017</v>
      </c>
      <c r="O58" s="15">
        <v>700194515</v>
      </c>
      <c r="P58" s="12">
        <f t="shared" si="19"/>
        <v>0.98700276053246017</v>
      </c>
      <c r="Q58" s="15">
        <v>700194515</v>
      </c>
    </row>
    <row r="59" spans="1:17" s="13" customFormat="1" ht="55.5" customHeight="1" x14ac:dyDescent="0.25">
      <c r="A59" s="7" t="s">
        <v>15</v>
      </c>
      <c r="B59" s="7" t="s">
        <v>70</v>
      </c>
      <c r="C59" s="7"/>
      <c r="D59" s="7"/>
      <c r="E59" s="7"/>
      <c r="F59" s="7"/>
      <c r="G59" s="7"/>
      <c r="H59" s="20" t="s">
        <v>71</v>
      </c>
      <c r="I59" s="8">
        <f>I60</f>
        <v>353331000</v>
      </c>
      <c r="J59" s="8">
        <f t="shared" ref="J59:M59" si="23">J60</f>
        <v>0</v>
      </c>
      <c r="K59" s="8">
        <f t="shared" si="23"/>
        <v>0</v>
      </c>
      <c r="L59" s="8">
        <f t="shared" si="23"/>
        <v>353331000</v>
      </c>
      <c r="M59" s="8">
        <f t="shared" si="23"/>
        <v>0</v>
      </c>
      <c r="N59" s="9">
        <f t="shared" si="20"/>
        <v>0</v>
      </c>
      <c r="O59" s="8">
        <f>O60</f>
        <v>0</v>
      </c>
      <c r="P59" s="9">
        <f>O59/I59</f>
        <v>0</v>
      </c>
      <c r="Q59" s="8">
        <f>Q60</f>
        <v>0</v>
      </c>
    </row>
    <row r="60" spans="1:17" s="13" customFormat="1" ht="21" customHeight="1" x14ac:dyDescent="0.25">
      <c r="A60" s="10" t="s">
        <v>15</v>
      </c>
      <c r="B60" s="10" t="s">
        <v>70</v>
      </c>
      <c r="C60" s="10" t="s">
        <v>63</v>
      </c>
      <c r="D60" s="10"/>
      <c r="E60" s="10"/>
      <c r="F60" s="10"/>
      <c r="G60" s="10"/>
      <c r="H60" s="21" t="s">
        <v>78</v>
      </c>
      <c r="I60" s="11">
        <f>I61</f>
        <v>353331000</v>
      </c>
      <c r="J60" s="11">
        <f t="shared" ref="J60:M60" si="24">J61</f>
        <v>0</v>
      </c>
      <c r="K60" s="11">
        <f t="shared" si="24"/>
        <v>0</v>
      </c>
      <c r="L60" s="11">
        <f t="shared" si="24"/>
        <v>353331000</v>
      </c>
      <c r="M60" s="11">
        <f t="shared" si="24"/>
        <v>0</v>
      </c>
      <c r="N60" s="12">
        <f t="shared" si="20"/>
        <v>0</v>
      </c>
      <c r="O60" s="11">
        <f>O61</f>
        <v>0</v>
      </c>
      <c r="P60" s="12">
        <f>O60/I60</f>
        <v>0</v>
      </c>
      <c r="Q60" s="11">
        <f>Q61</f>
        <v>0</v>
      </c>
    </row>
    <row r="61" spans="1:17" s="13" customFormat="1" ht="33" customHeight="1" x14ac:dyDescent="0.25">
      <c r="A61" s="10" t="s">
        <v>15</v>
      </c>
      <c r="B61" s="10" t="s">
        <v>70</v>
      </c>
      <c r="C61" s="10" t="s">
        <v>63</v>
      </c>
      <c r="D61" s="10" t="s">
        <v>17</v>
      </c>
      <c r="E61" s="10"/>
      <c r="F61" s="10"/>
      <c r="G61" s="10"/>
      <c r="H61" s="21" t="s">
        <v>72</v>
      </c>
      <c r="I61" s="11">
        <v>353331000</v>
      </c>
      <c r="J61" s="11">
        <v>0</v>
      </c>
      <c r="K61" s="11">
        <v>0</v>
      </c>
      <c r="L61" s="11">
        <v>353331000</v>
      </c>
      <c r="M61" s="11">
        <v>0</v>
      </c>
      <c r="N61" s="12">
        <f t="shared" si="20"/>
        <v>0</v>
      </c>
      <c r="O61" s="11">
        <v>0</v>
      </c>
      <c r="P61" s="12">
        <f>O61/I61</f>
        <v>0</v>
      </c>
      <c r="Q61" s="11">
        <v>0</v>
      </c>
    </row>
    <row r="62" spans="1:17" ht="31.5" x14ac:dyDescent="0.25">
      <c r="A62" s="4" t="s">
        <v>90</v>
      </c>
      <c r="B62" s="4"/>
      <c r="C62" s="4"/>
      <c r="D62" s="4"/>
      <c r="E62" s="4"/>
      <c r="F62" s="4"/>
      <c r="G62" s="4"/>
      <c r="H62" s="19" t="s">
        <v>91</v>
      </c>
      <c r="I62" s="5">
        <f>+I63</f>
        <v>2690573000</v>
      </c>
      <c r="J62" s="5">
        <f t="shared" ref="J62:Q63" si="25">+J63</f>
        <v>0</v>
      </c>
      <c r="K62" s="5">
        <f t="shared" si="25"/>
        <v>0</v>
      </c>
      <c r="L62" s="5">
        <f t="shared" si="25"/>
        <v>2690573000</v>
      </c>
      <c r="M62" s="5">
        <f t="shared" si="25"/>
        <v>0</v>
      </c>
      <c r="N62" s="9">
        <f t="shared" si="20"/>
        <v>0</v>
      </c>
      <c r="O62" s="5">
        <f t="shared" si="25"/>
        <v>0</v>
      </c>
      <c r="P62" s="9">
        <f t="shared" ref="P62:P64" si="26">O62/I62</f>
        <v>0</v>
      </c>
      <c r="Q62" s="5">
        <f t="shared" si="25"/>
        <v>0</v>
      </c>
    </row>
    <row r="63" spans="1:17" ht="31.5" x14ac:dyDescent="0.25">
      <c r="A63" s="10" t="s">
        <v>90</v>
      </c>
      <c r="B63" s="10" t="s">
        <v>67</v>
      </c>
      <c r="C63" s="10"/>
      <c r="D63" s="10"/>
      <c r="E63" s="10"/>
      <c r="F63" s="10"/>
      <c r="G63" s="10"/>
      <c r="H63" s="21" t="s">
        <v>92</v>
      </c>
      <c r="I63" s="11">
        <f>+I64</f>
        <v>2690573000</v>
      </c>
      <c r="J63" s="11">
        <f t="shared" si="25"/>
        <v>0</v>
      </c>
      <c r="K63" s="11">
        <f t="shared" si="25"/>
        <v>0</v>
      </c>
      <c r="L63" s="11">
        <f t="shared" si="25"/>
        <v>2690573000</v>
      </c>
      <c r="M63" s="11">
        <f t="shared" si="25"/>
        <v>0</v>
      </c>
      <c r="N63" s="12">
        <f t="shared" si="20"/>
        <v>0</v>
      </c>
      <c r="O63" s="11">
        <f t="shared" si="25"/>
        <v>0</v>
      </c>
      <c r="P63" s="12">
        <f t="shared" si="26"/>
        <v>0</v>
      </c>
      <c r="Q63" s="11">
        <f t="shared" si="25"/>
        <v>0</v>
      </c>
    </row>
    <row r="64" spans="1:17" ht="38.25" customHeight="1" x14ac:dyDescent="0.25">
      <c r="A64" s="10" t="s">
        <v>90</v>
      </c>
      <c r="B64" s="10" t="s">
        <v>67</v>
      </c>
      <c r="C64" s="10" t="s">
        <v>17</v>
      </c>
      <c r="D64" s="10" t="s">
        <v>48</v>
      </c>
      <c r="E64" s="10"/>
      <c r="F64" s="10"/>
      <c r="G64" s="10"/>
      <c r="H64" s="21" t="s">
        <v>93</v>
      </c>
      <c r="I64" s="11">
        <v>2690573000</v>
      </c>
      <c r="J64" s="11">
        <v>0</v>
      </c>
      <c r="K64" s="11">
        <v>0</v>
      </c>
      <c r="L64" s="11">
        <v>2690573000</v>
      </c>
      <c r="M64" s="11">
        <v>0</v>
      </c>
      <c r="N64" s="12">
        <f t="shared" si="20"/>
        <v>0</v>
      </c>
      <c r="O64" s="11">
        <v>0</v>
      </c>
      <c r="P64" s="12">
        <f t="shared" si="26"/>
        <v>0</v>
      </c>
      <c r="Q64" s="11">
        <v>0</v>
      </c>
    </row>
    <row r="65" spans="1:8" x14ac:dyDescent="0.25">
      <c r="H65" s="24"/>
    </row>
    <row r="66" spans="1:8" ht="18.75" x14ac:dyDescent="0.3">
      <c r="A66" s="34" t="s">
        <v>101</v>
      </c>
    </row>
  </sheetData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B058D8-5547-4308-AD5B-FD21A446CA8F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dea9be5-6ee0-4319-b64d-f32671becf85"/>
    <ds:schemaRef ds:uri="e1c5b722-51d1-4416-b690-fdad39c8a93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2022-06-06T19:52:19Z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