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escritorio\publicacion 4t VF\"/>
    </mc:Choice>
  </mc:AlternateContent>
  <xr:revisionPtr revIDLastSave="0" documentId="13_ncr:1_{4A70F7DC-AD0C-41BD-92DD-1A60C6C81B41}" xr6:coauthVersionLast="47" xr6:coauthVersionMax="47" xr10:uidLastSave="{00000000-0000-0000-0000-000000000000}"/>
  <bookViews>
    <workbookView xWindow="-120" yWindow="-120" windowWidth="20730" windowHeight="11160" xr2:uid="{6556395B-3968-45AB-A2EE-BD49CC214B2E}"/>
  </bookViews>
  <sheets>
    <sheet name="PES DICIEMBRE- 2022" sheetId="1" r:id="rId1"/>
  </sheets>
  <externalReferences>
    <externalReference r:id="rId2"/>
    <externalReference r:id="rId3"/>
  </externalReferences>
  <definedNames>
    <definedName name="_xlnm._FilterDatabase" localSheetId="0" hidden="1">'PES DICIEMBRE- 2022'!$A$8:$AH$158</definedName>
    <definedName name="_xlnm.Print_Area" localSheetId="0">'PES DICIEMBRE- 2022'!$A$1:$AH$158</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MATRIZ" localSheetId="0">#REF!</definedName>
    <definedName name="MATRIZ">#REF!</definedName>
    <definedName name="oficina" localSheetId="0">#REF!</definedName>
    <definedName name="oficina">#REF!</definedName>
    <definedName name="prensa" localSheetId="0">#REF!</definedName>
    <definedName name="prensa">#REF!</definedName>
    <definedName name="qwer" localSheetId="0">#REF!</definedName>
    <definedName name="qwer">#REF!</definedName>
    <definedName name="tipos">[1]Hoja1!$D$7:$D$9</definedName>
    <definedName name="_xlnm.Print_Titles" localSheetId="0">'PES DICIEMBRE- 2022'!$1:$8</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Q9" i="1"/>
  <c r="AF9" i="1"/>
  <c r="AG9" i="1"/>
  <c r="AF10" i="1"/>
  <c r="AG10" i="1"/>
  <c r="AF11" i="1"/>
  <c r="AG11" i="1"/>
  <c r="AE12" i="1"/>
  <c r="AF12" i="1"/>
  <c r="AG12" i="1"/>
  <c r="AF13" i="1"/>
  <c r="AG13" i="1"/>
  <c r="AF14" i="1"/>
  <c r="AG14" i="1"/>
  <c r="Q15" i="1"/>
  <c r="AF15" i="1"/>
  <c r="AG15" i="1"/>
  <c r="P16" i="1"/>
  <c r="Q16" i="1"/>
  <c r="AF16" i="1"/>
  <c r="AG16" i="1"/>
  <c r="AF17" i="1"/>
  <c r="AG17" i="1"/>
  <c r="AF18" i="1"/>
  <c r="AG18" i="1"/>
  <c r="AF19" i="1"/>
  <c r="AG19" i="1"/>
  <c r="Q20" i="1"/>
  <c r="AF20" i="1"/>
  <c r="AG20" i="1"/>
  <c r="AF21" i="1"/>
  <c r="AG21" i="1"/>
  <c r="P22" i="1"/>
  <c r="Q22" i="1"/>
  <c r="AF22" i="1"/>
  <c r="AG22" i="1"/>
  <c r="AF23" i="1"/>
  <c r="AG23" i="1"/>
  <c r="AF24" i="1"/>
  <c r="AG24" i="1"/>
  <c r="AF25" i="1"/>
  <c r="AG25" i="1"/>
  <c r="P26" i="1"/>
  <c r="Q26" i="1"/>
  <c r="AF26" i="1"/>
  <c r="AG26" i="1"/>
  <c r="AF27" i="1"/>
  <c r="AG27" i="1"/>
  <c r="AF28" i="1"/>
  <c r="AG28" i="1"/>
  <c r="AF29" i="1"/>
  <c r="AG29" i="1"/>
  <c r="AF30" i="1"/>
  <c r="AG30" i="1"/>
  <c r="AF31" i="1"/>
  <c r="AG31" i="1"/>
  <c r="Y32" i="1"/>
  <c r="AF32" i="1"/>
  <c r="AG32" i="1"/>
  <c r="AE33" i="1"/>
  <c r="AF33" i="1"/>
  <c r="AG33" i="1"/>
  <c r="AF34" i="1"/>
  <c r="AG34" i="1"/>
  <c r="AE35" i="1"/>
  <c r="AF35" i="1"/>
  <c r="AG35" i="1"/>
  <c r="AF36" i="1"/>
  <c r="AG36" i="1"/>
  <c r="AF37" i="1"/>
  <c r="AG37" i="1"/>
  <c r="AF38" i="1"/>
  <c r="AG38" i="1"/>
  <c r="AF39" i="1"/>
  <c r="AG39" i="1"/>
  <c r="AF40" i="1"/>
  <c r="AG40" i="1"/>
  <c r="AF41" i="1"/>
  <c r="AG41" i="1"/>
  <c r="AF42" i="1"/>
  <c r="AG42" i="1"/>
  <c r="P43" i="1"/>
  <c r="AF43" i="1"/>
  <c r="AG43" i="1"/>
  <c r="AF44" i="1"/>
  <c r="AG44" i="1"/>
  <c r="AF45" i="1"/>
  <c r="AG45" i="1"/>
  <c r="AF46" i="1"/>
  <c r="AG46" i="1"/>
  <c r="AF47" i="1"/>
  <c r="AG47" i="1"/>
  <c r="AF48" i="1"/>
  <c r="AG48" i="1"/>
  <c r="Q49" i="1"/>
  <c r="AF49" i="1"/>
  <c r="AG49" i="1"/>
  <c r="AF50" i="1"/>
  <c r="AG50" i="1"/>
  <c r="AF51" i="1"/>
  <c r="AG51" i="1"/>
  <c r="AF52" i="1"/>
  <c r="AG52" i="1"/>
  <c r="AF53" i="1"/>
  <c r="AG53" i="1"/>
  <c r="AF54" i="1"/>
  <c r="AG54" i="1"/>
  <c r="AF55" i="1"/>
  <c r="AG55" i="1"/>
  <c r="AF56" i="1"/>
  <c r="AG56" i="1"/>
  <c r="AF57" i="1"/>
  <c r="AG57" i="1"/>
  <c r="AE58" i="1"/>
  <c r="AG58" i="1" s="1"/>
  <c r="AF58" i="1"/>
  <c r="AF59" i="1"/>
  <c r="AG59" i="1"/>
  <c r="AF60" i="1"/>
  <c r="AG60" i="1"/>
  <c r="AF61" i="1"/>
  <c r="AG61" i="1"/>
  <c r="AF62" i="1"/>
  <c r="AG62" i="1"/>
  <c r="AF63" i="1"/>
  <c r="AG63" i="1"/>
  <c r="AF64" i="1"/>
  <c r="AG64" i="1"/>
  <c r="P65" i="1"/>
  <c r="Q65" i="1"/>
  <c r="AF65" i="1"/>
  <c r="AG65" i="1"/>
  <c r="AF66" i="1"/>
  <c r="AG66" i="1"/>
  <c r="AF67" i="1"/>
  <c r="AG67" i="1"/>
  <c r="AF68" i="1"/>
  <c r="AG68" i="1"/>
  <c r="AF69" i="1"/>
  <c r="AG69" i="1"/>
  <c r="AF70" i="1"/>
  <c r="AG70" i="1"/>
  <c r="AF71" i="1"/>
  <c r="AG71" i="1"/>
  <c r="AF72" i="1"/>
  <c r="AG72" i="1"/>
  <c r="AF73" i="1"/>
  <c r="AG73" i="1"/>
  <c r="AF74" i="1"/>
  <c r="AG74" i="1"/>
  <c r="AF75" i="1"/>
  <c r="AG75" i="1"/>
  <c r="AF76" i="1"/>
  <c r="AG76" i="1"/>
  <c r="Y77" i="1"/>
  <c r="AG77" i="1" s="1"/>
  <c r="AF77" i="1"/>
  <c r="AF78" i="1"/>
  <c r="AG78" i="1"/>
  <c r="AF79" i="1"/>
  <c r="AG79" i="1"/>
  <c r="AF80" i="1"/>
  <c r="AG80" i="1"/>
  <c r="AF81" i="1"/>
  <c r="AG81" i="1"/>
  <c r="AF82" i="1"/>
  <c r="AG82" i="1"/>
  <c r="AF83" i="1"/>
  <c r="AG83" i="1"/>
  <c r="AF85" i="1"/>
  <c r="AG85" i="1"/>
  <c r="AF86" i="1"/>
  <c r="AG86" i="1"/>
  <c r="P87" i="1"/>
  <c r="Q87" i="1"/>
  <c r="AF87" i="1"/>
  <c r="AG87" i="1"/>
  <c r="AF88" i="1"/>
  <c r="AG88" i="1"/>
  <c r="AF89" i="1"/>
  <c r="AG89" i="1"/>
  <c r="AF90" i="1"/>
  <c r="AG90" i="1"/>
  <c r="AF91" i="1"/>
  <c r="AG91" i="1"/>
  <c r="P92" i="1"/>
  <c r="Q92" i="1"/>
  <c r="AF92" i="1"/>
  <c r="AG92" i="1"/>
  <c r="AF93" i="1"/>
  <c r="AG93" i="1"/>
  <c r="P94" i="1"/>
  <c r="Q94" i="1"/>
  <c r="AF94" i="1"/>
  <c r="AG94" i="1"/>
  <c r="P95" i="1"/>
  <c r="Q95" i="1"/>
  <c r="AF95" i="1"/>
  <c r="AG95" i="1"/>
  <c r="P96" i="1"/>
  <c r="Q96" i="1"/>
  <c r="AF96" i="1"/>
  <c r="AG96" i="1"/>
  <c r="AF97" i="1"/>
  <c r="AG97" i="1"/>
  <c r="P98" i="1"/>
  <c r="Q98" i="1"/>
  <c r="AF98" i="1"/>
  <c r="AG98" i="1"/>
  <c r="AF100" i="1"/>
  <c r="AG100" i="1"/>
  <c r="AF101" i="1"/>
  <c r="AG101" i="1"/>
  <c r="AF102" i="1"/>
  <c r="AG102" i="1"/>
  <c r="P103" i="1"/>
  <c r="Q103" i="1"/>
  <c r="AF103" i="1"/>
  <c r="AG103" i="1"/>
  <c r="AF104" i="1"/>
  <c r="AG104" i="1"/>
  <c r="AF105" i="1"/>
  <c r="AG105" i="1"/>
  <c r="AF106" i="1"/>
  <c r="AG106" i="1"/>
  <c r="AF107" i="1"/>
  <c r="AG107" i="1"/>
  <c r="AF108" i="1"/>
  <c r="AG108" i="1"/>
  <c r="AF109" i="1"/>
  <c r="AG109" i="1"/>
  <c r="AF110" i="1"/>
  <c r="AG110" i="1"/>
  <c r="AF111" i="1"/>
  <c r="AG111" i="1"/>
  <c r="AF112" i="1"/>
  <c r="AG112" i="1"/>
  <c r="AF113" i="1"/>
  <c r="AG113" i="1"/>
  <c r="AF114" i="1"/>
  <c r="AG114" i="1"/>
  <c r="AF115" i="1"/>
  <c r="AG115" i="1"/>
  <c r="AF116" i="1"/>
  <c r="AG116" i="1"/>
  <c r="P117" i="1"/>
  <c r="AF117" i="1"/>
  <c r="AG117" i="1"/>
  <c r="AF118" i="1"/>
  <c r="AG118" i="1"/>
  <c r="AF119" i="1"/>
  <c r="AG119" i="1"/>
  <c r="AF120" i="1"/>
  <c r="AG120" i="1"/>
  <c r="AF121" i="1"/>
  <c r="AG121" i="1"/>
  <c r="AF122" i="1"/>
  <c r="AG122" i="1"/>
  <c r="AF123" i="1"/>
  <c r="AG123" i="1"/>
  <c r="AF124" i="1"/>
  <c r="AG124" i="1"/>
  <c r="AF125" i="1"/>
  <c r="AG125" i="1"/>
  <c r="AF126" i="1"/>
  <c r="AG126" i="1"/>
  <c r="AF127" i="1"/>
  <c r="AG127" i="1"/>
  <c r="AF128" i="1"/>
  <c r="AG128" i="1"/>
  <c r="AF129" i="1"/>
  <c r="AG129" i="1"/>
  <c r="AF130" i="1"/>
  <c r="AG130" i="1"/>
  <c r="Q131" i="1"/>
  <c r="AF131" i="1"/>
  <c r="AG131" i="1"/>
  <c r="AF132" i="1"/>
  <c r="AG132" i="1"/>
  <c r="AF133" i="1"/>
  <c r="AG133" i="1"/>
  <c r="AF134" i="1"/>
  <c r="AG134" i="1"/>
  <c r="AF135" i="1"/>
  <c r="AG135" i="1"/>
  <c r="AF136" i="1"/>
  <c r="AG136" i="1"/>
  <c r="AF137" i="1"/>
  <c r="AG137" i="1"/>
  <c r="AF138" i="1"/>
  <c r="AG138" i="1"/>
  <c r="AG139" i="1"/>
  <c r="AF140" i="1"/>
  <c r="AG140" i="1"/>
  <c r="AF141" i="1"/>
  <c r="AG141" i="1"/>
  <c r="AF142" i="1"/>
  <c r="AG142" i="1"/>
  <c r="AF143" i="1"/>
  <c r="AG143" i="1"/>
  <c r="AF144" i="1"/>
  <c r="AG144" i="1"/>
  <c r="AF145" i="1"/>
  <c r="AG145" i="1"/>
  <c r="AF146" i="1"/>
  <c r="AG146" i="1"/>
  <c r="AF147" i="1"/>
  <c r="AG147" i="1"/>
  <c r="AF148" i="1"/>
  <c r="AG148" i="1"/>
  <c r="AF149" i="1"/>
  <c r="AG149" i="1"/>
  <c r="AF150" i="1"/>
  <c r="AG150" i="1"/>
  <c r="AF151" i="1"/>
  <c r="AG151" i="1"/>
  <c r="AF152" i="1"/>
  <c r="AG152" i="1"/>
  <c r="AG153" i="1"/>
  <c r="AG154" i="1"/>
  <c r="AG155" i="1"/>
  <c r="AG156" i="1"/>
  <c r="AG157" i="1"/>
  <c r="AG158" i="1"/>
</calcChain>
</file>

<file path=xl/sharedStrings.xml><?xml version="1.0" encoding="utf-8"?>
<sst xmlns="http://schemas.openxmlformats.org/spreadsheetml/2006/main" count="1105" uniqueCount="515">
  <si>
    <t>Flujo</t>
  </si>
  <si>
    <t>ok</t>
  </si>
  <si>
    <t xml:space="preserve">Índice de capacidad en la implementación de servicios de tecnológicos </t>
  </si>
  <si>
    <t xml:space="preserve">Servicios tecnológicos </t>
  </si>
  <si>
    <t xml:space="preserve">% de personas capacitadas en competencias técnicas y blandas </t>
  </si>
  <si>
    <t xml:space="preserve">Servicio de Educación Informal para la Gestión Administrativa </t>
  </si>
  <si>
    <t xml:space="preserve">Avance implementación del Sistema de Gestión </t>
  </si>
  <si>
    <t xml:space="preserve">Implementación Sistema de Gestión de la Entidad </t>
  </si>
  <si>
    <t>Índice de capacidad en la prestación de servicios de tecnología</t>
  </si>
  <si>
    <t>Servicios tecnológicos</t>
  </si>
  <si>
    <t>Personas capacitadas</t>
  </si>
  <si>
    <t>Servicio de Educación Informal para la Gestión Administrativa</t>
  </si>
  <si>
    <t>6 ES ANE - AGENCIA NACIONAL DEL ESPECTRO</t>
  </si>
  <si>
    <t>Stock</t>
  </si>
  <si>
    <t>por que razon las demas vigencias no tieneprogramacion</t>
  </si>
  <si>
    <t>Sistema de Gestión implementado</t>
  </si>
  <si>
    <t>Servicio de Implementación Sistemas de Gestión</t>
  </si>
  <si>
    <t>N.A</t>
  </si>
  <si>
    <t>01. Planeación Institucional.</t>
  </si>
  <si>
    <t>Fortalecer la gestión institucional, el clima y cultura organizacional, las comunicaciones e implementar dentro del marco de la gestión de TIC y la innovación diferentes iniciativas para fortalecer relacionamiento colaborativo con el ciudadano.</t>
  </si>
  <si>
    <t>Transformación Organizacional - ANE</t>
  </si>
  <si>
    <t>Estándares y masificación de Gobernanza de la transformación digital (SECTOR PÚBLICO)</t>
  </si>
  <si>
    <t>1.4: Transformación Digital Sectorial y Territorial</t>
  </si>
  <si>
    <t>No relacionado</t>
  </si>
  <si>
    <t>Hacia una sociedad digital e industria 4.0: Por una relación más eficiente, efectiva y transparente entre mercados, ciudadanos y Estado.</t>
  </si>
  <si>
    <t>Pacto por la transformación digital de Colombia</t>
  </si>
  <si>
    <t>N/A</t>
  </si>
  <si>
    <t>Capacidad</t>
  </si>
  <si>
    <t xml:space="preserve">Entidades asistidas técnicamente </t>
  </si>
  <si>
    <t xml:space="preserve">Servicios de asistencia técnica para la implementación de la Estrategia de Gobierno Digital </t>
  </si>
  <si>
    <t xml:space="preserve">Herramientas tecnológicas de Gobierno Digital implementadas </t>
  </si>
  <si>
    <t xml:space="preserve">Servicios de información para la implementación de la Estrategia de Gobierno Digital </t>
  </si>
  <si>
    <t>Acumulado</t>
  </si>
  <si>
    <t xml:space="preserve">Productos Digitales Desarrollados </t>
  </si>
  <si>
    <t xml:space="preserve">Desarrollos Digitales </t>
  </si>
  <si>
    <t>6 ES AND - Agencia Nacional Digital</t>
  </si>
  <si>
    <t>Número de entidades que reconocen a la AND como Gestor de Soluciones de ciencia, tecnología e innovación aplicada</t>
  </si>
  <si>
    <t>Entidades que reconocen a la AND como gestor de soluciones de CTI aplicado</t>
  </si>
  <si>
    <t xml:space="preserve">Implementar las actividades requeridas para la puesta en operación del Modelo de Servicios Ciudadanos digitales así como desarrollar soluciones de ciencia, tecnología e innovación aplicada en los retos de la administración pública en beneficio del ecosistema de información digital. </t>
  </si>
  <si>
    <t>Desarrollo, uso y aplicación de ciencia, tecnología e investigación, asociada a la creación de un ecosistema de información pública</t>
  </si>
  <si>
    <t>Docentes capacitados en Programación con capacidad de transferir sus conocimientos al sector educativo.</t>
  </si>
  <si>
    <t>Programa Code For Kids</t>
  </si>
  <si>
    <t>Estrategia para la empleabilidad de las personas con conocimientos y perfil en Tecnologías de la información.</t>
  </si>
  <si>
    <t>Generación de habilidades que promuevan la empleabilidad en el sector TI</t>
  </si>
  <si>
    <t xml:space="preserve">3.3 Dirección de Economía Digital </t>
  </si>
  <si>
    <t xml:space="preserve">Número de personas participantes en cursos virtuales y talleres de emprendimiento. </t>
  </si>
  <si>
    <t>Programas de entrenamiento presencial y virtual para el desarrollo de habilidades en la generación de negocios digitales.</t>
  </si>
  <si>
    <t>C-2302-0400-18 - Fortalecimiento de la industria de ti nacional</t>
  </si>
  <si>
    <t>Uso y Apropiación de las TIC
Fortalecimiento de la Industria TIC</t>
  </si>
  <si>
    <t>08. Participación ciudadana en la gestión pública.</t>
  </si>
  <si>
    <t xml:space="preserve">Incrementar el número de personas con habilidades digitales y conocimientos en Tecnologías de la Información para aportar al cierre de brecha de talento digital. </t>
  </si>
  <si>
    <t>Fomento del desarrollo de habilidades en el Talento Humano requerido por la Industria Digital</t>
  </si>
  <si>
    <t>Eliminación de barreras que impidan el desarrollo de negocios digitales (INDUSTRIAS)</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</si>
  <si>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</si>
  <si>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 xml:space="preserve">Número de empresas de base digital beneficiadas a través del acompañamiento del programa Apps.co </t>
  </si>
  <si>
    <t xml:space="preserve">Empresas de base digital impactadas a través del programa APPS.CO </t>
  </si>
  <si>
    <t>Número de laboratorios para el desarrollo de contenidos digitales fortalecidos</t>
  </si>
  <si>
    <t>Laboratorios fortalecidos</t>
  </si>
  <si>
    <t>Número de empresas beneficiadas de servicios de asistencia técnica, financiación y promoción  para empresas del sector de Nuevos Medios y Software de Contenidos</t>
  </si>
  <si>
    <t>Servicios de asistencia técnica, financiación y promoción  para empresas del sector de Industrias Creativas Digitales y de TI</t>
  </si>
  <si>
    <t xml:space="preserve">Número de equipos emprendedores participantes del componente de inmersión especializada </t>
  </si>
  <si>
    <t>Emprendimiento colaborativo Empresa-Universidad -Estado: Empresas TI (Digitales) creadas con modelo innovadores dentro del marco de IncubaTI</t>
  </si>
  <si>
    <t>Exportaciones de las industrias de TI ($US)</t>
  </si>
  <si>
    <t xml:space="preserve">Promoción de la internacionalización de las industrias de TI : Exportaciones de las industrias de TI </t>
  </si>
  <si>
    <t xml:space="preserve">Número de empresas que adoptan tecnologías de 4RI </t>
  </si>
  <si>
    <t xml:space="preserve">Programa que fortalece las empresas de la industria TI y digital para que fomenten la adopción y producción de bienes y servicios de la 4RI, como motor de crecimiento, productividad y comercialización. </t>
  </si>
  <si>
    <t>Porcentaje  de nuevos puestos de trabajo del sector TI (Proyectos ERI)</t>
  </si>
  <si>
    <t>Especialización Regional Inteligente: Aumento del número de nuevos puestos de trabajo del sector TI, en las empresas que hayan implementado proyectos de ERI</t>
  </si>
  <si>
    <t>Incrementar la participación en el Producto Interno Bruto de las Industrias Digitales</t>
  </si>
  <si>
    <t>Fomento del desarrollo de la Industria Digital</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</si>
  <si>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</si>
  <si>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 xml:space="preserve">Documentos insumo, para la construcción de política pública </t>
  </si>
  <si>
    <t xml:space="preserve">Instrumentos de Política Pública para la transformación digital de los sectores económicos y empresariales, construidos y/o analizados </t>
  </si>
  <si>
    <t xml:space="preserve">Piloto de acompañamiento virtual empresarial para la Transformación Digital, operando </t>
  </si>
  <si>
    <t xml:space="preserve">Acompañamiento Virtual Empresarial, para la Transformación Digital </t>
  </si>
  <si>
    <t xml:space="preserve">Entidades con transferencia de Metodología de Agropecuario Digital </t>
  </si>
  <si>
    <t xml:space="preserve">Metodología de agropecuario digital replicada en instituciones de los departamentos del país </t>
  </si>
  <si>
    <t>revisar por que en 2021 tienen avance pero no programaron meta</t>
  </si>
  <si>
    <t xml:space="preserve">Sectores beneficiados, con proyectos de i+D+i en TIC </t>
  </si>
  <si>
    <t xml:space="preserve">Sectores económicos beneficiados con el desarrollo de proyectos  innovación empresarial, basados de I+D+i en TIC, para la solución de problemáticas empresariales </t>
  </si>
  <si>
    <t>revisar por que en 2022 tienen avance pero no programaron meta</t>
  </si>
  <si>
    <t>Proyectos de innovación empresarial formulados, basados en I+D+I en TIC</t>
  </si>
  <si>
    <t xml:space="preserve">Proyectos  innovación empresarial, basados de I+D+i en TIC, para la solución de problemáticas empresariales </t>
  </si>
  <si>
    <t>Transacciones digitales realizadas (millones)</t>
  </si>
  <si>
    <t xml:space="preserve">Programa para implementar, usar y apropiar pagos Digitales </t>
  </si>
  <si>
    <t>Empresarios y/o emprendedores que transformaron digitalmente uno de los procesos que conforman la cadena de valor, debido al acompañamiento de los Centros de Transformación Digital Empresarial (CTDE).</t>
  </si>
  <si>
    <t>Programa para el acompañamiento a empresarios y emprendedores para su transformación digital - Centros de Transformación Digital Empresarial (CTDE).</t>
  </si>
  <si>
    <t xml:space="preserve">Empresarios y/o emprendedores que adelantaron por lo menos una acción de transformación Digital </t>
  </si>
  <si>
    <t>Programa para la generación de habilidades digitales que promuevan el comercio electrónico</t>
  </si>
  <si>
    <t>C-2302-0400-15 - Fortalecimiento a la transformación digital de las empresas a nivel nacional</t>
  </si>
  <si>
    <t>Aumentar el grado de adopción de tecnologías en las empresas colombianas</t>
  </si>
  <si>
    <t>Impulso a la transformación digital de las empresas colombianas</t>
  </si>
  <si>
    <t>Transformación Digital Industrias</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</si>
  <si>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</si>
  <si>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 xml:space="preserve">Porcentaje de proyectos trasversales en operación </t>
  </si>
  <si>
    <t xml:space="preserve">Proyectos Transversales de Operación </t>
  </si>
  <si>
    <t xml:space="preserve">Número de proyectos  de Ciudades y Territorios Inteligentes cofinanciados </t>
  </si>
  <si>
    <t xml:space="preserve">Ciudades y Territorios Inteligentes </t>
  </si>
  <si>
    <t>revisar si son 8000 entidadea y si la linea base esta incluida revisar si es de tipo acumulado</t>
  </si>
  <si>
    <t xml:space="preserve">Entidades del Orden Territorial usando el portal GOV.CO Territorial </t>
  </si>
  <si>
    <t>Entidades usando gov.co territorial SCD</t>
  </si>
  <si>
    <t xml:space="preserve">Número de trámites integrados a GOV.CO </t>
  </si>
  <si>
    <t>Trámites integrados a gov.co SCD</t>
  </si>
  <si>
    <t>Porcentaje de entidades del orden territorial que implementan elementos de la Política de Gobierno Digital</t>
  </si>
  <si>
    <t>Programa de acompañamiento de la Política de Gobierno Digital</t>
  </si>
  <si>
    <t>Porcentaje de entidades del orden nacional que implementan elementos de la Política de Gobierno Digital</t>
  </si>
  <si>
    <t>Número de entidades apropiando e implementando el Modelo de Ciudades y Territorios Inteligentes</t>
  </si>
  <si>
    <t>Modelo de transformación de ciudades y territorios inteligentes</t>
  </si>
  <si>
    <t xml:space="preserve">Porcentaje de entidades del orden nacional compartiendo o reutilizando software público o cívico disponible en código abierto </t>
  </si>
  <si>
    <t>Software Público o Civico</t>
  </si>
  <si>
    <t>Porcentaje de entidades del orden nacional que  tienen proyectos de uso de datos abiertos</t>
  </si>
  <si>
    <t>Datos abiertos</t>
  </si>
  <si>
    <t>Número de  instrumentos de agregación de demanda creados</t>
  </si>
  <si>
    <t>Acuerdos marco de precios</t>
  </si>
  <si>
    <t>Porcentaje de entidades del orden nacional y territorial que identifican y valoran los riesgos de seguridad digital</t>
  </si>
  <si>
    <t>Despliegue de lineamientos de SPI para el fortalecimiento de competencias y gestión de riesgos de seguridad digital</t>
  </si>
  <si>
    <t>Porcentaje  de entidades públicas que desarrollan su transformación digital mediante el habilitador de Arquitectura de la política de Gobierno Digital</t>
  </si>
  <si>
    <t>Marco de Referencia de Arquitectura Empresarial</t>
  </si>
  <si>
    <t>Número de Trámites de alto impacto ciudadano transformados digitalmente</t>
  </si>
  <si>
    <t>Trámites transformados SCD</t>
  </si>
  <si>
    <t>3.2 Dirección de Gobierno Digital</t>
  </si>
  <si>
    <t>Usuarios Únicos del Modelo de Servicios ciudadanos digitales</t>
  </si>
  <si>
    <t>Usuarios Únicos de SCD</t>
  </si>
  <si>
    <t>C-2302-0400-16 - Aprovechamiento y uso de las tecnologías de la información y las comunicaciones en el sector público nacional</t>
  </si>
  <si>
    <t>Planeación y Formulación de Políticas TIC
Acceso a las TIC
Uso y Apropiación de las TIC
Seguimiento y Evaluación de Políticas TIC</t>
  </si>
  <si>
    <t>01. Planeación Institucional.
06. Fortalecimiento organizacional y simplificación de procesos.
11. Gobierno Digital.</t>
  </si>
  <si>
    <t>Mejorar la gestión interna de la administración pública para ofrecer mejores servicios a los ciudadanos, por medio de la entrega de política, estándares y proyectos estratégicos que habilitan la transformación digital del Estado.</t>
  </si>
  <si>
    <t xml:space="preserve"> Transformación digital del Estado </t>
  </si>
  <si>
    <t>Estándares y masificación de Gobierno Digital (SECTOR PÚBLICO)</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</si>
  <si>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</si>
  <si>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6 ES CRC - Comisión de Regulación de Comunicaciones</t>
  </si>
  <si>
    <t>Realización de Talleres Regionales</t>
  </si>
  <si>
    <t>Talleres Regionales</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</si>
  <si>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</si>
  <si>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 xml:space="preserve"> Estrategias de participación ciudadana para contenidos </t>
  </si>
  <si>
    <t>Aumentar la eficiencia institucional del sector TIC</t>
  </si>
  <si>
    <t>1.3: Ciudadanos y Hogares Empoderados del Entorno Digital</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</si>
  <si>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</si>
  <si>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Medida Regulatoria</t>
  </si>
  <si>
    <t>Propuesta Regulatoria</t>
  </si>
  <si>
    <t>Realizar una revisión al régimen integral de protección de los derechos de los usuarios de servicios de comunicaciones, con el objetivo de promover la digitalización de algunos trámites del RPU</t>
  </si>
  <si>
    <t xml:space="preserve">Digitalización del Régimen de protección de los derechos de los usuarios de servicios de comunicaciones </t>
  </si>
  <si>
    <t xml:space="preserve">Realizar una revisión, compilación y simplificación de la normatividad vigente expedida en su momento tanto por la Comisión Nacional de Televisión (CNTV), como por la Autoridad Nacional de Televisión (ANTV) </t>
  </si>
  <si>
    <t xml:space="preserve">Compilación y simplificación del marco regulatorio en materia de televisión </t>
  </si>
  <si>
    <t>10.5 Mejorar la reglamentación y vigilancia de las instituciones y los mercados financieros mundiales y fortalecer la aplicación de esos reglamentos</t>
  </si>
  <si>
    <t xml:space="preserve">Proyectos de investigación realizados </t>
  </si>
  <si>
    <t xml:space="preserve">Proyecto de Investigación </t>
  </si>
  <si>
    <t xml:space="preserve">Jornadas de divulgación realizadas </t>
  </si>
  <si>
    <t xml:space="preserve">Jornadas de Divulgación </t>
  </si>
  <si>
    <t>Evaluación del Impacto de los proyectos TIC realizadas</t>
  </si>
  <si>
    <t>Documento de Evaluación</t>
  </si>
  <si>
    <t>Gestionar el conocimiento e innovación sobre el espectro radioeléctrico</t>
  </si>
  <si>
    <t>Gestión del Conocimiento del Espectro Radioeléctrico</t>
  </si>
  <si>
    <t>Medición y divulgación de los beneficios de utilizar bienes y servicios digitales</t>
  </si>
  <si>
    <t xml:space="preserve">2. VICEMINISTERIO DE CONECTIVIDAD </t>
  </si>
  <si>
    <t>Usuarios que acceden presencialmente a la memoria audiovisual de la Radio Televisión de Colombia atendidos</t>
  </si>
  <si>
    <t>Usuarios que acceden a la memoria audiovisual y sonora.</t>
  </si>
  <si>
    <t>Uso y Apropiación de las TIC</t>
  </si>
  <si>
    <t>05. Transparencia, acceso a la información pública y lucha contra la corrupción.
07. Servicio al ciudadano.
10. Gestión Documental.</t>
  </si>
  <si>
    <t>Garantizar el acceso ciudadano a los contenidos históricos soportados en los archivos audiovisuales y sonoros del país.</t>
  </si>
  <si>
    <t>Acceso a contenidos históricos de archivos audiovisuales y sonoros del país</t>
  </si>
  <si>
    <t>Apropiación TIC en hogares</t>
  </si>
  <si>
    <t>Colombia se conecta: masificación de la banda ancha e inclusión de todos los colombianos.</t>
  </si>
  <si>
    <t>6 ES RTVC - RADIO Y TELEVISIÓN DE COLOMBIA</t>
  </si>
  <si>
    <t>Número de contenidos audiovisuales producidos, transmitidos y/o emitidos a través de las pantallas de la televisión pública nacional</t>
  </si>
  <si>
    <t>Contenidos audiovisuales</t>
  </si>
  <si>
    <t>Aumentar la oferta de contenidos audiovisuales con valor público que respondan a la identidad, necesidades y preferencias de los colombianos.</t>
  </si>
  <si>
    <t xml:space="preserve">Fortalecimiento de los contenidos audiovisuales de la televisión pública </t>
  </si>
  <si>
    <t xml:space="preserve">Contenidos en plataforma RTVC PLAY en funcionamiento </t>
  </si>
  <si>
    <t>Contenidos convergentes producidos y coproducidos</t>
  </si>
  <si>
    <t>Contenidos digitales y/o convergentes publicados</t>
  </si>
  <si>
    <t>07. Servicio al ciudadano.
08. Participación ciudadana en la gestión pública.</t>
  </si>
  <si>
    <t>Aumentar la producción y difusión de contenidos digitales y/o convergentes en la televisión y la radio pública nacional.</t>
  </si>
  <si>
    <t>Contenidos digitales y/o convergentes en la Plataforma RTVCPLAY</t>
  </si>
  <si>
    <t>Número de teletrabajadores en el país</t>
  </si>
  <si>
    <t>Promoción del Teletrabajo</t>
  </si>
  <si>
    <t>Mujeres formadas en el uso y apropiación de las TIC</t>
  </si>
  <si>
    <t>Mujeres inspiradas en el uso y apropiación de las TIC</t>
  </si>
  <si>
    <t xml:space="preserve">Número de Formaciones en competencias digitales </t>
  </si>
  <si>
    <t>Formación TIC</t>
  </si>
  <si>
    <t>3.1 Dirección de Apropiación de Tecnologías de la Información y las Comunicación</t>
  </si>
  <si>
    <t>Número de formaciones en uso responsable de las TIC</t>
  </si>
  <si>
    <t>Fomento del Uso Responsable de las TIC</t>
  </si>
  <si>
    <t>C-2302-0400-19-Servicio de asistencia, capacitación y apoyo para el uso y apropiación de las TIC, con enfoque diferencial y en beneficio de la comunidad para participar en la economía digital nacional</t>
  </si>
  <si>
    <t>01. Planeación Institucional.
07. Servicio al ciudadano.
08. Participación ciudadana en la gestión pública.
11. Gobierno Digital.</t>
  </si>
  <si>
    <t>Promover el uso y apropiación de las TIC en los ciudadanos, hogares, buscando que se haga de forma segura y responsable en el País.</t>
  </si>
  <si>
    <t>Uso seguro y responsable de TIC</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</si>
  <si>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</si>
  <si>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Colombia se conecta: masificación de la banda ancha e inclusión de todos los colombianos.
 Hacia una sociedad digital e industria 4.0: Por una relación más eficiente, efectiva y transparente entre mercados, ciudadanos y Estado.</t>
  </si>
  <si>
    <t>Estudio técnico</t>
  </si>
  <si>
    <t>Estudio técnico respecto a la penetración de redes móviles en Colombia</t>
  </si>
  <si>
    <t>Lograr una mayor penetración del internet móvil en todos los ámbitos y sectores del país.
Superar las barreras de acceso y conexión con las que actualmente contamos</t>
  </si>
  <si>
    <t>Estudio sobre la penetración de las redes móviles actualmente desplegadas en Colombia</t>
  </si>
  <si>
    <t>Programa de despliegue de la red de última milla en los municipios del país</t>
  </si>
  <si>
    <t>1.2: Inclusión Social Digital</t>
  </si>
  <si>
    <t>Productos digitales desarrollados</t>
  </si>
  <si>
    <t>Desarrollos Digitales</t>
  </si>
  <si>
    <t>Mejorar la audiencia digital de los diversos servicios del sistema de medios públicos a través de información para análisis, infraestructura de calidad, y servicios tecnológicos flexibles</t>
  </si>
  <si>
    <t>Audiencia Digital en los servicios del Sistema de Medios Públicos</t>
  </si>
  <si>
    <t>Número de estudio publicado</t>
  </si>
  <si>
    <t>Estudio</t>
  </si>
  <si>
    <t>N.A.</t>
  </si>
  <si>
    <t>Estructuración del proyecto para el estudio</t>
  </si>
  <si>
    <t>Estructuración Estudio</t>
  </si>
  <si>
    <t>Evaluar el impacto de los sistemas implementados para permitir el acceso de la población con discapacidad auditiva a los servicios audiovisuales, y en particular al servicio de televisión.</t>
  </si>
  <si>
    <t xml:space="preserve">Estudio Impacto Sistemas de Acceso Discapacidad Auditiva </t>
  </si>
  <si>
    <t>Provisión de herramientas y apropiación de TIC para personas con discapacidad</t>
  </si>
  <si>
    <t>16.10 Garantizar el acceso público a la información y proteger las libertades fundamentales, de conformidad con las leyes nacionales y los acuerdos internacionales</t>
  </si>
  <si>
    <t>2.1 Dirección de Infraestructura</t>
  </si>
  <si>
    <t>favor indicar si la linea base hace parte del avance</t>
  </si>
  <si>
    <t>Nuevas conexiones a Internet fijo</t>
  </si>
  <si>
    <t>Servicio de conexiones a redes de acceso</t>
  </si>
  <si>
    <t>C-2301-0400-21-Desarrollo masificación acceso a internet nacional</t>
  </si>
  <si>
    <t>Acceso a las TIC
Uso y Apropiación de las TIC</t>
  </si>
  <si>
    <t>Contribuir al cierre de la brecha digital mediante el despliegue de accesos de última milla en condiciones asequibles</t>
  </si>
  <si>
    <t>Masificación de accesos</t>
  </si>
  <si>
    <t>Incentivos a la oferta y demanda de accesos a Internet</t>
  </si>
  <si>
    <t>9.c. Aumentar de forma significativa el acceso a la tecnología de la información y las comunicaciones y esforzarse por facilitar el acceso universal y asequible a Internet en los países menos adelantados a más tardar en 2020 (MinTIC-Líder).</t>
  </si>
  <si>
    <t xml:space="preserve">Número de Centros Digitales Instalados y en Operación </t>
  </si>
  <si>
    <t xml:space="preserve">Centros Digitales en Operacion </t>
  </si>
  <si>
    <t>Soluciones de acceso público a Internet en operación</t>
  </si>
  <si>
    <t>Servicio de acceso y uso de Tecnologías de la Información y las Comunicaciones</t>
  </si>
  <si>
    <t>C-2301-0400-20 - Implementación soluciones de acceso comunitario a las tecnologías de la información y las comunicaciones nacional</t>
  </si>
  <si>
    <t>Garantizar las condiciones para la universalización del acceso a Internet en Zonas rurales</t>
  </si>
  <si>
    <t>Oferta de acceso público a Internet</t>
  </si>
  <si>
    <t>Ejecución de proyectos de acceso comunitario a Internet</t>
  </si>
  <si>
    <t>Los valores para año 2 y 3 no corresponden a un indicador de capacidad. Deben ser acumulativos</t>
  </si>
  <si>
    <t>Cabeceras con redes de transporte de alta velocidad</t>
  </si>
  <si>
    <t xml:space="preserve">Servicio de acceso y uso de Tecnologías de la Información y las Comunicaciones
</t>
  </si>
  <si>
    <t>C-2301-0400-12-Ampliación programa de telecomunicaciones sociales nacional</t>
  </si>
  <si>
    <t>Garantizar la culminación del despliegue de la red de alta velocidad y la oferta de conectividad asociada, conforme lo previsto en el Documento CONPES 3769 de 2013.</t>
  </si>
  <si>
    <t>Ampliación de infraestructura</t>
  </si>
  <si>
    <t>Implementación del proyecto nacional conectividad de alta velocidad</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</si>
  <si>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</si>
  <si>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Número de Personas de la comunidad con discapacidad capacitadas en TIC</t>
  </si>
  <si>
    <t>Herramientas y espacios de Inclusión</t>
  </si>
  <si>
    <t>C-2302-0400-19 - Servicio de asistencia, capacitación y apoyo para el uso y apropiación de las TIC, con enfoque diferencial y en beneficio de la comunidad para participar en la economía digital nacional</t>
  </si>
  <si>
    <t>05. Transparencia, acceso a la información pública y lucha contra la corrupción.
07. Servicio al ciudadano.</t>
  </si>
  <si>
    <t>Hacer de las TIC un habilitador para las personas con discapacidad con el fin de que normalicen sus actividades y accedan fácilmente a la información, la comunicación y el conocimiento para la productividad y el aprendizaje.</t>
  </si>
  <si>
    <t>Inclusión TIC</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</si>
  <si>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</si>
  <si>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 xml:space="preserve">Municipios asistidos en diseño, implementación, ejecución y/ o liquidación de proyectos </t>
  </si>
  <si>
    <t xml:space="preserve">Servicio de asistencia técnica para proyectos en tecnologías de la información y las comunicaciones </t>
  </si>
  <si>
    <t xml:space="preserve">2.1 Dirección de Infraestructura </t>
  </si>
  <si>
    <t xml:space="preserve">Espacios públicos para la promoción de las TIC habilitados </t>
  </si>
  <si>
    <t xml:space="preserve">Servicio de acceso y promoción a las tecnologías de la información y las comunicaciones </t>
  </si>
  <si>
    <t>C-2301-0400-24 - Aprovechamiento y promoción de soluciones tecnológicas de acceso público en las regiones del territorio nacional</t>
  </si>
  <si>
    <t>Realizar la habilitación y promoción de soluciones tecnológicas para propiciar el uso de las TIC</t>
  </si>
  <si>
    <t xml:space="preserve">Soluciones tecnológicas para propiciar el uso de las TIC </t>
  </si>
  <si>
    <t>Garantizar la provisión de herramientas de acceso a Internet para personas en condiciones de discapacidad</t>
  </si>
  <si>
    <t xml:space="preserve">Porcentaje de incremento del valor total de proyectos aprobados en materia TIC respecto el bienio anterior </t>
  </si>
  <si>
    <t xml:space="preserve">Servicio de seguimiento y monitoreo para el cierre de brecha digital regional </t>
  </si>
  <si>
    <t xml:space="preserve">Porcentaje de cumplimiento de compromisos regionales y pactos digitales cumplidos </t>
  </si>
  <si>
    <t xml:space="preserve"> Cumplimiento de los compromisos derivados de la agenda regional y los pactos digitales </t>
  </si>
  <si>
    <t xml:space="preserve">Metodología integral de obligaciones de hacer </t>
  </si>
  <si>
    <t xml:space="preserve">Mapa de necesidades y oportunidades regionales </t>
  </si>
  <si>
    <t xml:space="preserve">Servicio de asistencia técnica para proyectos en Tecnologías de la Información y las Comunicaciones </t>
  </si>
  <si>
    <t xml:space="preserve">1.5 Oficina de Fomento Regional de Tecnologías de la Información y las Comunicaciones </t>
  </si>
  <si>
    <t>Número de Informes de seguimiento y monitoreo realizados durante la vigencia</t>
  </si>
  <si>
    <t>Servicio de seguimiento y monitoreo para el cierre de brecha digital regional</t>
  </si>
  <si>
    <t>C-2301-0400-23 - Fortalecimiento de capacidades regionales en desarrollo de política pública TIC orientada hacia el cierre de brecha digital regional nacional</t>
  </si>
  <si>
    <t>Fortalecer la capacidad institucional regional que aporte al cierre de la brecha digital regional</t>
  </si>
  <si>
    <t>Fortalecimiento de capacidades regionales en desarrollo de política pública TIC orientada hacia el cierre de brecha digital regional</t>
  </si>
  <si>
    <t>Fortalecimiento de capacidades regionales</t>
  </si>
  <si>
    <t>Documentos de evaluación elaborados</t>
  </si>
  <si>
    <t>Evaluar proyecto de soluciones tecnológicas de acceso en espacios públicos</t>
  </si>
  <si>
    <t>Uso y Apropiación de las TIC
Gestión de Atención a Grupos de Interés</t>
  </si>
  <si>
    <t>05. Transparencia, acceso a la información pública y lucha contra la corrupción.
08. Participación ciudadana en la gestión pública.</t>
  </si>
  <si>
    <t>Identificar alternativas que permitan establecer una estrategia de transición del proyecto.</t>
  </si>
  <si>
    <t>Transición de Zonas WiFi</t>
  </si>
  <si>
    <t>Acceso universal sostenible</t>
  </si>
  <si>
    <t>Documento de identificación del problema a resolver para comentarios del sector</t>
  </si>
  <si>
    <t>Documento de identificación del problema a resolver</t>
  </si>
  <si>
    <t>Actualizar las condiciones de compartición de infraestructura de otros sectores con el sector TIC para el despliegue de redes o prestación de servicios de telecomunicaciones en Colombia</t>
  </si>
  <si>
    <t xml:space="preserve">Compartición de infraestructura de otros sectores - Fase II </t>
  </si>
  <si>
    <t>1.1: Entorno TIC para el Desarrollo Digital</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</si>
  <si>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</si>
  <si>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 xml:space="preserve">Porcentaje de cobertura de televisión digital (TDT + DTH) </t>
  </si>
  <si>
    <t>Infraestructura estable, moderna y convergente (Servicio de Televisión Digital)</t>
  </si>
  <si>
    <t>Soportar la plataforma tecnológica para llegar al mayor número de personas con contenidos de la mejor calidad a través de diversas pantallas.</t>
  </si>
  <si>
    <t>Desarrollo TDT Fase V.</t>
  </si>
  <si>
    <t>Acto Administrativo Expedido</t>
  </si>
  <si>
    <t>Documento del modelo</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</si>
  <si>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</si>
  <si>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 xml:space="preserve"> Modelo de vigilancia y control con enfoque preventivo </t>
  </si>
  <si>
    <t>se recomienda cambiar a indicador  tipo capacidad</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</si>
  <si>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</si>
  <si>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 xml:space="preserve"> Análisis del mercado de servicios de envíos postales masivos y servicios de valor agregado </t>
  </si>
  <si>
    <t>9.b Apoyar el desarrollo de tecnologías, la investigación y la innovación nacionales en los países en desarrollo, incluso garantizando un entorno normativo propicio a la diversificación industrial y la adición de valor a los productos básicos, entre otras cosas
10.5 Mejorar la reglamentación y vigilancia de las instituciones y los mercados financieros mundiales y fortalecer la aplicación de esos reglamentos</t>
  </si>
  <si>
    <t>ok.Por favor indicar la unidad de medida del indicador dado que señala medida regulatoria pero se mide en porcentaje.</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</si>
  <si>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</si>
  <si>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 xml:space="preserve"> Revisión del régimen de acceso, uso e interconexión </t>
  </si>
  <si>
    <t>Por favor indicar la unidad de medida del indicador dado que señala medida regulatoria pero se mide en porcentaje. Si es tipo capacidad el valor debe incrementarse durante todos los años</t>
  </si>
  <si>
    <t>Desarrollar e implementar un marco analítico formal para caracterizar la competencia en los mercados relevantes postales en Colombia.</t>
  </si>
  <si>
    <t>Definición de los mercados relevantes en el sector postal</t>
  </si>
  <si>
    <t>Revisar las disposiciones incluidas en el Régimen de Protección de los derechos de los usuarios asociadas a la portabilidad numérica móvil y a la compensación por fallas en el servicio de voz móvil.</t>
  </si>
  <si>
    <t>Condiciones de portabilidad numérica móvil y compensación automática por llamadas caídas</t>
  </si>
  <si>
    <t>revisar xq en 2019 no se programó pero si se reportó avance</t>
  </si>
  <si>
    <t xml:space="preserve">Número de mapas de niveles de campos electromagnéticos publicados </t>
  </si>
  <si>
    <t xml:space="preserve">Documentos de lineamientos técnicos </t>
  </si>
  <si>
    <t>Si el indicador es tipo capacidad, el primer año debe tener programación y avance.</t>
  </si>
  <si>
    <t xml:space="preserve">Número de antenas de telecomunicaciones "conformes" publicadas. </t>
  </si>
  <si>
    <t>Dada la naturaleza del objeto del indicador debe ser un flujo, CON BASE EN LO ANTERIOR SE DEJA PARA ESTE REPORTE LO DEL MES DE JULIO Y SE AGENDA REUNION EL DIA 13 DE SEPT PARA AJUSTAR EL INDICADOR  A FLUJO</t>
  </si>
  <si>
    <t xml:space="preserve">Tiempo promedio de atención de casos relacionados con los procedimientos de monitoreo y visitas técnicas del espectro in situ (semanas) </t>
  </si>
  <si>
    <t xml:space="preserve">Servicio de monitoreo en espectro </t>
  </si>
  <si>
    <t xml:space="preserve">Aumentar la cantidad de PRST ajustados sin activar proceso sancionatorio (Efectividad del modelo preventivo en vigilancia y control) </t>
  </si>
  <si>
    <t>Documentos de lineamientos técnicos elaborados</t>
  </si>
  <si>
    <t>Documentos de lineamientos técnicos</t>
  </si>
  <si>
    <t>Visitas de Monitoreo Realizadas</t>
  </si>
  <si>
    <t>Servicio de monitoreo en espectro</t>
  </si>
  <si>
    <t>Estaciones de monitoreo de espectro en funcionamiento</t>
  </si>
  <si>
    <t>Propender por el uso legal y libre de interferencias del espectro radioeléctrico y favorecer el despliegue de infraestructura en telecomunicaciones y mantener informada a la ciudadanía sobre los niveles de campos electromagnéticos.</t>
  </si>
  <si>
    <t>Uso Legal del Espectro</t>
  </si>
  <si>
    <t>Gestión Integral del Espectro Radioeléctrico</t>
  </si>
  <si>
    <t>9.c. Aumentar de forma significativa el acceso a la tecnología de la información y las comunicaciones y esforzarse por facilitar el acceso universal y asequible a Internet en los países menos adelantados a más tardar en 2020.</t>
  </si>
  <si>
    <t xml:space="preserve">Número de estudios de gestión de espectro entregados al MinTIC </t>
  </si>
  <si>
    <t xml:space="preserve">Servicio de información de espectro radioeléctrico </t>
  </si>
  <si>
    <t>revisar para 2021 xq no se programó pero si se avanzó</t>
  </si>
  <si>
    <t xml:space="preserve">Número de planes técnicos de radiodifusión sonora modificados </t>
  </si>
  <si>
    <t xml:space="preserve">Porcentaje de cuadros de característica técnicas de red elaborados </t>
  </si>
  <si>
    <t xml:space="preserve">Número de estudios de atribución de espectro elaborados </t>
  </si>
  <si>
    <t>Actualizaciones al Cuadro Nacional de Atribución de Bandas de Frecuencia</t>
  </si>
  <si>
    <t>Servicio de información de espectro radioeléctrico</t>
  </si>
  <si>
    <t>Diseñar y formular propuestas, planes y programas para la administración del espectro mediante la planeación y asesoría técnica, contribuyendo con la disponibilidad de dicho recurso para los servicios de radiocomunicaciones.</t>
  </si>
  <si>
    <t>Disponibilidad de Espectro</t>
  </si>
  <si>
    <t>Porcentaje de recursos desembolsados de acuerdo con la programación realizados</t>
  </si>
  <si>
    <t xml:space="preserve"> Recursos financieros desembolsados</t>
  </si>
  <si>
    <t>C-2301-0400-14 - Apoyo financiero para el suministro de terminales a nivel nacional</t>
  </si>
  <si>
    <t>Uso y Apropiación</t>
  </si>
  <si>
    <t>Realizar el Traslado de recursos y seguimiento a la ejecución  financiera destinada a la actividad para el desarrollo misional de Computadores para Educar CPE.</t>
  </si>
  <si>
    <t>Apoyo financiero a Computadores para Educar (CPE)</t>
  </si>
  <si>
    <t>Focalizar las inversiones para el cierre efectivo de la brecha digital y vincular al sector</t>
  </si>
  <si>
    <t xml:space="preserve">4.a. Construir y adecuar instalaciones escolares que respondan a las necesidades de los niños y las personas discapacitadas y tengan en cuenta las cuestiones de género, y que ofrezcan entornos de aprendizaje seguros, no violentos, inclusivos y eficaces para todos.
</t>
  </si>
  <si>
    <t xml:space="preserve">Kits para procesos de aprendizaje elaborados con residuos eléctricos y electrónicos </t>
  </si>
  <si>
    <t xml:space="preserve">Servicio de recolección y gestión de residuos electrónicos </t>
  </si>
  <si>
    <t xml:space="preserve">Eventos de difusión realizados </t>
  </si>
  <si>
    <t xml:space="preserve">Servicio de educación informal para la adecuada disposición de residuos de aparatos eléctricos y electrónicos </t>
  </si>
  <si>
    <t xml:space="preserve">Sedes educativas oficiales con acceso a terminales de cómputo y contenidos digitales </t>
  </si>
  <si>
    <t xml:space="preserve">Servicio de apoyo en tecnologías de la información y las comunicaciones para la educación básica, primaria y secundaria </t>
  </si>
  <si>
    <t>Personas de la comunidad capacitadas en la correcta disposición de residuos de aparatos eléctricos y electrónicos</t>
  </si>
  <si>
    <t>Servicio de educación informal para la adecuada disposición de residuos de aparatos eléctricos y electrónicos</t>
  </si>
  <si>
    <t>Equipos obsoletos retomados</t>
  </si>
  <si>
    <t>Servicio de recolección y gestión de residuos electrónicos</t>
  </si>
  <si>
    <t>Residuos electrónicos dispuestos correctamente (Demanufactura)</t>
  </si>
  <si>
    <t xml:space="preserve">Personas capacitadas </t>
  </si>
  <si>
    <t xml:space="preserve">Servicio de educación para el trabajo en temas de uso pedagógico de tecnologías de la información y las comunicaciones </t>
  </si>
  <si>
    <t xml:space="preserve">Estudiantes acompañados en procesos de educativos con tecnologías digitales </t>
  </si>
  <si>
    <t xml:space="preserve">Docentes acompañados en procesos educativos con tecnologías digitales </t>
  </si>
  <si>
    <t>Eventos de socialización de experiencias exitosas en el uso práctico de las tecnologías de la información en la educación</t>
  </si>
  <si>
    <t>Servicio de educación para el trabajo en temas de uso pedagógico de tecnologías de la información y las comunicaciones</t>
  </si>
  <si>
    <t>Docentes formados en uso pedagógico de tecnologías de la información y las comunicaciones</t>
  </si>
  <si>
    <t>Requerimientos técnicos atendidos</t>
  </si>
  <si>
    <t>Servicio de apoyo en tecnologías de la información y las comunicaciones para la educación básica, primaria y secundaria</t>
  </si>
  <si>
    <t>Terminales de cómputo con contenidos digitales entregadas a sedes educativas para uso de docentes</t>
  </si>
  <si>
    <t>Terminales de cómputo con contenidos digitales entregadas a sedes educativas</t>
  </si>
  <si>
    <t>Relación de estudiantes por terminal de cómputo</t>
  </si>
  <si>
    <t>6 ES CPE - COMPUTADORES PARA EDUCAR</t>
  </si>
  <si>
    <t xml:space="preserve">Estudiantes de sedes educativas oficiales beneficiados con el servicio de apoyo en tecnologías de la información y las comunicaciones para la educación. </t>
  </si>
  <si>
    <t>Incrementar la dotación de terminales de cómputo, capacitación de docentes y recuperación de equipos obsoletos en las sedes educativas oficiales a nivel nacional</t>
  </si>
  <si>
    <t>Facilitar el acceso y uso de las tecnologías de la información y las comunicaciones (TIC) en todo el territorio nacional - Computadores para Educar</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</si>
  <si>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</si>
  <si>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Informes de seguimiento de la cobertura de los operadores de TDT</t>
  </si>
  <si>
    <t>Información producto del seguimiento a la implementación de la TDT.</t>
  </si>
  <si>
    <t>Estaciones de monitoreo fijo en funcionamiento</t>
  </si>
  <si>
    <t>Estaciones de monitoreo fijo</t>
  </si>
  <si>
    <t>Documentos de comprobación de los niveles de calidad de televisión abierta elaborados</t>
  </si>
  <si>
    <t>Lineamientos técnicos y comprobación sobre los niveles de calidad de televisión abierta</t>
  </si>
  <si>
    <t>Mejorar el posicionamiento, uso y apropiación del servicio público de televisión</t>
  </si>
  <si>
    <t>Optimización del posicionamiento, uso y apropiación del servicio público de televisión a nivel nacional</t>
  </si>
  <si>
    <t>Programa de conectividad social sostenible</t>
  </si>
  <si>
    <t xml:space="preserve">Nuevos contenidos históricos de la radio y la televisión pública dispuestos para consulta y licenciamiento </t>
  </si>
  <si>
    <t xml:space="preserve">Financiación del plan de inversión a RTVC para la operación de Señal Memoria </t>
  </si>
  <si>
    <t xml:space="preserve">Número de Productos digitales desarrollados </t>
  </si>
  <si>
    <t xml:space="preserve">Financiación del plan de inversión a RTVC para el aseguramiento de la audiencia digital. </t>
  </si>
  <si>
    <t>Operadores públicos financiados</t>
  </si>
  <si>
    <t>Financiación de la TV Educativa y cultural a cargo del Estado.</t>
  </si>
  <si>
    <t>C-2301-0400-25 - Apoyo a operadores públicos del servicio de televisión</t>
  </si>
  <si>
    <t>Aumentar la capacidad en la prestación del servicio público de televisión</t>
  </si>
  <si>
    <t>Apoyo a operadores públicos del servicio de televisión a nivel nacional</t>
  </si>
  <si>
    <t>Garantizar la TV y radio pública</t>
  </si>
  <si>
    <t>Número de asistencias técnicas realizadas a entidades territoriales</t>
  </si>
  <si>
    <t>Asistencia técnica a entidades territoriales en el marco del Sistema General de Regalías - SGR</t>
  </si>
  <si>
    <t>Fortalecer la inversión del sector TIC a través de los recursos del Sistema General de Regalías</t>
  </si>
  <si>
    <t>Acompañamiento a las iniciativas de las entidades territoriales en el marco del Sistema General de Regalías</t>
  </si>
  <si>
    <t xml:space="preserve">Fortalecimiento Políticas de Seguridad </t>
  </si>
  <si>
    <t xml:space="preserve">Documento con revisión y ajustes a las políticas de la seguridad informática </t>
  </si>
  <si>
    <t xml:space="preserve">Implementación de herramientas tecnológicas </t>
  </si>
  <si>
    <t xml:space="preserve">Reporte de implementación de adquisición e implementación de herramientas para fortalecer la seguridad perimetral (Firewall), en la web (WAF) y en el correo (Office 365) </t>
  </si>
  <si>
    <t xml:space="preserve">Seguridad Electrónica Renovada en Puntos De Venta (PDV) </t>
  </si>
  <si>
    <t xml:space="preserve">Informe Renovación Seguridad Electrónica Puntos de Venta </t>
  </si>
  <si>
    <t xml:space="preserve">Seguridad Electrónica Renovada en Centros Operativos (CO) </t>
  </si>
  <si>
    <t xml:space="preserve">Informe Renovación Seguridad Electrónica Centros Operativos </t>
  </si>
  <si>
    <t xml:space="preserve">Seguridad Electrónica Renovada en Central de Tratamiento Postal (CTP) </t>
  </si>
  <si>
    <t xml:space="preserve">Informe Renovación Seguridad Electrónica Centrales de Tratamiento Postal </t>
  </si>
  <si>
    <t>Este indicador debe ser tipo acumulado</t>
  </si>
  <si>
    <t xml:space="preserve">Arquitectura de Marca Elaborada </t>
  </si>
  <si>
    <t>Informe de Arquitectura de Marca</t>
  </si>
  <si>
    <t xml:space="preserve">Ampliación en la capilaridad de puntos aliados comerciales </t>
  </si>
  <si>
    <t>este indicador debe ser tipo flujo dado que la línea base es mayor al avance del año 1, por favor confirmar si en 2022 no hay meta</t>
  </si>
  <si>
    <t>Cobertura en Puntos del Operador Postal Oficial</t>
  </si>
  <si>
    <t xml:space="preserve">Informe de Integración de servicios y Cobertura Puntos Aliados Comerciales </t>
  </si>
  <si>
    <t xml:space="preserve">Incremento en las piezas movilizadas de E-commerce resultante de acciones de fortalecimiento. </t>
  </si>
  <si>
    <t>Piezas movilizadas de E-commerce</t>
  </si>
  <si>
    <t>Informe de Envíos Movilizados E-commerce</t>
  </si>
  <si>
    <t>Estrategia de Marca Elaborada</t>
  </si>
  <si>
    <t>Estrategia de marca</t>
  </si>
  <si>
    <t>6. ES SPN Servicios Postales Nacionales</t>
  </si>
  <si>
    <t>% Avance de la agenda regulatoria</t>
  </si>
  <si>
    <t>Documento de conclusiones normativas sobre la agenda regulatoria</t>
  </si>
  <si>
    <t>Desarrollar estrategias que fortalezcan al Operador Postal como prestador de servicios que aporten al desarrollo del sector.</t>
  </si>
  <si>
    <t>Fortalecimiento del Operador Postal Oficial</t>
  </si>
  <si>
    <t xml:space="preserve">Capacitaciones en temas relacionados con el modelo de convergencia de la TV  </t>
  </si>
  <si>
    <t xml:space="preserve">Estrategia de divulgación de TDT </t>
  </si>
  <si>
    <t xml:space="preserve">Estudios e informes de medición de audiencias e impacto de contenidos entregados y socializados </t>
  </si>
  <si>
    <t xml:space="preserve">Estudios de medición de audiencias </t>
  </si>
  <si>
    <t xml:space="preserve">Número de talleres en temas relacionados con el modelo de convergencia de la TV </t>
  </si>
  <si>
    <t xml:space="preserve">Talleres de formación </t>
  </si>
  <si>
    <t xml:space="preserve">Contenidos multiplataforma producidos y coproducidos </t>
  </si>
  <si>
    <t>C-2302-0400-14 - Fortalecimiento del modelo convergente de la televisión pública regional y nacional</t>
  </si>
  <si>
    <t>Implementar contenidos multiplataforma que fortalezcan la TV pública a través del conocimiento del entorno y análisis de las audiencias</t>
  </si>
  <si>
    <t>Fortalecimiento de la televisión pública Nacional y Regional</t>
  </si>
  <si>
    <t>ok, tiene avance cualitativo para 2022, pese a que ya se cumplio la meta, revisar</t>
  </si>
  <si>
    <t>Proyectos financiados</t>
  </si>
  <si>
    <t>Servicio de apoyo financiero para entidades del Sistema Nacional de Gestión del Riesgo de Desastres</t>
  </si>
  <si>
    <t>OK</t>
  </si>
  <si>
    <t xml:space="preserve">Porcentaje de avance en la ejecución del proyecto de implementación de la Red Nacional de Telecomunicaciones de Emergencias en bandas bajas </t>
  </si>
  <si>
    <t>2.2 Dirección de Industria de Comunicaciones</t>
  </si>
  <si>
    <t>Entidades beneficiadas</t>
  </si>
  <si>
    <t>Servicio de asistencia técnica para las entidades del Sistema Nacional de Gestión del Riesgo de Desastres</t>
  </si>
  <si>
    <t>Gestión de la Industria de Comunicaciones</t>
  </si>
  <si>
    <t>Fortalecer a las entidades del Sistema Nacional de Gestión del Riesgo de Desastres en sus sistemas de comunicaciones</t>
  </si>
  <si>
    <t>Implementación del Sistema Nacional de Telecomunicaciones de Emergencias</t>
  </si>
  <si>
    <t xml:space="preserve">Número de nuevas estaciones de radio Instaladas </t>
  </si>
  <si>
    <t>Estaciones y estudios de radiodifusión en funcionamiento</t>
  </si>
  <si>
    <t>C-2301-0400-17 - Extensión, descentralización y cobertura de la radio pública nacional</t>
  </si>
  <si>
    <t>07. Servicio al ciudadano.</t>
  </si>
  <si>
    <t>Fortalecer la radio pública, a través de nuevo despliegue de infraestructura.</t>
  </si>
  <si>
    <t>Fortalecimiento de la radio publica nacional</t>
  </si>
  <si>
    <t xml:space="preserve">Nuevos contenidos de radio producidos y emitidos </t>
  </si>
  <si>
    <t xml:space="preserve">6 ES RTVC - RADIO Y TELEVISIÓN DE COLOMBIA </t>
  </si>
  <si>
    <t>Para 2021 se cuenta con avance pero no programado. Revisar avance 2021</t>
  </si>
  <si>
    <t>Horas de contenidos al aire y especiales, nacionales y descentralizados generados</t>
  </si>
  <si>
    <t xml:space="preserve">Contenidos para las plataformas de emisoras nacionales descentralizadas </t>
  </si>
  <si>
    <t xml:space="preserve">N.A </t>
  </si>
  <si>
    <t xml:space="preserve">Fortalecer las plataformas de las emisoras de la radio pública nacional a través de la realización de contenidos con valor público que generen identidad y auto representación. </t>
  </si>
  <si>
    <t xml:space="preserve">Fortalecimiento de la programación de la radio pública </t>
  </si>
  <si>
    <t xml:space="preserve">Líneas de acción implementadas </t>
  </si>
  <si>
    <t xml:space="preserve">Plan de Modernización del sector postal 2020-2024 </t>
  </si>
  <si>
    <t>Proceso de selección objetiva</t>
  </si>
  <si>
    <t xml:space="preserve">Asignación de espectro para emisoras comunitarias y comerciales </t>
  </si>
  <si>
    <t>Espectro ofertado (MHz)</t>
  </si>
  <si>
    <t>Oferta de espectro para telecomunicaciones móviles</t>
  </si>
  <si>
    <t>Actualización normativa</t>
  </si>
  <si>
    <t>Actualización normativa del sector TIC y sector Postal</t>
  </si>
  <si>
    <t xml:space="preserve">C-2301-0400-16 - Generación de políticas y estrategias dirigidas a mejorar la competitividad de la industria de comunicaciones nacional </t>
  </si>
  <si>
    <t>01. Planeación Institucional.
09. Racionalización de trámites.
17. Mejora Normativa</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</si>
  <si>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</si>
  <si>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 xml:space="preserve">Fortalecimiento del sector TIC y Postal </t>
  </si>
  <si>
    <t>Aumentar la eficiencia institucional del sector TIC
Focalizar las inversiones para el cierre efectivo de la brecha digital y vincular al sector</t>
  </si>
  <si>
    <t>Resoluciones expedidas que resuelven los recursos de apelación en los términos de ley</t>
  </si>
  <si>
    <t>Resoluciones que resuelven los recursos de apelación</t>
  </si>
  <si>
    <t>Vigilancia y Control</t>
  </si>
  <si>
    <t>Resolver los recursos de apelación presentados por los vigilados.</t>
  </si>
  <si>
    <t xml:space="preserve">Control integral de las decisiones en segunda instancia de los servicios de Telecomunicaciones (Móvil/ no móvil), postal, radiodifusión sonora y televisión. </t>
  </si>
  <si>
    <t>Solución tecnológica desarrollada</t>
  </si>
  <si>
    <t>Solución tecnológica definida y diseñada</t>
  </si>
  <si>
    <t xml:space="preserve">Solución tecnológica para el análisis predictivo del cumplimiento de obligaciones por parte de los prestadores de servicios TIC y servicios postales </t>
  </si>
  <si>
    <t xml:space="preserve">Visitas y/o verificaciones de cumplimiento de obligaciones de ampliación de cobertura y actualización tecnológica en el marco de la asignación de espectro de banda 700 MHz  </t>
  </si>
  <si>
    <t xml:space="preserve">Visitas y/o verificaciones a localidades beneficiadas con ampliación de cobertura o actualización tecnológica </t>
  </si>
  <si>
    <t xml:space="preserve">Para 2020 se cuenta con avance pero no programado. </t>
  </si>
  <si>
    <t>Modelo de inspección, vigilancia y control preventivo y predictivo basado en analítica de datos implementado</t>
  </si>
  <si>
    <t>Modelo de inspección, vigilancia y control preventivo y predictivo basado en analítica de datos</t>
  </si>
  <si>
    <t>Acto administrativo - Vigilancia Preventiva expedido y un documento de análisis por vigencia generado.</t>
  </si>
  <si>
    <t>Acto Administrativo - Vigilancia Preventiva y documentos de análisis de Vigilancia Preventiva generado</t>
  </si>
  <si>
    <t xml:space="preserve">2.3 Dirección de Vigilancia, Inspección y Control </t>
  </si>
  <si>
    <t>Documento de análisis respecto del cumplimiento del régimen normativo por materias y por sector generado</t>
  </si>
  <si>
    <t>Informe de análisis de cumplimiento del régimen normativo por materias y por sector.</t>
  </si>
  <si>
    <t>C-2301-0400-11 - Análisis y control en los servicios de telecomunicaciones y servicios postales a nivel nacional. 
C-2301-0400-26 - Fortalecimiento y modernización del modelo de inspección, vigilancia y control del sector TIC. Nacional</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</si>
  <si>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</si>
  <si>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 xml:space="preserve">Vigilancia y control integral del sector telecomunicaciones móvil, no móvil, radiodifusión sonora, televisión y al sector de servicios Postales. </t>
  </si>
  <si>
    <t>Dependencia Responsable</t>
  </si>
  <si>
    <t xml:space="preserve">Avance Cuatrienio </t>
  </si>
  <si>
    <t>Meta Cuatrienio</t>
  </si>
  <si>
    <t>Avance 2022 A DIC 31</t>
  </si>
  <si>
    <t>Meta 2022</t>
  </si>
  <si>
    <t>Avance 2021</t>
  </si>
  <si>
    <t>Meta 2021</t>
  </si>
  <si>
    <t>Avance 2020</t>
  </si>
  <si>
    <t>Meta 2020</t>
  </si>
  <si>
    <t>Avance 2019</t>
  </si>
  <si>
    <t>Meta 2019</t>
  </si>
  <si>
    <t>Línea Base</t>
  </si>
  <si>
    <t>Tipo de Indicador</t>
  </si>
  <si>
    <t>observacion tipo indicador</t>
  </si>
  <si>
    <t>Indicador de la Iniciativa</t>
  </si>
  <si>
    <t>Producto de la Iniciativa</t>
  </si>
  <si>
    <t>Proyecto Fuente de Recursos vigencia 2022</t>
  </si>
  <si>
    <t>Ejecución 2022</t>
  </si>
  <si>
    <t>Apropiación 2022</t>
  </si>
  <si>
    <t>Ejecución 2021</t>
  </si>
  <si>
    <t>Apropiación 2021</t>
  </si>
  <si>
    <t>Ejecución 2020</t>
  </si>
  <si>
    <t>Apropiación 2020</t>
  </si>
  <si>
    <t>Ejecución 2019</t>
  </si>
  <si>
    <t>Apropiación 2019</t>
  </si>
  <si>
    <t>Proceso MIG</t>
  </si>
  <si>
    <t>Política de Gestión y Desempeño Institucional</t>
  </si>
  <si>
    <t>Objetivo Iniciativa</t>
  </si>
  <si>
    <t>Iniciativa</t>
  </si>
  <si>
    <t>Estrategia</t>
  </si>
  <si>
    <t>Eje</t>
  </si>
  <si>
    <t>Objetivo de Desarrollo Sostenible relacionado</t>
  </si>
  <si>
    <t>Líneas de Acción PND</t>
  </si>
  <si>
    <t>Bases PND</t>
  </si>
  <si>
    <t>CIERRE PLAN ESTRATÉGICO SECTORIAL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</si>
</sst>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164" formatCode="_-&quot;$&quot;* #,##0_-;\-&quot;$&quot;* #,##0_-;_-&quot;$&quot;* &quot;-&quot;_-;_-@_-"/>
    <numFmt numFmtId="165" formatCode="&quot;$&quot;#,##0"/>
    <numFmt numFmtId="166" formatCode="&quot;$&quot;#,##0.00"/>
    <numFmt numFmtId="167" formatCode="#,##0.0"/>
    <numFmt numFmtId="168" formatCode="0.0%"/>
  </numFmts>
  <fonts count="11" x14ac:knownFonts="1">
    <font>
      <sz val="11"/>
      <color theme="1"/>
      <name val="Calibri"/>
      <family val="2"/>
      <scheme val="minor"/>
    </font>
    <font>
      <sz val="11"/>
      <color theme="1"/>
      <name val="Calibri"/>
      <family val="2"/>
      <scheme val="minor"/>
    </font>
    <font>
      <sz val="12"/>
      <name val="Arial Narrow"/>
      <family val="2"/>
    </font>
    <font>
      <b/>
      <sz val="12"/>
      <name val="Arial Narrow"/>
      <family val="2"/>
    </font>
    <font>
      <sz val="12"/>
      <color theme="5" tint="0.39997558519241921"/>
      <name val="Arial Narrow"/>
      <family val="2"/>
    </font>
    <font>
      <sz val="12"/>
      <color theme="0"/>
      <name val="Arial Narrow"/>
      <family val="2"/>
    </font>
    <font>
      <sz val="12"/>
      <color rgb="FFF4B084"/>
      <name val="Arial Narrow"/>
      <family val="2"/>
    </font>
    <font>
      <sz val="12"/>
      <color rgb="FFFFFFFF"/>
      <name val="Arial Narrow"/>
      <family val="2"/>
    </font>
    <font>
      <b/>
      <sz val="14"/>
      <color theme="0"/>
      <name val="Arial Narrow"/>
      <family val="2"/>
    </font>
    <font>
      <b/>
      <sz val="14"/>
      <color theme="1"/>
      <name val="Calibri"/>
      <family val="2"/>
      <scheme val="minor"/>
    </font>
    <font>
      <b/>
      <sz val="12"/>
      <color theme="0"/>
      <name val="Arial Narrow"/>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rgb="FF000000"/>
      </patternFill>
    </fill>
    <fill>
      <patternFill patternType="solid">
        <fgColor rgb="FFFFFFFF"/>
        <bgColor indexed="64"/>
      </patternFill>
    </fill>
    <fill>
      <patternFill patternType="solid">
        <fgColor rgb="FFE8375B"/>
        <bgColor indexed="64"/>
      </patternFill>
    </fill>
    <fill>
      <patternFill patternType="solid">
        <fgColor rgb="FF3A3838"/>
        <bgColor indexed="64"/>
      </patternFill>
    </fill>
    <fill>
      <patternFill patternType="solid">
        <fgColor rgb="FF1E325C"/>
        <bgColor indexed="64"/>
      </patternFill>
    </fill>
  </fills>
  <borders count="10">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595959"/>
      </left>
      <right style="thin">
        <color rgb="FF595959"/>
      </right>
      <top/>
      <bottom style="thin">
        <color rgb="FF595959"/>
      </bottom>
      <diagonal/>
    </border>
    <border>
      <left style="thin">
        <color rgb="FF595959"/>
      </left>
      <right style="thin">
        <color rgb="FF595959"/>
      </right>
      <top style="thin">
        <color rgb="FF595959"/>
      </top>
      <bottom style="thin">
        <color rgb="FF595959"/>
      </bottom>
      <diagonal/>
    </border>
    <border>
      <left style="thin">
        <color theme="1" tint="0.34998626667073579"/>
      </left>
      <right style="thin">
        <color theme="1" tint="0.34998626667073579"/>
      </right>
      <top/>
      <bottom/>
      <diagonal/>
    </border>
    <border>
      <left style="thin">
        <color rgb="FF595959"/>
      </left>
      <right style="thin">
        <color rgb="FF595959"/>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rgb="FF595959"/>
      </left>
      <right style="thin">
        <color rgb="FF595959"/>
      </right>
      <top style="thin">
        <color rgb="FF595959"/>
      </top>
      <bottom/>
      <diagonal/>
    </border>
    <border>
      <left/>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8">
    <xf numFmtId="0" fontId="0" fillId="0" borderId="0" xfId="0"/>
    <xf numFmtId="0" fontId="2" fillId="2" borderId="0" xfId="0" applyFont="1" applyFill="1" applyAlignment="1">
      <alignment horizontal="center" vertical="center"/>
    </xf>
    <xf numFmtId="165" fontId="2" fillId="2" borderId="0" xfId="1" applyNumberFormat="1" applyFont="1" applyFill="1" applyAlignment="1">
      <alignment horizontal="center" vertical="center"/>
    </xf>
    <xf numFmtId="3" fontId="2" fillId="2" borderId="0" xfId="0" applyNumberFormat="1" applyFont="1" applyFill="1" applyAlignment="1">
      <alignment horizontal="center" vertical="center"/>
    </xf>
    <xf numFmtId="10" fontId="2" fillId="2" borderId="0" xfId="2" applyNumberFormat="1" applyFont="1" applyFill="1" applyAlignment="1">
      <alignment horizontal="center" vertical="center"/>
    </xf>
    <xf numFmtId="166" fontId="3" fillId="2" borderId="0" xfId="1" applyNumberFormat="1" applyFont="1" applyFill="1" applyAlignment="1">
      <alignment horizontal="center" vertical="center"/>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9" fontId="4" fillId="3" borderId="1" xfId="2" applyFont="1" applyFill="1" applyBorder="1" applyAlignment="1">
      <alignment horizontal="center" vertical="center" wrapText="1"/>
    </xf>
    <xf numFmtId="9" fontId="5" fillId="3" borderId="1" xfId="2"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165" fontId="5" fillId="3" borderId="1" xfId="1" applyNumberFormat="1" applyFont="1" applyFill="1" applyBorder="1" applyAlignment="1">
      <alignment horizontal="center" vertical="center" wrapText="1"/>
    </xf>
    <xf numFmtId="165" fontId="5" fillId="3" borderId="1" xfId="3" applyNumberFormat="1" applyFont="1" applyFill="1" applyBorder="1" applyAlignment="1">
      <alignment horizontal="center" vertical="center" wrapText="1"/>
    </xf>
    <xf numFmtId="3" fontId="5" fillId="3" borderId="1" xfId="0" applyNumberFormat="1" applyFont="1" applyFill="1" applyBorder="1" applyAlignment="1" applyProtection="1">
      <alignment horizontal="center" vertical="center" wrapText="1"/>
      <protection locked="0"/>
    </xf>
    <xf numFmtId="167" fontId="5"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10" fontId="5" fillId="3" borderId="1" xfId="2" applyNumberFormat="1" applyFont="1" applyFill="1" applyBorder="1" applyAlignment="1">
      <alignment horizontal="center" vertical="center" wrapText="1"/>
    </xf>
    <xf numFmtId="10" fontId="5" fillId="3" borderId="1"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2" applyNumberFormat="1" applyFont="1" applyFill="1" applyBorder="1" applyAlignment="1">
      <alignment horizontal="center" vertical="center" wrapText="1"/>
    </xf>
    <xf numFmtId="165" fontId="4" fillId="3" borderId="7" xfId="1"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165" fontId="5" fillId="3" borderId="6"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xf>
    <xf numFmtId="167" fontId="4" fillId="3" borderId="1" xfId="0" applyNumberFormat="1" applyFont="1" applyFill="1" applyBorder="1" applyAlignment="1">
      <alignment horizontal="center" vertical="center" wrapText="1"/>
    </xf>
    <xf numFmtId="0" fontId="2" fillId="5" borderId="0" xfId="0" applyFont="1" applyFill="1" applyAlignment="1">
      <alignment horizontal="center" vertical="center"/>
    </xf>
    <xf numFmtId="0" fontId="6" fillId="4" borderId="0" xfId="0" applyFont="1" applyFill="1" applyAlignment="1">
      <alignment horizontal="center" vertical="center" wrapText="1"/>
    </xf>
    <xf numFmtId="0" fontId="5" fillId="3" borderId="4" xfId="0" applyFont="1" applyFill="1" applyBorder="1" applyAlignment="1">
      <alignment horizontal="center" vertical="center" wrapText="1"/>
    </xf>
    <xf numFmtId="165" fontId="5" fillId="3" borderId="4" xfId="1" applyNumberFormat="1" applyFont="1" applyFill="1" applyBorder="1" applyAlignment="1">
      <alignment horizontal="center" vertical="center" wrapText="1"/>
    </xf>
    <xf numFmtId="1" fontId="5" fillId="3" borderId="1" xfId="2"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5" fontId="4" fillId="3" borderId="6" xfId="1"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10" fontId="6" fillId="4" borderId="3" xfId="0" applyNumberFormat="1" applyFont="1" applyFill="1" applyBorder="1" applyAlignment="1">
      <alignment horizontal="center" vertical="center" wrapText="1"/>
    </xf>
    <xf numFmtId="10" fontId="4" fillId="3" borderId="1" xfId="2"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165" fontId="5" fillId="3" borderId="6"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0" fontId="7" fillId="4" borderId="8" xfId="0" applyFont="1" applyFill="1" applyBorder="1" applyAlignment="1">
      <alignment horizontal="center" vertical="center" wrapText="1"/>
    </xf>
    <xf numFmtId="0" fontId="5" fillId="0" borderId="0" xfId="0" applyFont="1" applyAlignment="1">
      <alignment horizontal="center" vertical="center"/>
    </xf>
    <xf numFmtId="1" fontId="5" fillId="3" borderId="1" xfId="0" applyNumberFormat="1" applyFont="1" applyFill="1" applyBorder="1" applyAlignment="1">
      <alignment horizontal="center" vertical="center" wrapText="1"/>
    </xf>
    <xf numFmtId="9" fontId="5" fillId="3" borderId="1" xfId="2" applyFont="1" applyFill="1" applyBorder="1" applyAlignment="1">
      <alignment horizontal="center" vertical="center"/>
    </xf>
    <xf numFmtId="0" fontId="5" fillId="3" borderId="4"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8" borderId="0" xfId="0" applyFont="1" applyFill="1" applyAlignment="1">
      <alignment horizontal="center" vertical="center"/>
    </xf>
    <xf numFmtId="0" fontId="3" fillId="8" borderId="0" xfId="0" applyFont="1" applyFill="1" applyAlignment="1">
      <alignment horizontal="center" vertical="center"/>
    </xf>
    <xf numFmtId="165" fontId="10" fillId="8" borderId="0" xfId="1" applyNumberFormat="1" applyFont="1" applyFill="1" applyBorder="1" applyAlignment="1">
      <alignment horizontal="center" vertical="center"/>
    </xf>
    <xf numFmtId="0" fontId="2" fillId="8" borderId="0" xfId="0" applyFont="1" applyFill="1" applyAlignment="1">
      <alignment horizontal="center" vertical="center"/>
    </xf>
    <xf numFmtId="165" fontId="2" fillId="8" borderId="0" xfId="1" applyNumberFormat="1" applyFont="1" applyFill="1" applyAlignment="1">
      <alignment horizontal="center" vertical="center"/>
    </xf>
    <xf numFmtId="165" fontId="5" fillId="3" borderId="6" xfId="1" applyNumberFormat="1" applyFont="1" applyFill="1" applyBorder="1" applyAlignment="1">
      <alignment horizontal="center" vertical="center" wrapText="1"/>
    </xf>
    <xf numFmtId="165" fontId="5" fillId="3" borderId="4" xfId="1" applyNumberFormat="1" applyFont="1" applyFill="1" applyBorder="1" applyAlignment="1">
      <alignment horizontal="center" vertical="center" wrapText="1"/>
    </xf>
    <xf numFmtId="165" fontId="5" fillId="3" borderId="7" xfId="1"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0" borderId="9" xfId="0" applyFont="1" applyBorder="1" applyAlignment="1">
      <alignment horizontal="center" vertical="center"/>
    </xf>
    <xf numFmtId="0" fontId="0" fillId="0" borderId="9" xfId="0" applyBorder="1"/>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5" fontId="4" fillId="3" borderId="6" xfId="1" applyNumberFormat="1" applyFont="1" applyFill="1" applyBorder="1" applyAlignment="1">
      <alignment horizontal="center" vertical="center" wrapText="1"/>
    </xf>
    <xf numFmtId="165" fontId="4" fillId="3" borderId="7"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3" borderId="6"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65" fontId="5" fillId="3" borderId="7"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8" fontId="4" fillId="3" borderId="6"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8"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0" fillId="3" borderId="7" xfId="0" applyFill="1" applyBorder="1" applyAlignment="1">
      <alignment horizontal="center" vertical="center" wrapText="1"/>
    </xf>
    <xf numFmtId="6" fontId="5" fillId="3" borderId="6" xfId="0" applyNumberFormat="1" applyFont="1" applyFill="1" applyBorder="1" applyAlignment="1">
      <alignment horizontal="center" vertical="center" wrapText="1"/>
    </xf>
    <xf numFmtId="165" fontId="5" fillId="3" borderId="1" xfId="1" applyNumberFormat="1" applyFont="1" applyFill="1" applyBorder="1" applyAlignment="1">
      <alignment horizontal="center" vertical="center" wrapText="1"/>
    </xf>
    <xf numFmtId="165" fontId="5" fillId="3" borderId="4" xfId="1" applyNumberFormat="1" applyFont="1" applyFill="1" applyBorder="1" applyAlignment="1">
      <alignment horizontal="center" vertical="center"/>
    </xf>
    <xf numFmtId="165" fontId="5" fillId="3" borderId="7" xfId="1" applyNumberFormat="1" applyFont="1" applyFill="1" applyBorder="1" applyAlignment="1">
      <alignment horizontal="center" vertical="center"/>
    </xf>
    <xf numFmtId="165" fontId="4" fillId="3" borderId="6" xfId="0" applyNumberFormat="1" applyFont="1" applyFill="1" applyBorder="1" applyAlignment="1">
      <alignment horizontal="center" vertical="center" wrapText="1"/>
    </xf>
  </cellXfs>
  <cellStyles count="4">
    <cellStyle name="Moneda [0]" xfId="1" builtinId="7"/>
    <cellStyle name="Moneda [0] 2 4" xfId="3" xr:uid="{11574FC1-673E-4257-B99B-24440054D24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33</xdr:col>
      <xdr:colOff>1730375</xdr:colOff>
      <xdr:row>5</xdr:row>
      <xdr:rowOff>88289</xdr:rowOff>
    </xdr:to>
    <xdr:sp macro="" textlink="">
      <xdr:nvSpPr>
        <xdr:cNvPr id="2" name="Rectángulo redondeado 1">
          <a:extLst>
            <a:ext uri="{FF2B5EF4-FFF2-40B4-BE49-F238E27FC236}">
              <a16:creationId xmlns:a16="http://schemas.microsoft.com/office/drawing/2014/main" id="{5E31EFEF-F22A-4617-9021-7BA6D6DDEE2D}"/>
            </a:ext>
          </a:extLst>
        </xdr:cNvPr>
        <xdr:cNvSpPr/>
      </xdr:nvSpPr>
      <xdr:spPr>
        <a:xfrm>
          <a:off x="63500" y="88289"/>
          <a:ext cx="25841325" cy="952500"/>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2099829</xdr:colOff>
      <xdr:row>1</xdr:row>
      <xdr:rowOff>225981</xdr:rowOff>
    </xdr:from>
    <xdr:ext cx="4209229" cy="374141"/>
    <xdr:sp macro="" textlink="">
      <xdr:nvSpPr>
        <xdr:cNvPr id="3" name="CuadroTexto 2">
          <a:extLst>
            <a:ext uri="{FF2B5EF4-FFF2-40B4-BE49-F238E27FC236}">
              <a16:creationId xmlns:a16="http://schemas.microsoft.com/office/drawing/2014/main" id="{1D45A83C-F92D-4D1F-871E-636EDBF8A0BC}"/>
            </a:ext>
          </a:extLst>
        </xdr:cNvPr>
        <xdr:cNvSpPr txBox="1"/>
      </xdr:nvSpPr>
      <xdr:spPr>
        <a:xfrm>
          <a:off x="9910329" y="378381"/>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oneCellAnchor>
    <xdr:from>
      <xdr:col>0</xdr:col>
      <xdr:colOff>271895</xdr:colOff>
      <xdr:row>0</xdr:row>
      <xdr:rowOff>179212</xdr:rowOff>
    </xdr:from>
    <xdr:ext cx="5025440" cy="920722"/>
    <xdr:pic>
      <xdr:nvPicPr>
        <xdr:cNvPr id="4" name="Imagen 3">
          <a:extLst>
            <a:ext uri="{FF2B5EF4-FFF2-40B4-BE49-F238E27FC236}">
              <a16:creationId xmlns:a16="http://schemas.microsoft.com/office/drawing/2014/main" id="{D910E20F-F8A0-48D7-AF27-102587B20F1E}"/>
            </a:ext>
          </a:extLst>
        </xdr:cNvPr>
        <xdr:cNvPicPr>
          <a:picLocks noChangeAspect="1"/>
        </xdr:cNvPicPr>
      </xdr:nvPicPr>
      <xdr:blipFill>
        <a:blip xmlns:r="http://schemas.openxmlformats.org/officeDocument/2006/relationships" r:embed="rId1"/>
        <a:stretch>
          <a:fillRect/>
        </a:stretch>
      </xdr:blipFill>
      <xdr:spPr>
        <a:xfrm>
          <a:off x="271895" y="179212"/>
          <a:ext cx="5025440" cy="920722"/>
        </a:xfrm>
        <a:prstGeom prst="rect">
          <a:avLst/>
        </a:prstGeom>
      </xdr:spPr>
    </xdr:pic>
    <xdr:clientData/>
  </xdr:oneCellAnchor>
  <xdr:oneCellAnchor>
    <xdr:from>
      <xdr:col>32</xdr:col>
      <xdr:colOff>381000</xdr:colOff>
      <xdr:row>0</xdr:row>
      <xdr:rowOff>174625</xdr:rowOff>
    </xdr:from>
    <xdr:ext cx="2527223" cy="936141"/>
    <xdr:pic>
      <xdr:nvPicPr>
        <xdr:cNvPr id="5" name="Imagen 4">
          <a:extLst>
            <a:ext uri="{FF2B5EF4-FFF2-40B4-BE49-F238E27FC236}">
              <a16:creationId xmlns:a16="http://schemas.microsoft.com/office/drawing/2014/main" id="{B36EBFD9-2C57-4150-97A3-24B1AA74655A}"/>
            </a:ext>
          </a:extLst>
        </xdr:cNvPr>
        <xdr:cNvPicPr>
          <a:picLocks noChangeAspect="1"/>
        </xdr:cNvPicPr>
      </xdr:nvPicPr>
      <xdr:blipFill>
        <a:blip xmlns:r="http://schemas.openxmlformats.org/officeDocument/2006/relationships" r:embed="rId2"/>
        <a:stretch>
          <a:fillRect/>
        </a:stretch>
      </xdr:blipFill>
      <xdr:spPr>
        <a:xfrm>
          <a:off x="24765000" y="174625"/>
          <a:ext cx="2527223" cy="936141"/>
        </a:xfrm>
        <a:prstGeom prst="rect">
          <a:avLst/>
        </a:prstGeom>
      </xdr:spPr>
    </xdr:pic>
    <xdr:clientData/>
  </xdr:oneCellAnchor>
  <xdr:oneCellAnchor>
    <xdr:from>
      <xdr:col>12</xdr:col>
      <xdr:colOff>2099829</xdr:colOff>
      <xdr:row>1</xdr:row>
      <xdr:rowOff>225981</xdr:rowOff>
    </xdr:from>
    <xdr:ext cx="4209229" cy="374141"/>
    <xdr:sp macro="" textlink="">
      <xdr:nvSpPr>
        <xdr:cNvPr id="6" name="CuadroTexto 5">
          <a:extLst>
            <a:ext uri="{FF2B5EF4-FFF2-40B4-BE49-F238E27FC236}">
              <a16:creationId xmlns:a16="http://schemas.microsoft.com/office/drawing/2014/main" id="{D4863759-4A4D-47B0-AB9D-72CB623152B7}"/>
            </a:ext>
          </a:extLst>
        </xdr:cNvPr>
        <xdr:cNvSpPr txBox="1"/>
      </xdr:nvSpPr>
      <xdr:spPr>
        <a:xfrm>
          <a:off x="9910329" y="378381"/>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my.sharepoint.com/personal/rmonroy_mintic_gov_co/Documents/escritorio%20(1)/MINTIC%202023/PUBLICACION%20PES%204T/PES%20-%20DICIEMBRE%202022%20seguimiento%204T%20DIC%2031%20v1701202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
      <sheetName val="PES DICIEMBRE- 2022 "/>
      <sheetName val="f4"/>
      <sheetName val="archivos judh"/>
      <sheetName val="Gráficas"/>
      <sheetName val="Hoja2"/>
      <sheetName val="Hoja4"/>
      <sheetName val="proyeccion PES"/>
      <sheetName val="tendencia"/>
      <sheetName val="Hoja1"/>
      <sheetName val="ESTADO ENTREGAS"/>
      <sheetName val="HD"/>
      <sheetName val="Hoja3"/>
      <sheetName val="para correos"/>
      <sheetName val="Organigrama"/>
      <sheetName val="Lideres y enlaces ASPA"/>
      <sheetName val="CIFRAS PES 2021"/>
      <sheetName val="SINERGIA"/>
      <sheetName val="Lista Desplegable"/>
      <sheetName val="CIFRAS PES 2022"/>
      <sheetName val="enlaces 19092022"/>
    </sheetNames>
    <sheetDataSet>
      <sheetData sheetId="0"/>
      <sheetData sheetId="1"/>
      <sheetData sheetId="2">
        <row r="17">
          <cell r="K17">
            <v>25355616325</v>
          </cell>
          <cell r="N17">
            <v>24350541530.630001</v>
          </cell>
        </row>
        <row r="18">
          <cell r="N18">
            <v>0</v>
          </cell>
        </row>
        <row r="19">
          <cell r="K19">
            <v>10034970007</v>
          </cell>
          <cell r="N19">
            <v>10021189137</v>
          </cell>
        </row>
        <row r="21">
          <cell r="N21">
            <v>0</v>
          </cell>
        </row>
        <row r="22">
          <cell r="K22">
            <v>11497075939</v>
          </cell>
          <cell r="N22">
            <v>6810228556.8299999</v>
          </cell>
        </row>
        <row r="23">
          <cell r="K23">
            <v>40947529248</v>
          </cell>
          <cell r="N23">
            <v>40905112154</v>
          </cell>
        </row>
        <row r="25">
          <cell r="K25">
            <v>180391882637</v>
          </cell>
        </row>
        <row r="27">
          <cell r="N27">
            <v>0</v>
          </cell>
        </row>
        <row r="28">
          <cell r="K28">
            <v>130000000000</v>
          </cell>
          <cell r="N28">
            <v>105321065335</v>
          </cell>
        </row>
        <row r="35">
          <cell r="K35">
            <v>6000000000</v>
          </cell>
          <cell r="N35">
            <v>5277956589.8800001</v>
          </cell>
        </row>
        <row r="36">
          <cell r="K36">
            <v>4896395410</v>
          </cell>
          <cell r="N36">
            <v>4093494908.9899998</v>
          </cell>
        </row>
        <row r="37">
          <cell r="K37">
            <v>10020953992</v>
          </cell>
          <cell r="N37">
            <v>9910571615.3400002</v>
          </cell>
        </row>
        <row r="38">
          <cell r="K38">
            <v>26030015170</v>
          </cell>
          <cell r="N38">
            <v>17863828673</v>
          </cell>
        </row>
        <row r="39">
          <cell r="K39">
            <v>319725717035</v>
          </cell>
          <cell r="N39">
            <v>175725045333.04999</v>
          </cell>
        </row>
        <row r="40">
          <cell r="K40">
            <v>212965115982</v>
          </cell>
          <cell r="N40">
            <v>148835325783</v>
          </cell>
        </row>
        <row r="42">
          <cell r="K42">
            <v>23668264742</v>
          </cell>
          <cell r="N42">
            <v>22817915215</v>
          </cell>
        </row>
        <row r="46">
          <cell r="K46">
            <v>71547750586</v>
          </cell>
        </row>
        <row r="47">
          <cell r="N47">
            <v>27472330895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D11CF-DF1C-4141-A37C-75A320F3DA3B}">
  <sheetPr>
    <pageSetUpPr fitToPage="1"/>
  </sheetPr>
  <dimension ref="A1:AH160"/>
  <sheetViews>
    <sheetView tabSelected="1" view="pageBreakPreview" topLeftCell="O7" zoomScale="95" zoomScaleNormal="85" zoomScaleSheetLayoutView="95" workbookViewId="0">
      <pane ySplit="2" topLeftCell="A146" activePane="bottomLeft" state="frozen"/>
      <selection activeCell="AK26" sqref="AK26"/>
      <selection pane="bottomLeft" activeCell="S146" sqref="S146"/>
    </sheetView>
  </sheetViews>
  <sheetFormatPr baseColWidth="10" defaultColWidth="11.42578125" defaultRowHeight="15.75" outlineLevelCol="1" x14ac:dyDescent="0.25"/>
  <cols>
    <col min="1" max="1" width="28.5703125" style="1" customWidth="1"/>
    <col min="2" max="2" width="43.42578125" style="1" customWidth="1"/>
    <col min="3" max="3" width="40.42578125" style="1" customWidth="1"/>
    <col min="4" max="4" width="26.140625" style="1" customWidth="1"/>
    <col min="5" max="5" width="36.5703125" style="1" customWidth="1"/>
    <col min="6" max="6" width="33.5703125" style="1" customWidth="1"/>
    <col min="7" max="7" width="39.42578125" style="1" customWidth="1"/>
    <col min="8" max="8" width="29.42578125" style="1" customWidth="1"/>
    <col min="9" max="9" width="24.85546875" style="1" customWidth="1"/>
    <col min="10" max="10" width="31.140625" style="2" customWidth="1"/>
    <col min="11" max="12" width="35" style="2" customWidth="1"/>
    <col min="13" max="13" width="43.42578125" style="2" customWidth="1"/>
    <col min="14" max="17" width="35" style="2" customWidth="1"/>
    <col min="18" max="18" width="32.5703125" style="1" customWidth="1"/>
    <col min="19" max="19" width="42.85546875" style="1" customWidth="1"/>
    <col min="20" max="20" width="47.28515625" style="1" customWidth="1"/>
    <col min="21" max="21" width="47.28515625" style="1" hidden="1" customWidth="1"/>
    <col min="22" max="24" width="21.85546875" style="1" hidden="1" customWidth="1"/>
    <col min="25" max="25" width="29.85546875" style="1" hidden="1" customWidth="1" outlineLevel="1"/>
    <col min="26" max="26" width="21.85546875" style="1" hidden="1" customWidth="1" collapsed="1"/>
    <col min="27" max="27" width="30.42578125" style="1" hidden="1" customWidth="1" outlineLevel="1"/>
    <col min="28" max="28" width="21.85546875" style="1" hidden="1" customWidth="1" collapsed="1"/>
    <col min="29" max="29" width="21.85546875" style="1" hidden="1" customWidth="1" outlineLevel="1"/>
    <col min="30" max="30" width="21.85546875" style="1" customWidth="1" collapsed="1"/>
    <col min="31" max="31" width="21.85546875" style="1" customWidth="1" outlineLevel="1"/>
    <col min="32" max="33" width="21.85546875" style="1" customWidth="1"/>
    <col min="34" max="34" width="26.42578125" style="1" customWidth="1"/>
    <col min="35" max="16384" width="11.42578125" style="1"/>
  </cols>
  <sheetData>
    <row r="1" spans="1:34" x14ac:dyDescent="0.25">
      <c r="A1" s="65"/>
      <c r="B1" s="65"/>
      <c r="C1" s="65"/>
      <c r="D1" s="65"/>
      <c r="E1" s="65"/>
      <c r="F1" s="65"/>
      <c r="G1" s="65"/>
      <c r="H1" s="65"/>
      <c r="I1" s="65"/>
      <c r="J1" s="66"/>
      <c r="K1" s="66"/>
      <c r="L1" s="66"/>
      <c r="M1" s="66"/>
      <c r="N1" s="66"/>
      <c r="O1" s="66"/>
      <c r="P1" s="66"/>
      <c r="Q1" s="66"/>
      <c r="R1" s="65"/>
      <c r="S1" s="65"/>
      <c r="T1" s="65"/>
      <c r="U1" s="65"/>
      <c r="V1" s="65"/>
      <c r="W1" s="65"/>
      <c r="X1" s="65"/>
      <c r="Y1" s="65"/>
      <c r="Z1" s="65"/>
      <c r="AA1" s="65"/>
      <c r="AB1" s="65"/>
      <c r="AC1" s="65"/>
      <c r="AD1" s="65"/>
      <c r="AE1" s="65"/>
      <c r="AF1" s="65"/>
      <c r="AG1" s="65"/>
      <c r="AH1" s="65"/>
    </row>
    <row r="2" spans="1:34" x14ac:dyDescent="0.25">
      <c r="A2" s="65"/>
      <c r="B2" s="65"/>
      <c r="C2" s="65"/>
      <c r="D2" s="65"/>
      <c r="E2" s="65"/>
      <c r="F2" s="65"/>
      <c r="G2" s="65"/>
      <c r="H2" s="65"/>
      <c r="I2" s="65"/>
      <c r="J2" s="66"/>
      <c r="K2" s="66"/>
      <c r="L2" s="66"/>
      <c r="M2" s="66"/>
      <c r="N2" s="66"/>
      <c r="O2" s="66"/>
      <c r="P2" s="66"/>
      <c r="Q2" s="66"/>
      <c r="R2" s="65"/>
      <c r="S2" s="65"/>
      <c r="T2" s="65"/>
      <c r="U2" s="65"/>
      <c r="V2" s="65"/>
      <c r="W2" s="65"/>
      <c r="X2" s="65"/>
      <c r="Y2" s="65"/>
      <c r="Z2" s="65"/>
      <c r="AA2" s="65"/>
      <c r="AB2" s="65"/>
      <c r="AC2" s="65"/>
      <c r="AD2" s="65"/>
      <c r="AE2" s="65"/>
      <c r="AF2" s="65"/>
      <c r="AG2" s="65"/>
      <c r="AH2" s="65"/>
    </row>
    <row r="3" spans="1:34" x14ac:dyDescent="0.25">
      <c r="A3" s="65"/>
      <c r="B3" s="65"/>
      <c r="C3" s="65"/>
      <c r="D3" s="65"/>
      <c r="E3" s="65"/>
      <c r="F3" s="65"/>
      <c r="G3" s="65"/>
      <c r="H3" s="65"/>
      <c r="I3" s="65"/>
      <c r="J3" s="66"/>
      <c r="K3" s="66"/>
      <c r="L3" s="66"/>
      <c r="M3" s="66"/>
      <c r="N3" s="66"/>
      <c r="O3" s="66"/>
      <c r="P3" s="66"/>
      <c r="Q3" s="66"/>
      <c r="R3" s="65"/>
      <c r="S3" s="65"/>
      <c r="T3" s="65"/>
      <c r="U3" s="65"/>
      <c r="V3" s="65"/>
      <c r="W3" s="65"/>
      <c r="X3" s="65"/>
      <c r="Y3" s="65"/>
      <c r="Z3" s="65"/>
      <c r="AA3" s="65"/>
      <c r="AB3" s="65"/>
      <c r="AC3" s="65"/>
      <c r="AD3" s="65"/>
      <c r="AE3" s="65"/>
      <c r="AF3" s="65"/>
      <c r="AG3" s="65"/>
      <c r="AH3" s="65"/>
    </row>
    <row r="4" spans="1:34" x14ac:dyDescent="0.25">
      <c r="A4" s="65"/>
      <c r="B4" s="65"/>
      <c r="C4" s="65"/>
      <c r="D4" s="65"/>
      <c r="E4" s="65"/>
      <c r="F4" s="65"/>
      <c r="G4" s="65"/>
      <c r="H4" s="65"/>
      <c r="I4" s="65"/>
      <c r="J4" s="66"/>
      <c r="K4" s="66"/>
      <c r="L4" s="66"/>
      <c r="M4" s="66"/>
      <c r="N4" s="66"/>
      <c r="O4" s="66"/>
      <c r="P4" s="66"/>
      <c r="Q4" s="66"/>
      <c r="R4" s="65"/>
      <c r="S4" s="65"/>
      <c r="T4" s="65"/>
      <c r="U4" s="65"/>
      <c r="V4" s="65"/>
      <c r="W4" s="65"/>
      <c r="X4" s="65"/>
      <c r="Y4" s="65"/>
      <c r="Z4" s="65"/>
      <c r="AA4" s="65"/>
      <c r="AB4" s="65"/>
      <c r="AC4" s="65"/>
      <c r="AD4" s="65"/>
      <c r="AE4" s="65"/>
      <c r="AF4" s="65"/>
      <c r="AG4" s="65"/>
      <c r="AH4" s="65"/>
    </row>
    <row r="5" spans="1:34" x14ac:dyDescent="0.25">
      <c r="A5" s="65"/>
      <c r="B5" s="65"/>
      <c r="C5" s="65"/>
      <c r="D5" s="65"/>
      <c r="E5" s="65"/>
      <c r="F5" s="65"/>
      <c r="G5" s="65"/>
      <c r="H5" s="65"/>
      <c r="I5" s="65"/>
      <c r="J5" s="66"/>
      <c r="K5" s="66"/>
      <c r="L5" s="66"/>
      <c r="M5" s="66"/>
      <c r="N5" s="66"/>
      <c r="O5" s="66"/>
      <c r="P5" s="66"/>
      <c r="Q5" s="66"/>
      <c r="R5" s="65"/>
      <c r="S5" s="65"/>
      <c r="T5" s="65"/>
      <c r="U5" s="65"/>
      <c r="V5" s="65"/>
      <c r="W5" s="65"/>
      <c r="X5" s="65"/>
      <c r="Y5" s="65"/>
      <c r="Z5" s="65"/>
      <c r="AA5" s="65"/>
      <c r="AB5" s="65"/>
      <c r="AC5" s="65"/>
      <c r="AD5" s="65"/>
      <c r="AE5" s="65"/>
      <c r="AF5" s="65"/>
      <c r="AG5" s="65"/>
      <c r="AH5" s="65"/>
    </row>
    <row r="6" spans="1:34" x14ac:dyDescent="0.25">
      <c r="A6" s="62"/>
      <c r="B6" s="62"/>
      <c r="C6" s="62"/>
      <c r="D6" s="62"/>
      <c r="E6" s="62"/>
      <c r="F6" s="62"/>
      <c r="G6" s="62"/>
      <c r="H6" s="62"/>
      <c r="I6" s="62"/>
      <c r="J6" s="64"/>
      <c r="K6" s="64"/>
      <c r="L6" s="64"/>
      <c r="M6" s="64"/>
      <c r="N6" s="64"/>
      <c r="O6" s="64"/>
      <c r="P6" s="64"/>
      <c r="Q6" s="64"/>
      <c r="R6" s="62"/>
      <c r="S6" s="62"/>
      <c r="T6" s="62"/>
      <c r="U6" s="62"/>
      <c r="V6" s="62"/>
      <c r="W6" s="62"/>
      <c r="X6" s="62"/>
      <c r="Y6" s="62"/>
      <c r="Z6" s="62"/>
      <c r="AA6" s="62"/>
      <c r="AB6" s="62"/>
      <c r="AC6" s="62"/>
      <c r="AD6" s="62"/>
      <c r="AE6" s="63"/>
      <c r="AF6" s="62"/>
      <c r="AG6" s="62"/>
      <c r="AH6" s="62"/>
    </row>
    <row r="7" spans="1:34" customFormat="1" ht="60" customHeight="1" x14ac:dyDescent="0.25">
      <c r="A7" s="73" t="s">
        <v>514</v>
      </c>
      <c r="B7" s="73"/>
      <c r="C7" s="73"/>
      <c r="D7" s="73"/>
      <c r="E7" s="73"/>
      <c r="F7" s="73"/>
      <c r="G7" s="73"/>
      <c r="H7" s="73"/>
      <c r="I7" s="73"/>
      <c r="J7" s="73"/>
      <c r="K7" s="73"/>
      <c r="L7" s="73"/>
      <c r="M7" s="73"/>
      <c r="N7" s="73"/>
      <c r="O7" s="73"/>
      <c r="P7" s="73"/>
      <c r="Q7" s="73"/>
      <c r="R7" s="73"/>
      <c r="S7" s="73"/>
      <c r="T7" s="73"/>
      <c r="U7" s="73"/>
      <c r="V7" s="73"/>
      <c r="W7" s="73"/>
      <c r="X7" s="73"/>
      <c r="Y7" s="73"/>
      <c r="Z7" s="74"/>
      <c r="AA7" s="74"/>
      <c r="AB7" s="74"/>
      <c r="AC7" s="74"/>
      <c r="AD7" s="74"/>
      <c r="AE7" s="74"/>
      <c r="AF7" s="74"/>
      <c r="AG7" s="74"/>
      <c r="AH7" s="74"/>
    </row>
    <row r="8" spans="1:34" s="6" customFormat="1" ht="36" x14ac:dyDescent="0.25">
      <c r="A8" s="60" t="s">
        <v>513</v>
      </c>
      <c r="B8" s="60" t="s">
        <v>512</v>
      </c>
      <c r="C8" s="60" t="s">
        <v>511</v>
      </c>
      <c r="D8" s="60" t="s">
        <v>510</v>
      </c>
      <c r="E8" s="60" t="s">
        <v>509</v>
      </c>
      <c r="F8" s="60" t="s">
        <v>508</v>
      </c>
      <c r="G8" s="60" t="s">
        <v>507</v>
      </c>
      <c r="H8" s="60" t="s">
        <v>506</v>
      </c>
      <c r="I8" s="60" t="s">
        <v>505</v>
      </c>
      <c r="J8" s="60" t="s">
        <v>504</v>
      </c>
      <c r="K8" s="60" t="s">
        <v>503</v>
      </c>
      <c r="L8" s="60" t="s">
        <v>502</v>
      </c>
      <c r="M8" s="60" t="s">
        <v>501</v>
      </c>
      <c r="N8" s="60" t="s">
        <v>500</v>
      </c>
      <c r="O8" s="60" t="s">
        <v>499</v>
      </c>
      <c r="P8" s="60" t="s">
        <v>498</v>
      </c>
      <c r="Q8" s="60" t="s">
        <v>497</v>
      </c>
      <c r="R8" s="60" t="s">
        <v>496</v>
      </c>
      <c r="S8" s="60" t="s">
        <v>495</v>
      </c>
      <c r="T8" s="60" t="s">
        <v>494</v>
      </c>
      <c r="U8" s="61" t="s">
        <v>493</v>
      </c>
      <c r="V8" s="60" t="s">
        <v>492</v>
      </c>
      <c r="W8" s="60" t="s">
        <v>491</v>
      </c>
      <c r="X8" s="60" t="s">
        <v>490</v>
      </c>
      <c r="Y8" s="60" t="s">
        <v>489</v>
      </c>
      <c r="Z8" s="60" t="s">
        <v>488</v>
      </c>
      <c r="AA8" s="60" t="s">
        <v>487</v>
      </c>
      <c r="AB8" s="60" t="s">
        <v>486</v>
      </c>
      <c r="AC8" s="60" t="s">
        <v>485</v>
      </c>
      <c r="AD8" s="60" t="s">
        <v>484</v>
      </c>
      <c r="AE8" s="60" t="s">
        <v>483</v>
      </c>
      <c r="AF8" s="60" t="s">
        <v>482</v>
      </c>
      <c r="AG8" s="60" t="s">
        <v>481</v>
      </c>
      <c r="AH8" s="60" t="s">
        <v>480</v>
      </c>
    </row>
    <row r="9" spans="1:34" s="6" customFormat="1" ht="96" customHeight="1" x14ac:dyDescent="0.25">
      <c r="A9" s="70" t="s">
        <v>25</v>
      </c>
      <c r="B9" s="70" t="s">
        <v>162</v>
      </c>
      <c r="C9" s="70" t="s">
        <v>23</v>
      </c>
      <c r="D9" s="70" t="s">
        <v>275</v>
      </c>
      <c r="E9" s="70" t="s">
        <v>135</v>
      </c>
      <c r="F9" s="70" t="s">
        <v>479</v>
      </c>
      <c r="G9" s="70" t="s">
        <v>478</v>
      </c>
      <c r="H9" s="75"/>
      <c r="I9" s="70" t="s">
        <v>461</v>
      </c>
      <c r="J9" s="67">
        <v>11287916536</v>
      </c>
      <c r="K9" s="67">
        <v>11124755265</v>
      </c>
      <c r="L9" s="67">
        <v>15016428698</v>
      </c>
      <c r="M9" s="67">
        <v>14622515052.67</v>
      </c>
      <c r="N9" s="67">
        <v>23138051954</v>
      </c>
      <c r="O9" s="67">
        <v>21192396435.099998</v>
      </c>
      <c r="P9" s="67">
        <f>[2]f4!K17</f>
        <v>25355616325</v>
      </c>
      <c r="Q9" s="67">
        <f>[2]f4!N17</f>
        <v>24350541530.630001</v>
      </c>
      <c r="R9" s="70" t="s">
        <v>477</v>
      </c>
      <c r="S9" s="18" t="s">
        <v>476</v>
      </c>
      <c r="T9" s="18" t="s">
        <v>475</v>
      </c>
      <c r="U9" s="55" t="s">
        <v>1</v>
      </c>
      <c r="V9" s="18" t="s">
        <v>32</v>
      </c>
      <c r="W9" s="18">
        <v>0</v>
      </c>
      <c r="X9" s="18">
        <v>1</v>
      </c>
      <c r="Y9" s="18">
        <v>1</v>
      </c>
      <c r="Z9" s="18">
        <v>1</v>
      </c>
      <c r="AA9" s="18">
        <v>1</v>
      </c>
      <c r="AB9" s="18">
        <v>1</v>
      </c>
      <c r="AC9" s="18">
        <v>1</v>
      </c>
      <c r="AD9" s="18">
        <v>1</v>
      </c>
      <c r="AE9" s="18">
        <v>1</v>
      </c>
      <c r="AF9" s="18">
        <f t="shared" ref="AF9:AF21" si="0">+_xlfn.IFS(V9="Acumulado",X9+Z9+AB9+AD9,V9="Capacidad",AD9,V9="Flujo",AD9,V9="Reducción",AD9,V9="Stock",AD9)</f>
        <v>4</v>
      </c>
      <c r="AG9" s="18">
        <f t="shared" ref="AG9:AG22" si="1">+_xlfn.IFS(V9="Acumulado",Y9+AA9+AC9+AE9,V9="Capacidad",AC9,V9="Flujo",AC9,V9="Reducción",Y9,V9="Stock",AC9)</f>
        <v>4</v>
      </c>
      <c r="AH9" s="70" t="s">
        <v>474</v>
      </c>
    </row>
    <row r="10" spans="1:34" s="6" customFormat="1" ht="70.5" customHeight="1" x14ac:dyDescent="0.25">
      <c r="A10" s="71"/>
      <c r="B10" s="71"/>
      <c r="C10" s="71"/>
      <c r="D10" s="71"/>
      <c r="E10" s="71"/>
      <c r="F10" s="71"/>
      <c r="G10" s="71"/>
      <c r="H10" s="76"/>
      <c r="I10" s="71"/>
      <c r="J10" s="68"/>
      <c r="K10" s="68"/>
      <c r="L10" s="68"/>
      <c r="M10" s="68"/>
      <c r="N10" s="68"/>
      <c r="O10" s="68"/>
      <c r="P10" s="68"/>
      <c r="Q10" s="68"/>
      <c r="R10" s="71"/>
      <c r="S10" s="18" t="s">
        <v>473</v>
      </c>
      <c r="T10" s="18" t="s">
        <v>472</v>
      </c>
      <c r="U10" s="34" t="s">
        <v>1</v>
      </c>
      <c r="V10" s="18" t="s">
        <v>32</v>
      </c>
      <c r="W10" s="18">
        <v>1</v>
      </c>
      <c r="X10" s="18">
        <v>1</v>
      </c>
      <c r="Y10" s="18">
        <v>1</v>
      </c>
      <c r="Z10" s="18">
        <v>0</v>
      </c>
      <c r="AA10" s="18">
        <v>0</v>
      </c>
      <c r="AB10" s="18">
        <v>0</v>
      </c>
      <c r="AC10" s="18">
        <v>1</v>
      </c>
      <c r="AD10" s="18">
        <v>0</v>
      </c>
      <c r="AE10" s="18"/>
      <c r="AF10" s="18">
        <f t="shared" si="0"/>
        <v>1</v>
      </c>
      <c r="AG10" s="18">
        <f t="shared" si="1"/>
        <v>2</v>
      </c>
      <c r="AH10" s="71"/>
    </row>
    <row r="11" spans="1:34" s="6" customFormat="1" ht="47.25" x14ac:dyDescent="0.25">
      <c r="A11" s="71"/>
      <c r="B11" s="71"/>
      <c r="C11" s="71"/>
      <c r="D11" s="71"/>
      <c r="E11" s="71"/>
      <c r="F11" s="71"/>
      <c r="G11" s="71"/>
      <c r="H11" s="76"/>
      <c r="I11" s="71"/>
      <c r="J11" s="68"/>
      <c r="K11" s="68"/>
      <c r="L11" s="68"/>
      <c r="M11" s="68"/>
      <c r="N11" s="68"/>
      <c r="O11" s="68"/>
      <c r="P11" s="68"/>
      <c r="Q11" s="68"/>
      <c r="R11" s="71"/>
      <c r="S11" s="18" t="s">
        <v>471</v>
      </c>
      <c r="T11" s="18" t="s">
        <v>470</v>
      </c>
      <c r="U11" s="34" t="s">
        <v>469</v>
      </c>
      <c r="V11" s="18" t="s">
        <v>32</v>
      </c>
      <c r="W11" s="18">
        <v>0</v>
      </c>
      <c r="X11" s="18">
        <v>1</v>
      </c>
      <c r="Y11" s="18">
        <v>1</v>
      </c>
      <c r="Z11" s="18">
        <v>0</v>
      </c>
      <c r="AA11" s="18">
        <v>1</v>
      </c>
      <c r="AB11" s="18">
        <v>0</v>
      </c>
      <c r="AC11" s="18"/>
      <c r="AD11" s="18">
        <v>0</v>
      </c>
      <c r="AE11" s="18"/>
      <c r="AF11" s="18">
        <f t="shared" si="0"/>
        <v>1</v>
      </c>
      <c r="AG11" s="18">
        <f t="shared" si="1"/>
        <v>2</v>
      </c>
      <c r="AH11" s="71"/>
    </row>
    <row r="12" spans="1:34" s="6" customFormat="1" ht="75.599999999999994" customHeight="1" x14ac:dyDescent="0.25">
      <c r="A12" s="71"/>
      <c r="B12" s="71"/>
      <c r="C12" s="71"/>
      <c r="D12" s="71"/>
      <c r="E12" s="71"/>
      <c r="F12" s="71"/>
      <c r="G12" s="71"/>
      <c r="H12" s="76"/>
      <c r="I12" s="71"/>
      <c r="J12" s="68"/>
      <c r="K12" s="68"/>
      <c r="L12" s="68"/>
      <c r="M12" s="68"/>
      <c r="N12" s="68"/>
      <c r="O12" s="68"/>
      <c r="P12" s="68"/>
      <c r="Q12" s="68"/>
      <c r="R12" s="71"/>
      <c r="S12" s="18" t="s">
        <v>468</v>
      </c>
      <c r="T12" s="18" t="s">
        <v>467</v>
      </c>
      <c r="U12" s="34" t="s">
        <v>1</v>
      </c>
      <c r="V12" s="18" t="s">
        <v>32</v>
      </c>
      <c r="W12" s="18">
        <v>0</v>
      </c>
      <c r="X12" s="18">
        <v>0</v>
      </c>
      <c r="Y12" s="18">
        <v>0</v>
      </c>
      <c r="Z12" s="18">
        <v>0</v>
      </c>
      <c r="AA12" s="37">
        <v>0</v>
      </c>
      <c r="AB12" s="13">
        <v>1394</v>
      </c>
      <c r="AC12" s="18">
        <v>895</v>
      </c>
      <c r="AD12" s="13">
        <v>2191</v>
      </c>
      <c r="AE12" s="13">
        <f>503+699+2070</f>
        <v>3272</v>
      </c>
      <c r="AF12" s="13">
        <f t="shared" si="0"/>
        <v>3585</v>
      </c>
      <c r="AG12" s="18">
        <f t="shared" si="1"/>
        <v>4167</v>
      </c>
      <c r="AH12" s="71"/>
    </row>
    <row r="13" spans="1:34" s="6" customFormat="1" ht="52.5" customHeight="1" x14ac:dyDescent="0.25">
      <c r="A13" s="71"/>
      <c r="B13" s="71"/>
      <c r="C13" s="71"/>
      <c r="D13" s="71"/>
      <c r="E13" s="71"/>
      <c r="F13" s="71"/>
      <c r="G13" s="71"/>
      <c r="H13" s="76"/>
      <c r="I13" s="71"/>
      <c r="J13" s="68"/>
      <c r="K13" s="68"/>
      <c r="L13" s="68"/>
      <c r="M13" s="68"/>
      <c r="N13" s="68"/>
      <c r="O13" s="68"/>
      <c r="P13" s="68"/>
      <c r="Q13" s="68"/>
      <c r="R13" s="71"/>
      <c r="S13" s="70" t="s">
        <v>466</v>
      </c>
      <c r="T13" s="18" t="s">
        <v>465</v>
      </c>
      <c r="U13" s="34" t="s">
        <v>440</v>
      </c>
      <c r="V13" s="18" t="s">
        <v>32</v>
      </c>
      <c r="W13" s="18">
        <v>0</v>
      </c>
      <c r="X13" s="18">
        <v>0</v>
      </c>
      <c r="Y13" s="18">
        <v>0</v>
      </c>
      <c r="Z13" s="18">
        <v>1</v>
      </c>
      <c r="AA13" s="18">
        <v>1</v>
      </c>
      <c r="AB13" s="18">
        <v>0</v>
      </c>
      <c r="AC13" s="18">
        <v>1</v>
      </c>
      <c r="AD13" s="18">
        <v>0</v>
      </c>
      <c r="AE13" s="18"/>
      <c r="AF13" s="18">
        <f t="shared" si="0"/>
        <v>1</v>
      </c>
      <c r="AG13" s="18">
        <f t="shared" si="1"/>
        <v>2</v>
      </c>
      <c r="AH13" s="71"/>
    </row>
    <row r="14" spans="1:34" s="6" customFormat="1" ht="55.5" customHeight="1" x14ac:dyDescent="0.25">
      <c r="A14" s="72"/>
      <c r="B14" s="72"/>
      <c r="C14" s="72"/>
      <c r="D14" s="72"/>
      <c r="E14" s="72"/>
      <c r="F14" s="72"/>
      <c r="G14" s="72"/>
      <c r="H14" s="77"/>
      <c r="I14" s="72"/>
      <c r="J14" s="69"/>
      <c r="K14" s="69"/>
      <c r="L14" s="69"/>
      <c r="M14" s="69"/>
      <c r="N14" s="69"/>
      <c r="O14" s="69"/>
      <c r="P14" s="69"/>
      <c r="Q14" s="69"/>
      <c r="R14" s="72"/>
      <c r="S14" s="72"/>
      <c r="T14" s="18" t="s">
        <v>464</v>
      </c>
      <c r="U14" s="19" t="s">
        <v>1</v>
      </c>
      <c r="V14" s="18" t="s">
        <v>32</v>
      </c>
      <c r="W14" s="18">
        <v>0</v>
      </c>
      <c r="X14" s="18">
        <v>0</v>
      </c>
      <c r="Y14" s="18">
        <v>0</v>
      </c>
      <c r="Z14" s="18">
        <v>0</v>
      </c>
      <c r="AA14" s="18">
        <v>0</v>
      </c>
      <c r="AB14" s="18">
        <v>1</v>
      </c>
      <c r="AC14" s="18">
        <v>1</v>
      </c>
      <c r="AD14" s="18">
        <v>0</v>
      </c>
      <c r="AE14" s="18"/>
      <c r="AF14" s="18">
        <f t="shared" si="0"/>
        <v>1</v>
      </c>
      <c r="AG14" s="18">
        <f t="shared" si="1"/>
        <v>1</v>
      </c>
      <c r="AH14" s="72"/>
    </row>
    <row r="15" spans="1:34" s="6" customFormat="1" ht="118.5" customHeight="1" x14ac:dyDescent="0.25">
      <c r="A15" s="41" t="s">
        <v>25</v>
      </c>
      <c r="B15" s="41" t="s">
        <v>162</v>
      </c>
      <c r="C15" s="41" t="s">
        <v>23</v>
      </c>
      <c r="D15" s="41" t="s">
        <v>275</v>
      </c>
      <c r="E15" s="41" t="s">
        <v>135</v>
      </c>
      <c r="F15" s="41" t="s">
        <v>463</v>
      </c>
      <c r="G15" s="41" t="s">
        <v>462</v>
      </c>
      <c r="H15" s="59"/>
      <c r="I15" s="41" t="s">
        <v>461</v>
      </c>
      <c r="J15" s="42"/>
      <c r="K15" s="42"/>
      <c r="L15" s="42"/>
      <c r="M15" s="42"/>
      <c r="N15" s="42"/>
      <c r="O15" s="42"/>
      <c r="P15" s="42"/>
      <c r="Q15" s="42">
        <f>[2]f4!N18</f>
        <v>0</v>
      </c>
      <c r="R15" s="41"/>
      <c r="S15" s="32" t="s">
        <v>460</v>
      </c>
      <c r="T15" s="18" t="s">
        <v>459</v>
      </c>
      <c r="U15" s="34" t="s">
        <v>424</v>
      </c>
      <c r="V15" s="18" t="s">
        <v>32</v>
      </c>
      <c r="W15" s="24">
        <v>0</v>
      </c>
      <c r="X15" s="24">
        <v>0</v>
      </c>
      <c r="Y15" s="24">
        <v>0</v>
      </c>
      <c r="Z15" s="24">
        <v>0</v>
      </c>
      <c r="AA15" s="24">
        <v>0</v>
      </c>
      <c r="AB15" s="24">
        <v>0</v>
      </c>
      <c r="AC15" s="24">
        <v>0</v>
      </c>
      <c r="AD15" s="24">
        <v>1</v>
      </c>
      <c r="AE15" s="24">
        <v>1</v>
      </c>
      <c r="AF15" s="9">
        <f t="shared" si="0"/>
        <v>1</v>
      </c>
      <c r="AG15" s="9">
        <f t="shared" si="1"/>
        <v>1</v>
      </c>
      <c r="AH15" s="41" t="s">
        <v>154</v>
      </c>
    </row>
    <row r="16" spans="1:34" s="6" customFormat="1" ht="94.5" customHeight="1" x14ac:dyDescent="0.25">
      <c r="A16" s="70" t="s">
        <v>25</v>
      </c>
      <c r="B16" s="70" t="s">
        <v>162</v>
      </c>
      <c r="C16" s="70" t="s">
        <v>217</v>
      </c>
      <c r="D16" s="70" t="s">
        <v>275</v>
      </c>
      <c r="E16" s="70" t="s">
        <v>458</v>
      </c>
      <c r="F16" s="70" t="s">
        <v>457</v>
      </c>
      <c r="G16" s="70" t="s">
        <v>456</v>
      </c>
      <c r="H16" s="70" t="s">
        <v>455</v>
      </c>
      <c r="I16" s="70" t="s">
        <v>429</v>
      </c>
      <c r="J16" s="67">
        <v>8616032097</v>
      </c>
      <c r="K16" s="67">
        <v>8009484402</v>
      </c>
      <c r="L16" s="67">
        <v>10748873693</v>
      </c>
      <c r="M16" s="67">
        <v>10131943570.879999</v>
      </c>
      <c r="N16" s="67">
        <v>15940000000</v>
      </c>
      <c r="O16" s="67">
        <v>9538322310.1299992</v>
      </c>
      <c r="P16" s="67">
        <f>[2]f4!K22</f>
        <v>11497075939</v>
      </c>
      <c r="Q16" s="67">
        <f>[2]f4!N22</f>
        <v>6810228556.8299999</v>
      </c>
      <c r="R16" s="70" t="s">
        <v>454</v>
      </c>
      <c r="S16" s="18" t="s">
        <v>453</v>
      </c>
      <c r="T16" s="18" t="s">
        <v>452</v>
      </c>
      <c r="U16" s="55" t="s">
        <v>424</v>
      </c>
      <c r="V16" s="18" t="s">
        <v>32</v>
      </c>
      <c r="W16" s="18">
        <v>0</v>
      </c>
      <c r="X16" s="18">
        <v>3</v>
      </c>
      <c r="Y16" s="18">
        <v>3</v>
      </c>
      <c r="Z16" s="18">
        <v>3</v>
      </c>
      <c r="AA16" s="37">
        <v>3</v>
      </c>
      <c r="AB16" s="18">
        <v>3</v>
      </c>
      <c r="AC16" s="18">
        <v>3</v>
      </c>
      <c r="AD16" s="18">
        <v>3</v>
      </c>
      <c r="AE16" s="18">
        <v>3</v>
      </c>
      <c r="AF16" s="18">
        <f t="shared" si="0"/>
        <v>12</v>
      </c>
      <c r="AG16" s="18">
        <f t="shared" si="1"/>
        <v>12</v>
      </c>
      <c r="AH16" s="70" t="s">
        <v>426</v>
      </c>
    </row>
    <row r="17" spans="1:34" s="6" customFormat="1" ht="96" customHeight="1" x14ac:dyDescent="0.25">
      <c r="A17" s="71"/>
      <c r="B17" s="71"/>
      <c r="C17" s="71"/>
      <c r="D17" s="71"/>
      <c r="E17" s="71"/>
      <c r="F17" s="71"/>
      <c r="G17" s="71"/>
      <c r="H17" s="71"/>
      <c r="I17" s="71"/>
      <c r="J17" s="68"/>
      <c r="K17" s="68"/>
      <c r="L17" s="68"/>
      <c r="M17" s="68"/>
      <c r="N17" s="68"/>
      <c r="O17" s="68"/>
      <c r="P17" s="68"/>
      <c r="Q17" s="68"/>
      <c r="R17" s="71"/>
      <c r="S17" s="18" t="s">
        <v>451</v>
      </c>
      <c r="T17" s="18" t="s">
        <v>450</v>
      </c>
      <c r="U17" s="34" t="s">
        <v>1</v>
      </c>
      <c r="V17" s="18" t="s">
        <v>32</v>
      </c>
      <c r="W17" s="57">
        <v>360</v>
      </c>
      <c r="X17" s="18">
        <v>175</v>
      </c>
      <c r="Y17" s="18">
        <v>175</v>
      </c>
      <c r="Z17" s="57">
        <v>0</v>
      </c>
      <c r="AA17" s="37">
        <v>0</v>
      </c>
      <c r="AB17" s="57">
        <v>450</v>
      </c>
      <c r="AC17" s="18">
        <v>0</v>
      </c>
      <c r="AD17" s="13">
        <v>3250</v>
      </c>
      <c r="AE17" s="18">
        <v>0</v>
      </c>
      <c r="AF17" s="13">
        <f t="shared" si="0"/>
        <v>3875</v>
      </c>
      <c r="AG17" s="18">
        <f t="shared" si="1"/>
        <v>175</v>
      </c>
      <c r="AH17" s="71"/>
    </row>
    <row r="18" spans="1:34" s="6" customFormat="1" ht="148.5" customHeight="1" x14ac:dyDescent="0.25">
      <c r="A18" s="71"/>
      <c r="B18" s="71"/>
      <c r="C18" s="71"/>
      <c r="D18" s="71"/>
      <c r="E18" s="71"/>
      <c r="F18" s="71"/>
      <c r="G18" s="71"/>
      <c r="H18" s="71"/>
      <c r="I18" s="71"/>
      <c r="J18" s="68"/>
      <c r="K18" s="68"/>
      <c r="L18" s="68"/>
      <c r="M18" s="68"/>
      <c r="N18" s="68"/>
      <c r="O18" s="68"/>
      <c r="P18" s="68"/>
      <c r="Q18" s="68"/>
      <c r="R18" s="71"/>
      <c r="S18" s="18" t="s">
        <v>449</v>
      </c>
      <c r="T18" s="18" t="s">
        <v>448</v>
      </c>
      <c r="U18" s="34" t="s">
        <v>424</v>
      </c>
      <c r="V18" s="18" t="s">
        <v>32</v>
      </c>
      <c r="W18" s="18">
        <v>0</v>
      </c>
      <c r="X18" s="18">
        <v>1</v>
      </c>
      <c r="Y18" s="18">
        <v>1</v>
      </c>
      <c r="Z18" s="18">
        <v>1</v>
      </c>
      <c r="AA18" s="37">
        <v>1</v>
      </c>
      <c r="AB18" s="18">
        <v>0</v>
      </c>
      <c r="AC18" s="18"/>
      <c r="AD18" s="18">
        <v>2</v>
      </c>
      <c r="AE18" s="18">
        <v>0</v>
      </c>
      <c r="AF18" s="18">
        <f t="shared" si="0"/>
        <v>4</v>
      </c>
      <c r="AG18" s="18">
        <f t="shared" si="1"/>
        <v>2</v>
      </c>
      <c r="AH18" s="71"/>
    </row>
    <row r="19" spans="1:34" s="6" customFormat="1" ht="122.25" customHeight="1" x14ac:dyDescent="0.25">
      <c r="A19" s="71"/>
      <c r="B19" s="71"/>
      <c r="C19" s="71"/>
      <c r="D19" s="71"/>
      <c r="E19" s="71"/>
      <c r="F19" s="71"/>
      <c r="G19" s="71"/>
      <c r="H19" s="71"/>
      <c r="I19" s="71"/>
      <c r="J19" s="68"/>
      <c r="K19" s="68"/>
      <c r="L19" s="68"/>
      <c r="M19" s="68"/>
      <c r="N19" s="68"/>
      <c r="O19" s="68"/>
      <c r="P19" s="68"/>
      <c r="Q19" s="68"/>
      <c r="R19" s="71"/>
      <c r="S19" s="18" t="s">
        <v>447</v>
      </c>
      <c r="T19" s="18" t="s">
        <v>446</v>
      </c>
      <c r="U19" s="34" t="s">
        <v>424</v>
      </c>
      <c r="V19" s="18" t="s">
        <v>32</v>
      </c>
      <c r="W19" s="18">
        <v>0</v>
      </c>
      <c r="X19" s="18">
        <v>0</v>
      </c>
      <c r="Y19" s="18">
        <v>0</v>
      </c>
      <c r="Z19" s="18">
        <v>2</v>
      </c>
      <c r="AA19" s="37">
        <v>2</v>
      </c>
      <c r="AB19" s="18">
        <v>8</v>
      </c>
      <c r="AC19" s="18">
        <v>6</v>
      </c>
      <c r="AD19" s="18">
        <v>4</v>
      </c>
      <c r="AE19" s="18">
        <v>3</v>
      </c>
      <c r="AF19" s="18">
        <f t="shared" si="0"/>
        <v>14</v>
      </c>
      <c r="AG19" s="18">
        <f t="shared" si="1"/>
        <v>11</v>
      </c>
      <c r="AH19" s="71"/>
    </row>
    <row r="20" spans="1:34" s="6" customFormat="1" ht="94.5" customHeight="1" x14ac:dyDescent="0.25">
      <c r="A20" s="78" t="s">
        <v>25</v>
      </c>
      <c r="B20" s="78" t="s">
        <v>162</v>
      </c>
      <c r="C20" s="78" t="s">
        <v>217</v>
      </c>
      <c r="D20" s="78" t="s">
        <v>275</v>
      </c>
      <c r="E20" s="78" t="s">
        <v>379</v>
      </c>
      <c r="F20" s="78" t="s">
        <v>445</v>
      </c>
      <c r="G20" s="78" t="s">
        <v>444</v>
      </c>
      <c r="H20" s="78"/>
      <c r="I20" s="78" t="s">
        <v>443</v>
      </c>
      <c r="J20" s="80">
        <v>16831971200</v>
      </c>
      <c r="K20" s="80">
        <v>16831971200</v>
      </c>
      <c r="L20" s="80">
        <v>18000000000</v>
      </c>
      <c r="M20" s="80">
        <v>18000000000</v>
      </c>
      <c r="N20" s="80"/>
      <c r="O20" s="80"/>
      <c r="P20" s="80"/>
      <c r="Q20" s="80">
        <f>[2]f4!N21</f>
        <v>0</v>
      </c>
      <c r="R20" s="78"/>
      <c r="S20" s="78" t="s">
        <v>442</v>
      </c>
      <c r="T20" s="7" t="s">
        <v>441</v>
      </c>
      <c r="U20" s="46" t="s">
        <v>440</v>
      </c>
      <c r="V20" s="7" t="s">
        <v>32</v>
      </c>
      <c r="W20" s="7">
        <v>0</v>
      </c>
      <c r="X20" s="14">
        <v>22000</v>
      </c>
      <c r="Y20" s="14">
        <v>22175</v>
      </c>
      <c r="Z20" s="14">
        <v>22000</v>
      </c>
      <c r="AA20" s="54">
        <v>24810</v>
      </c>
      <c r="AB20" s="14">
        <v>0</v>
      </c>
      <c r="AC20" s="14">
        <v>28288</v>
      </c>
      <c r="AD20" s="14">
        <v>36400</v>
      </c>
      <c r="AE20" s="14">
        <v>38295</v>
      </c>
      <c r="AF20" s="14">
        <f t="shared" si="0"/>
        <v>80400</v>
      </c>
      <c r="AG20" s="14">
        <f t="shared" si="1"/>
        <v>113568</v>
      </c>
      <c r="AH20" s="78" t="s">
        <v>439</v>
      </c>
    </row>
    <row r="21" spans="1:34" s="6" customFormat="1" ht="140.25" customHeight="1" x14ac:dyDescent="0.25">
      <c r="A21" s="79"/>
      <c r="B21" s="79"/>
      <c r="C21" s="79"/>
      <c r="D21" s="79"/>
      <c r="E21" s="79"/>
      <c r="F21" s="79"/>
      <c r="G21" s="79"/>
      <c r="H21" s="79"/>
      <c r="I21" s="79"/>
      <c r="J21" s="81"/>
      <c r="K21" s="81"/>
      <c r="L21" s="81"/>
      <c r="M21" s="81"/>
      <c r="N21" s="81"/>
      <c r="O21" s="81"/>
      <c r="P21" s="81"/>
      <c r="Q21" s="81"/>
      <c r="R21" s="79"/>
      <c r="S21" s="79"/>
      <c r="T21" s="7" t="s">
        <v>438</v>
      </c>
      <c r="U21" s="12" t="s">
        <v>424</v>
      </c>
      <c r="V21" s="7" t="s">
        <v>32</v>
      </c>
      <c r="W21" s="7">
        <v>0</v>
      </c>
      <c r="X21" s="14">
        <v>0</v>
      </c>
      <c r="Y21" s="14">
        <v>0</v>
      </c>
      <c r="Z21" s="14">
        <v>30</v>
      </c>
      <c r="AA21" s="54">
        <v>30</v>
      </c>
      <c r="AB21" s="14">
        <v>35</v>
      </c>
      <c r="AC21" s="7">
        <v>35</v>
      </c>
      <c r="AD21" s="14">
        <v>45</v>
      </c>
      <c r="AE21" s="14">
        <v>45</v>
      </c>
      <c r="AF21" s="14">
        <f t="shared" si="0"/>
        <v>110</v>
      </c>
      <c r="AG21" s="14">
        <f t="shared" si="1"/>
        <v>110</v>
      </c>
      <c r="AH21" s="79"/>
    </row>
    <row r="22" spans="1:34" s="6" customFormat="1" ht="94.5" x14ac:dyDescent="0.25">
      <c r="A22" s="18" t="s">
        <v>25</v>
      </c>
      <c r="B22" s="18" t="s">
        <v>162</v>
      </c>
      <c r="C22" s="18" t="s">
        <v>217</v>
      </c>
      <c r="D22" s="18" t="s">
        <v>275</v>
      </c>
      <c r="E22" s="18" t="s">
        <v>379</v>
      </c>
      <c r="F22" s="18" t="s">
        <v>437</v>
      </c>
      <c r="G22" s="18" t="s">
        <v>436</v>
      </c>
      <c r="H22" s="18" t="s">
        <v>435</v>
      </c>
      <c r="I22" s="18" t="s">
        <v>429</v>
      </c>
      <c r="J22" s="20">
        <v>18906530800</v>
      </c>
      <c r="K22" s="20">
        <v>15870166237</v>
      </c>
      <c r="L22" s="20">
        <v>19744800000</v>
      </c>
      <c r="M22" s="20">
        <v>19744751969</v>
      </c>
      <c r="N22" s="20">
        <v>9324261533</v>
      </c>
      <c r="O22" s="20">
        <v>9295892570</v>
      </c>
      <c r="P22" s="20">
        <f>[2]f4!K19</f>
        <v>10034970007</v>
      </c>
      <c r="Q22" s="20">
        <f>[2]f4!N19</f>
        <v>10021189137</v>
      </c>
      <c r="R22" s="18" t="s">
        <v>434</v>
      </c>
      <c r="S22" s="18" t="s">
        <v>433</v>
      </c>
      <c r="T22" s="7" t="s">
        <v>432</v>
      </c>
      <c r="U22" s="19" t="s">
        <v>1</v>
      </c>
      <c r="V22" s="18" t="s">
        <v>32</v>
      </c>
      <c r="W22" s="18">
        <v>2</v>
      </c>
      <c r="X22" s="18">
        <v>4</v>
      </c>
      <c r="Y22" s="18">
        <v>0</v>
      </c>
      <c r="Z22" s="18">
        <v>3</v>
      </c>
      <c r="AA22" s="37">
        <v>7</v>
      </c>
      <c r="AB22" s="18">
        <v>3</v>
      </c>
      <c r="AC22" s="18">
        <v>3</v>
      </c>
      <c r="AD22" s="18">
        <v>2</v>
      </c>
      <c r="AE22" s="14">
        <v>4</v>
      </c>
      <c r="AF22" s="18">
        <f>+_xlfn.IFS(V22="Acumulado",X22+Z22+AB22+AD22,V22="Capacidad",Z22,V22="Flujo",Z22,V22="Reducción",Z22,V22="Stock",Z22)</f>
        <v>12</v>
      </c>
      <c r="AG22" s="18">
        <f t="shared" si="1"/>
        <v>14</v>
      </c>
      <c r="AH22" s="18" t="s">
        <v>426</v>
      </c>
    </row>
    <row r="23" spans="1:34" s="6" customFormat="1" ht="47.25" customHeight="1" x14ac:dyDescent="0.25">
      <c r="A23" s="82" t="s">
        <v>25</v>
      </c>
      <c r="B23" s="82" t="s">
        <v>162</v>
      </c>
      <c r="C23" s="82" t="s">
        <v>217</v>
      </c>
      <c r="D23" s="82" t="s">
        <v>275</v>
      </c>
      <c r="E23" s="82" t="s">
        <v>331</v>
      </c>
      <c r="F23" s="82" t="s">
        <v>431</v>
      </c>
      <c r="G23" s="82" t="s">
        <v>430</v>
      </c>
      <c r="H23" s="82"/>
      <c r="I23" s="82" t="s">
        <v>429</v>
      </c>
      <c r="J23" s="83">
        <v>15473887000</v>
      </c>
      <c r="K23" s="83">
        <v>15470949906</v>
      </c>
      <c r="L23" s="83"/>
      <c r="M23" s="83"/>
      <c r="N23" s="83"/>
      <c r="O23" s="83"/>
      <c r="P23" s="84"/>
      <c r="Q23" s="83"/>
      <c r="R23" s="82"/>
      <c r="S23" s="70" t="s">
        <v>428</v>
      </c>
      <c r="T23" s="18" t="s">
        <v>427</v>
      </c>
      <c r="U23" s="19" t="s">
        <v>1</v>
      </c>
      <c r="V23" s="18" t="s">
        <v>27</v>
      </c>
      <c r="W23" s="57">
        <v>0</v>
      </c>
      <c r="X23" s="57">
        <v>0</v>
      </c>
      <c r="Y23" s="18">
        <v>0</v>
      </c>
      <c r="Z23" s="18">
        <v>0</v>
      </c>
      <c r="AA23" s="37">
        <v>0</v>
      </c>
      <c r="AB23" s="18">
        <v>0</v>
      </c>
      <c r="AC23" s="18"/>
      <c r="AD23" s="18">
        <v>34</v>
      </c>
      <c r="AE23" s="18">
        <v>0</v>
      </c>
      <c r="AF23" s="18">
        <f>+_xlfn.IFS(V23="Acumulado",X23+Z23+AB23+AD23,V23="Capacidad",AD23,V23="Flujo",AD23,V23="Reducción",AD23,V23="Stock",AD23)</f>
        <v>34</v>
      </c>
      <c r="AG23" s="18">
        <f>+_xlfn.IFS(V23="Acumulado",Y23+AA23+AC23+AE23,V23="Capacidad",AC23,AE23="Flujo",AE23,V23="Reducción",Y23,V23="Stock",AE23)</f>
        <v>0</v>
      </c>
      <c r="AH23" s="82" t="s">
        <v>426</v>
      </c>
    </row>
    <row r="24" spans="1:34" s="6" customFormat="1" ht="47.25" customHeight="1" x14ac:dyDescent="0.25">
      <c r="A24" s="82"/>
      <c r="B24" s="82"/>
      <c r="C24" s="82"/>
      <c r="D24" s="82"/>
      <c r="E24" s="82"/>
      <c r="F24" s="82"/>
      <c r="G24" s="82"/>
      <c r="H24" s="82"/>
      <c r="I24" s="82"/>
      <c r="J24" s="83"/>
      <c r="K24" s="83"/>
      <c r="L24" s="83"/>
      <c r="M24" s="83"/>
      <c r="N24" s="83"/>
      <c r="O24" s="83"/>
      <c r="P24" s="85"/>
      <c r="Q24" s="83"/>
      <c r="R24" s="82"/>
      <c r="S24" s="72"/>
      <c r="T24" s="18" t="s">
        <v>425</v>
      </c>
      <c r="U24" s="19" t="s">
        <v>424</v>
      </c>
      <c r="V24" s="18" t="s">
        <v>32</v>
      </c>
      <c r="W24" s="9">
        <v>0</v>
      </c>
      <c r="X24" s="9">
        <v>0</v>
      </c>
      <c r="Y24" s="9">
        <v>0</v>
      </c>
      <c r="Z24" s="24">
        <v>0.2</v>
      </c>
      <c r="AA24" s="58">
        <v>0.2</v>
      </c>
      <c r="AB24" s="24">
        <v>0.65</v>
      </c>
      <c r="AC24" s="24">
        <v>0</v>
      </c>
      <c r="AD24" s="24">
        <v>0.15</v>
      </c>
      <c r="AE24" s="18">
        <v>0</v>
      </c>
      <c r="AF24" s="9">
        <f t="shared" ref="AF24:AF29" si="2">+_xlfn.IFS(V24="Acumulado",X24+Z24+AB24+AD24,V24="Capacidad",Z24,V24="Flujo",Z24,V24="Reducción",Z24,V24="Stock",Z24)</f>
        <v>1</v>
      </c>
      <c r="AG24" s="9">
        <f t="shared" ref="AG24:AG30" si="3">+_xlfn.IFS(V24="Acumulado",Y24+AA24+AC24+AE24,V24="Capacidad",AC24,V24="Flujo",AC24,V24="Reducción",Y24,V24="Stock",AC24)</f>
        <v>0.2</v>
      </c>
      <c r="AH24" s="82"/>
    </row>
    <row r="25" spans="1:34" s="6" customFormat="1" ht="47.25" x14ac:dyDescent="0.25">
      <c r="A25" s="82"/>
      <c r="B25" s="82"/>
      <c r="C25" s="82"/>
      <c r="D25" s="82"/>
      <c r="E25" s="82"/>
      <c r="F25" s="82"/>
      <c r="G25" s="82"/>
      <c r="H25" s="82"/>
      <c r="I25" s="82"/>
      <c r="J25" s="83"/>
      <c r="K25" s="83"/>
      <c r="L25" s="83"/>
      <c r="M25" s="83"/>
      <c r="N25" s="83"/>
      <c r="O25" s="83"/>
      <c r="P25" s="86"/>
      <c r="Q25" s="83"/>
      <c r="R25" s="82"/>
      <c r="S25" s="18" t="s">
        <v>423</v>
      </c>
      <c r="T25" s="18" t="s">
        <v>422</v>
      </c>
      <c r="U25" s="19" t="s">
        <v>421</v>
      </c>
      <c r="V25" s="18" t="s">
        <v>32</v>
      </c>
      <c r="W25" s="57">
        <v>0</v>
      </c>
      <c r="X25" s="18">
        <v>1</v>
      </c>
      <c r="Y25" s="18">
        <v>1</v>
      </c>
      <c r="Z25" s="18">
        <v>0</v>
      </c>
      <c r="AA25" s="37">
        <v>0</v>
      </c>
      <c r="AB25" s="57">
        <v>0</v>
      </c>
      <c r="AC25" s="18"/>
      <c r="AD25" s="57">
        <v>0</v>
      </c>
      <c r="AE25" s="57">
        <v>0</v>
      </c>
      <c r="AF25" s="18">
        <f t="shared" si="2"/>
        <v>1</v>
      </c>
      <c r="AG25" s="18">
        <f t="shared" si="3"/>
        <v>1</v>
      </c>
      <c r="AH25" s="82"/>
    </row>
    <row r="26" spans="1:34" s="6" customFormat="1" ht="90" customHeight="1" x14ac:dyDescent="0.25">
      <c r="A26" s="70" t="s">
        <v>25</v>
      </c>
      <c r="B26" s="70" t="s">
        <v>162</v>
      </c>
      <c r="C26" s="70" t="s">
        <v>23</v>
      </c>
      <c r="D26" s="70" t="s">
        <v>275</v>
      </c>
      <c r="E26" s="70" t="s">
        <v>379</v>
      </c>
      <c r="F26" s="70" t="s">
        <v>420</v>
      </c>
      <c r="G26" s="70" t="s">
        <v>419</v>
      </c>
      <c r="H26" s="70" t="s">
        <v>49</v>
      </c>
      <c r="I26" s="70" t="s">
        <v>157</v>
      </c>
      <c r="J26" s="67">
        <v>32120927725</v>
      </c>
      <c r="K26" s="67">
        <v>31975526550</v>
      </c>
      <c r="L26" s="67">
        <v>72916000000</v>
      </c>
      <c r="M26" s="67">
        <v>72520881838.600006</v>
      </c>
      <c r="N26" s="67">
        <v>63191800000</v>
      </c>
      <c r="O26" s="67">
        <v>63172232057</v>
      </c>
      <c r="P26" s="67">
        <f>[2]f4!K23</f>
        <v>40947529248</v>
      </c>
      <c r="Q26" s="67">
        <f>[2]f4!N23</f>
        <v>40905112154</v>
      </c>
      <c r="R26" s="70" t="s">
        <v>418</v>
      </c>
      <c r="S26" s="18" t="s">
        <v>417</v>
      </c>
      <c r="T26" s="18" t="s">
        <v>417</v>
      </c>
      <c r="U26" s="34" t="s">
        <v>1</v>
      </c>
      <c r="V26" s="18" t="s">
        <v>32</v>
      </c>
      <c r="W26" s="18">
        <v>40</v>
      </c>
      <c r="X26" s="18">
        <v>717</v>
      </c>
      <c r="Y26" s="18">
        <v>717</v>
      </c>
      <c r="Z26" s="13">
        <v>1659</v>
      </c>
      <c r="AA26" s="13">
        <v>1659</v>
      </c>
      <c r="AB26" s="13">
        <v>1693</v>
      </c>
      <c r="AC26" s="13">
        <v>1693</v>
      </c>
      <c r="AD26" s="13">
        <v>1556</v>
      </c>
      <c r="AE26" s="44">
        <v>978</v>
      </c>
      <c r="AF26" s="13">
        <f t="shared" si="2"/>
        <v>5625</v>
      </c>
      <c r="AG26" s="13">
        <f t="shared" si="3"/>
        <v>5047</v>
      </c>
      <c r="AH26" s="70" t="s">
        <v>154</v>
      </c>
    </row>
    <row r="27" spans="1:34" s="6" customFormat="1" ht="62.25" customHeight="1" x14ac:dyDescent="0.25">
      <c r="A27" s="71"/>
      <c r="B27" s="71"/>
      <c r="C27" s="71"/>
      <c r="D27" s="71"/>
      <c r="E27" s="71"/>
      <c r="F27" s="71"/>
      <c r="G27" s="71"/>
      <c r="H27" s="71"/>
      <c r="I27" s="71"/>
      <c r="J27" s="68"/>
      <c r="K27" s="68"/>
      <c r="L27" s="68"/>
      <c r="M27" s="68"/>
      <c r="N27" s="68"/>
      <c r="O27" s="68"/>
      <c r="P27" s="68"/>
      <c r="Q27" s="68"/>
      <c r="R27" s="71"/>
      <c r="S27" s="18" t="s">
        <v>416</v>
      </c>
      <c r="T27" s="18" t="s">
        <v>415</v>
      </c>
      <c r="U27" s="34" t="s">
        <v>1</v>
      </c>
      <c r="V27" s="18" t="s">
        <v>32</v>
      </c>
      <c r="W27" s="18">
        <v>0</v>
      </c>
      <c r="X27" s="18">
        <v>3</v>
      </c>
      <c r="Y27" s="18">
        <v>3</v>
      </c>
      <c r="Z27" s="18">
        <v>4</v>
      </c>
      <c r="AA27" s="18">
        <v>3</v>
      </c>
      <c r="AB27" s="18">
        <v>3</v>
      </c>
      <c r="AC27" s="18">
        <v>3</v>
      </c>
      <c r="AD27" s="18">
        <v>3</v>
      </c>
      <c r="AE27" s="18">
        <v>24</v>
      </c>
      <c r="AF27" s="13">
        <f t="shared" si="2"/>
        <v>13</v>
      </c>
      <c r="AG27" s="18">
        <f t="shared" si="3"/>
        <v>33</v>
      </c>
      <c r="AH27" s="71"/>
    </row>
    <row r="28" spans="1:34" s="6" customFormat="1" ht="93.75" customHeight="1" x14ac:dyDescent="0.25">
      <c r="A28" s="71"/>
      <c r="B28" s="71"/>
      <c r="C28" s="71"/>
      <c r="D28" s="71"/>
      <c r="E28" s="71"/>
      <c r="F28" s="71"/>
      <c r="G28" s="71"/>
      <c r="H28" s="71"/>
      <c r="I28" s="71"/>
      <c r="J28" s="68"/>
      <c r="K28" s="68"/>
      <c r="L28" s="68"/>
      <c r="M28" s="68"/>
      <c r="N28" s="68"/>
      <c r="O28" s="68"/>
      <c r="P28" s="68"/>
      <c r="Q28" s="68"/>
      <c r="R28" s="71"/>
      <c r="S28" s="18" t="s">
        <v>414</v>
      </c>
      <c r="T28" s="18" t="s">
        <v>413</v>
      </c>
      <c r="U28" s="34" t="s">
        <v>1</v>
      </c>
      <c r="V28" s="18" t="s">
        <v>32</v>
      </c>
      <c r="W28" s="18">
        <v>0</v>
      </c>
      <c r="X28" s="18">
        <v>3</v>
      </c>
      <c r="Y28" s="18">
        <v>3</v>
      </c>
      <c r="Z28" s="18">
        <v>3</v>
      </c>
      <c r="AA28" s="18">
        <v>3</v>
      </c>
      <c r="AB28" s="18">
        <v>3</v>
      </c>
      <c r="AC28" s="18">
        <v>3</v>
      </c>
      <c r="AD28" s="18">
        <v>3</v>
      </c>
      <c r="AE28" s="18">
        <v>3</v>
      </c>
      <c r="AF28" s="18">
        <f t="shared" si="2"/>
        <v>12</v>
      </c>
      <c r="AG28" s="18">
        <f t="shared" si="3"/>
        <v>12</v>
      </c>
      <c r="AH28" s="71"/>
    </row>
    <row r="29" spans="1:34" s="6" customFormat="1" ht="31.5" x14ac:dyDescent="0.25">
      <c r="A29" s="72"/>
      <c r="B29" s="72"/>
      <c r="C29" s="72"/>
      <c r="D29" s="72"/>
      <c r="E29" s="72"/>
      <c r="F29" s="72"/>
      <c r="G29" s="72"/>
      <c r="H29" s="72"/>
      <c r="I29" s="72"/>
      <c r="J29" s="69"/>
      <c r="K29" s="69"/>
      <c r="L29" s="69"/>
      <c r="M29" s="69"/>
      <c r="N29" s="69"/>
      <c r="O29" s="69"/>
      <c r="P29" s="69"/>
      <c r="Q29" s="69"/>
      <c r="R29" s="72"/>
      <c r="S29" s="18" t="s">
        <v>412</v>
      </c>
      <c r="T29" s="18" t="s">
        <v>411</v>
      </c>
      <c r="U29" s="19" t="s">
        <v>1</v>
      </c>
      <c r="V29" s="18" t="s">
        <v>32</v>
      </c>
      <c r="W29" s="18">
        <v>0</v>
      </c>
      <c r="X29" s="18">
        <v>0</v>
      </c>
      <c r="Y29" s="18">
        <v>0</v>
      </c>
      <c r="Z29" s="18">
        <v>10</v>
      </c>
      <c r="AA29" s="18">
        <v>0</v>
      </c>
      <c r="AB29" s="18">
        <v>10</v>
      </c>
      <c r="AC29" s="18">
        <v>0</v>
      </c>
      <c r="AD29" s="18">
        <v>10</v>
      </c>
      <c r="AE29" s="18">
        <v>33</v>
      </c>
      <c r="AF29" s="18">
        <f t="shared" si="2"/>
        <v>30</v>
      </c>
      <c r="AG29" s="18">
        <f t="shared" si="3"/>
        <v>33</v>
      </c>
      <c r="AH29" s="72"/>
    </row>
    <row r="30" spans="1:34" s="6" customFormat="1" ht="48.95" customHeight="1" x14ac:dyDescent="0.25">
      <c r="A30" s="78" t="s">
        <v>25</v>
      </c>
      <c r="B30" s="78" t="s">
        <v>24</v>
      </c>
      <c r="C30" s="78" t="s">
        <v>23</v>
      </c>
      <c r="D30" s="78" t="s">
        <v>275</v>
      </c>
      <c r="E30" s="78" t="s">
        <v>135</v>
      </c>
      <c r="F30" s="78" t="s">
        <v>410</v>
      </c>
      <c r="G30" s="78" t="s">
        <v>409</v>
      </c>
      <c r="H30" s="78" t="s">
        <v>18</v>
      </c>
      <c r="I30" s="78" t="s">
        <v>17</v>
      </c>
      <c r="J30" s="78"/>
      <c r="K30" s="78"/>
      <c r="L30" s="78"/>
      <c r="M30" s="78"/>
      <c r="N30" s="78"/>
      <c r="O30" s="78"/>
      <c r="P30" s="78"/>
      <c r="Q30" s="88"/>
      <c r="R30" s="78"/>
      <c r="S30" s="7" t="s">
        <v>408</v>
      </c>
      <c r="T30" s="7" t="s">
        <v>407</v>
      </c>
      <c r="U30" s="16" t="s">
        <v>1</v>
      </c>
      <c r="V30" s="7" t="s">
        <v>32</v>
      </c>
      <c r="W30" s="10">
        <v>0</v>
      </c>
      <c r="X30" s="10">
        <v>1</v>
      </c>
      <c r="Y30" s="10">
        <v>1</v>
      </c>
      <c r="Z30" s="10">
        <v>0</v>
      </c>
      <c r="AA30" s="10">
        <v>0</v>
      </c>
      <c r="AB30" s="10">
        <v>0</v>
      </c>
      <c r="AC30" s="8"/>
      <c r="AD30" s="10">
        <v>0</v>
      </c>
      <c r="AE30" s="10"/>
      <c r="AF30" s="8">
        <f>+_xlfn.IFS(V30="Acumulado",X30+Z30+AB30+AD30,V30="Capacidad",AD30,V30="Flujo",AD30,V30="Reducción",AD30,V30="Stock",AD30)</f>
        <v>1</v>
      </c>
      <c r="AG30" s="8">
        <f t="shared" si="3"/>
        <v>1</v>
      </c>
      <c r="AH30" s="78" t="s">
        <v>406</v>
      </c>
    </row>
    <row r="31" spans="1:34" s="6" customFormat="1" ht="41.1" customHeight="1" x14ac:dyDescent="0.25">
      <c r="A31" s="87"/>
      <c r="B31" s="87"/>
      <c r="C31" s="87"/>
      <c r="D31" s="87"/>
      <c r="E31" s="87"/>
      <c r="F31" s="87"/>
      <c r="G31" s="87"/>
      <c r="H31" s="87"/>
      <c r="I31" s="87"/>
      <c r="J31" s="87"/>
      <c r="K31" s="87"/>
      <c r="L31" s="87"/>
      <c r="M31" s="87"/>
      <c r="N31" s="87"/>
      <c r="O31" s="87"/>
      <c r="P31" s="87"/>
      <c r="Q31" s="87"/>
      <c r="R31" s="87"/>
      <c r="S31" s="7" t="s">
        <v>405</v>
      </c>
      <c r="T31" s="7" t="s">
        <v>404</v>
      </c>
      <c r="U31" s="16" t="s">
        <v>1</v>
      </c>
      <c r="V31" s="7" t="s">
        <v>0</v>
      </c>
      <c r="W31" s="7">
        <v>0</v>
      </c>
      <c r="X31" s="7">
        <v>1</v>
      </c>
      <c r="Y31" s="7">
        <v>1</v>
      </c>
      <c r="Z31" s="7">
        <v>0</v>
      </c>
      <c r="AA31" s="7">
        <v>0</v>
      </c>
      <c r="AB31" s="7">
        <v>0</v>
      </c>
      <c r="AC31" s="7"/>
      <c r="AD31" s="7">
        <v>0</v>
      </c>
      <c r="AE31" s="7"/>
      <c r="AF31" s="14">
        <f>+_xlfn.IFS(V31="Acumulado",X31+Z31+AB31+AD31,V31="Capacidad",X31,V31="Flujo",X31,V31="Reducción",X31,V31="Stock",X31)</f>
        <v>1</v>
      </c>
      <c r="AG31" s="14">
        <f>+_xlfn.IFS(V31="Acumulado",Y31+AA31+AC31+AE31,V31="Capacidad",AC31,V31="Flujo",Y31,V31="Reducción",AC31,V31="Stock",AC31)</f>
        <v>1</v>
      </c>
      <c r="AH31" s="87"/>
    </row>
    <row r="32" spans="1:34" s="6" customFormat="1" ht="34.5" customHeight="1" x14ac:dyDescent="0.25">
      <c r="A32" s="87"/>
      <c r="B32" s="87"/>
      <c r="C32" s="87"/>
      <c r="D32" s="87"/>
      <c r="E32" s="87"/>
      <c r="F32" s="87"/>
      <c r="G32" s="87"/>
      <c r="H32" s="87"/>
      <c r="I32" s="87"/>
      <c r="J32" s="87"/>
      <c r="K32" s="87"/>
      <c r="L32" s="87"/>
      <c r="M32" s="87"/>
      <c r="N32" s="87"/>
      <c r="O32" s="87"/>
      <c r="P32" s="87"/>
      <c r="Q32" s="87"/>
      <c r="R32" s="87"/>
      <c r="S32" s="78" t="s">
        <v>403</v>
      </c>
      <c r="T32" s="7" t="s">
        <v>402</v>
      </c>
      <c r="U32" s="16" t="s">
        <v>1</v>
      </c>
      <c r="V32" s="7" t="s">
        <v>32</v>
      </c>
      <c r="W32" s="7">
        <v>0</v>
      </c>
      <c r="X32" s="14">
        <v>300000</v>
      </c>
      <c r="Y32" s="14">
        <f>17885+14471+15027+13543+12160+11044+40759+91944+66928+90424+78329+89240+131937</f>
        <v>673691</v>
      </c>
      <c r="Z32" s="14">
        <v>624000</v>
      </c>
      <c r="AA32" s="14">
        <v>1741934</v>
      </c>
      <c r="AB32" s="14">
        <v>2252848</v>
      </c>
      <c r="AC32" s="14">
        <v>3146261</v>
      </c>
      <c r="AD32" s="14">
        <v>3117562</v>
      </c>
      <c r="AE32" s="14">
        <v>2066139</v>
      </c>
      <c r="AF32" s="14">
        <f>+_xlfn.IFS(V32="Acumulado",X32+Z32+AB32+AD32,V32="Capacidad",AD32,V32="Flujo",AD32,V32="Reducción",AD32,V32="Stock",AD32)</f>
        <v>6294410</v>
      </c>
      <c r="AG32" s="14">
        <f>+_xlfn.IFS(V32="Acumulado",Y32+AA32+AC32+AE32,V32="Capacidad",AC32,V32="Flujo",AC32,V32="Reducción",Y32,V32="Stock",AC32)</f>
        <v>7628025</v>
      </c>
      <c r="AH32" s="87"/>
    </row>
    <row r="33" spans="1:34" s="6" customFormat="1" ht="62.45" customHeight="1" x14ac:dyDescent="0.25">
      <c r="A33" s="87"/>
      <c r="B33" s="87"/>
      <c r="C33" s="87"/>
      <c r="D33" s="87"/>
      <c r="E33" s="87"/>
      <c r="F33" s="87"/>
      <c r="G33" s="87"/>
      <c r="H33" s="87"/>
      <c r="I33" s="87"/>
      <c r="J33" s="87"/>
      <c r="K33" s="87"/>
      <c r="L33" s="87"/>
      <c r="M33" s="87"/>
      <c r="N33" s="87"/>
      <c r="O33" s="87"/>
      <c r="P33" s="87"/>
      <c r="Q33" s="87"/>
      <c r="R33" s="87"/>
      <c r="S33" s="79"/>
      <c r="T33" s="7" t="s">
        <v>401</v>
      </c>
      <c r="U33" s="16" t="s">
        <v>1</v>
      </c>
      <c r="V33" s="7" t="s">
        <v>32</v>
      </c>
      <c r="W33" s="7">
        <v>0</v>
      </c>
      <c r="X33" s="14">
        <v>40000</v>
      </c>
      <c r="Y33" s="14">
        <v>13777</v>
      </c>
      <c r="Z33" s="14">
        <v>500000</v>
      </c>
      <c r="AA33" s="14">
        <v>802391</v>
      </c>
      <c r="AB33" s="14">
        <v>560000</v>
      </c>
      <c r="AC33" s="14">
        <v>1404364</v>
      </c>
      <c r="AD33" s="14">
        <v>864714</v>
      </c>
      <c r="AE33" s="14">
        <f>350966</f>
        <v>350966</v>
      </c>
      <c r="AF33" s="14">
        <f>+_xlfn.IFS(V33="Acumulado",X33+Z33+AB33+AD33,V33="Capacidad",AD33,V33="Flujo",AD33,V33="Reducción",AD33,V33="Stock",AD33)</f>
        <v>1964714</v>
      </c>
      <c r="AG33" s="14">
        <f>+_xlfn.IFS(V33="Acumulado",Y33+AA33+AC33+AE33,V33="Capacidad",AC33,V33="Flujo",AC33,V33="Reducción",Y33,V33="Stock",AC33)</f>
        <v>2571498</v>
      </c>
      <c r="AH33" s="87"/>
    </row>
    <row r="34" spans="1:34" s="6" customFormat="1" ht="42.6" customHeight="1" x14ac:dyDescent="0.25">
      <c r="A34" s="87"/>
      <c r="B34" s="87"/>
      <c r="C34" s="87"/>
      <c r="D34" s="87"/>
      <c r="E34" s="87"/>
      <c r="F34" s="87"/>
      <c r="G34" s="87"/>
      <c r="H34" s="87"/>
      <c r="I34" s="87"/>
      <c r="J34" s="87"/>
      <c r="K34" s="87"/>
      <c r="L34" s="87"/>
      <c r="M34" s="87"/>
      <c r="N34" s="87"/>
      <c r="O34" s="87"/>
      <c r="P34" s="87"/>
      <c r="Q34" s="87"/>
      <c r="R34" s="87"/>
      <c r="S34" s="7" t="s">
        <v>400</v>
      </c>
      <c r="T34" s="7" t="s">
        <v>399</v>
      </c>
      <c r="U34" s="16" t="s">
        <v>398</v>
      </c>
      <c r="V34" s="7" t="s">
        <v>27</v>
      </c>
      <c r="W34" s="14">
        <v>1337</v>
      </c>
      <c r="X34" s="14">
        <v>1290</v>
      </c>
      <c r="Y34" s="14">
        <v>1283</v>
      </c>
      <c r="Z34" s="14">
        <v>1370</v>
      </c>
      <c r="AA34" s="14">
        <v>1306</v>
      </c>
      <c r="AB34" s="14">
        <v>1370</v>
      </c>
      <c r="AC34" s="7">
        <v>1329</v>
      </c>
      <c r="AD34" s="14">
        <v>0</v>
      </c>
      <c r="AE34" s="14"/>
      <c r="AF34" s="14">
        <f>+AB34</f>
        <v>1370</v>
      </c>
      <c r="AG34" s="14">
        <f>+_xlfn.IFS(V34="Acumulado",Y34+AA34+AC34+AE34,V34="Capacidad",AC34,V34="Flujo",AA34,V34="Reducción",Y34,V34="Stock",AA34)</f>
        <v>1329</v>
      </c>
      <c r="AH34" s="87"/>
    </row>
    <row r="35" spans="1:34" s="6" customFormat="1" ht="42.6" customHeight="1" x14ac:dyDescent="0.25">
      <c r="A35" s="87"/>
      <c r="B35" s="87"/>
      <c r="C35" s="87"/>
      <c r="D35" s="87"/>
      <c r="E35" s="87"/>
      <c r="F35" s="87"/>
      <c r="G35" s="87"/>
      <c r="H35" s="87"/>
      <c r="I35" s="87"/>
      <c r="J35" s="87"/>
      <c r="K35" s="87"/>
      <c r="L35" s="87"/>
      <c r="M35" s="87"/>
      <c r="N35" s="87"/>
      <c r="O35" s="87"/>
      <c r="P35" s="87"/>
      <c r="Q35" s="87"/>
      <c r="R35" s="87"/>
      <c r="S35" s="7" t="s">
        <v>397</v>
      </c>
      <c r="T35" s="7" t="s">
        <v>397</v>
      </c>
      <c r="U35" s="16" t="s">
        <v>1</v>
      </c>
      <c r="V35" s="7" t="s">
        <v>32</v>
      </c>
      <c r="W35" s="14">
        <v>0</v>
      </c>
      <c r="X35" s="14">
        <v>0</v>
      </c>
      <c r="Y35" s="14">
        <v>0</v>
      </c>
      <c r="Z35" s="14">
        <v>0</v>
      </c>
      <c r="AA35" s="14">
        <v>0</v>
      </c>
      <c r="AB35" s="14">
        <v>0</v>
      </c>
      <c r="AC35" s="7">
        <v>0</v>
      </c>
      <c r="AD35" s="14">
        <v>292</v>
      </c>
      <c r="AE35" s="14">
        <f>152</f>
        <v>152</v>
      </c>
      <c r="AF35" s="14">
        <f>+_xlfn.IFS(V35="Acumulado",X35+Z35+AB35+AD35,V35="Capacidad",AD35,V35="Flujo",AD35,V35="Reducción",AD35,V35="Stock",AD35)</f>
        <v>292</v>
      </c>
      <c r="AG35" s="14">
        <f>+_xlfn.IFS(V35="Acumulado",Y35+AA35+AC35+AE35,V35="Capacidad",AC35,V35="Flujo",AC35,V35="Reducción",Y35,V35="Stock",AC35)</f>
        <v>152</v>
      </c>
      <c r="AH35" s="87"/>
    </row>
    <row r="36" spans="1:34" s="6" customFormat="1" ht="42.6" customHeight="1" x14ac:dyDescent="0.25">
      <c r="A36" s="87"/>
      <c r="B36" s="87"/>
      <c r="C36" s="87"/>
      <c r="D36" s="87"/>
      <c r="E36" s="87"/>
      <c r="F36" s="87"/>
      <c r="G36" s="87"/>
      <c r="H36" s="87"/>
      <c r="I36" s="87"/>
      <c r="J36" s="87"/>
      <c r="K36" s="87"/>
      <c r="L36" s="87"/>
      <c r="M36" s="87"/>
      <c r="N36" s="87"/>
      <c r="O36" s="87"/>
      <c r="P36" s="87"/>
      <c r="Q36" s="87"/>
      <c r="R36" s="87"/>
      <c r="S36" s="7" t="s">
        <v>396</v>
      </c>
      <c r="T36" s="7" t="s">
        <v>395</v>
      </c>
      <c r="U36" s="16" t="s">
        <v>394</v>
      </c>
      <c r="V36" s="7" t="s">
        <v>27</v>
      </c>
      <c r="W36" s="14">
        <v>0</v>
      </c>
      <c r="X36" s="14">
        <v>0</v>
      </c>
      <c r="Y36" s="14">
        <v>0</v>
      </c>
      <c r="Z36" s="14">
        <v>1</v>
      </c>
      <c r="AA36" s="7">
        <v>1</v>
      </c>
      <c r="AB36" s="14">
        <v>0</v>
      </c>
      <c r="AC36" s="7"/>
      <c r="AD36" s="14">
        <v>0</v>
      </c>
      <c r="AE36" s="14"/>
      <c r="AF36" s="14">
        <f>+_xlfn.IFS(V36="Acumulado",X36+Z36+AB36+AD36,V36="Capacidad",Z36,V36="Flujo",AD36,V36="Reducción",AD36,V36="Stock",AD36)</f>
        <v>1</v>
      </c>
      <c r="AG36" s="14">
        <f>+_xlfn.IFS(V36="Acumulado",Y36+AA36+AC36+AE36,V36="Capacidad",AA36,V36="Flujo",AA36,V36="Reducción",Y36,V36="Stock",AA36)</f>
        <v>1</v>
      </c>
      <c r="AH36" s="87"/>
    </row>
    <row r="37" spans="1:34" s="6" customFormat="1" ht="42.6" customHeight="1" x14ac:dyDescent="0.25">
      <c r="A37" s="87"/>
      <c r="B37" s="87"/>
      <c r="C37" s="87"/>
      <c r="D37" s="87"/>
      <c r="E37" s="87"/>
      <c r="F37" s="87"/>
      <c r="G37" s="87"/>
      <c r="H37" s="87"/>
      <c r="I37" s="87"/>
      <c r="J37" s="87"/>
      <c r="K37" s="87"/>
      <c r="L37" s="87"/>
      <c r="M37" s="87"/>
      <c r="N37" s="87"/>
      <c r="O37" s="87"/>
      <c r="P37" s="87"/>
      <c r="Q37" s="87"/>
      <c r="R37" s="87"/>
      <c r="S37" s="7" t="s">
        <v>393</v>
      </c>
      <c r="T37" s="7" t="s">
        <v>392</v>
      </c>
      <c r="U37" s="16" t="s">
        <v>1</v>
      </c>
      <c r="V37" s="7" t="s">
        <v>32</v>
      </c>
      <c r="W37" s="14">
        <v>0</v>
      </c>
      <c r="X37" s="14">
        <v>0</v>
      </c>
      <c r="Y37" s="14">
        <v>0</v>
      </c>
      <c r="Z37" s="14">
        <v>7</v>
      </c>
      <c r="AA37" s="7">
        <v>7</v>
      </c>
      <c r="AB37" s="14">
        <v>0</v>
      </c>
      <c r="AC37" s="7"/>
      <c r="AD37" s="14">
        <v>0</v>
      </c>
      <c r="AE37" s="14"/>
      <c r="AF37" s="14">
        <f t="shared" ref="AF37:AF77" si="4">+_xlfn.IFS(V37="Acumulado",X37+Z37+AB37+AD37,V37="Capacidad",AD37,V37="Flujo",AD37,V37="Reducción",AD37,V37="Stock",AD37)</f>
        <v>7</v>
      </c>
      <c r="AG37" s="14">
        <f>+_xlfn.IFS(V37="Acumulado",Y37+AA37+AC37+AE37,V37="Capacidad",AC37,V37="Flujo",AC37,V37="Reducción",Y37,V37="Stock",AC37)</f>
        <v>7</v>
      </c>
      <c r="AH37" s="87"/>
    </row>
    <row r="38" spans="1:34" s="6" customFormat="1" ht="42.6" customHeight="1" x14ac:dyDescent="0.25">
      <c r="A38" s="87"/>
      <c r="B38" s="87"/>
      <c r="C38" s="87"/>
      <c r="D38" s="87"/>
      <c r="E38" s="87"/>
      <c r="F38" s="87"/>
      <c r="G38" s="87"/>
      <c r="H38" s="87"/>
      <c r="I38" s="87"/>
      <c r="J38" s="87"/>
      <c r="K38" s="87"/>
      <c r="L38" s="87"/>
      <c r="M38" s="87"/>
      <c r="N38" s="87"/>
      <c r="O38" s="87"/>
      <c r="P38" s="87"/>
      <c r="Q38" s="87"/>
      <c r="R38" s="87"/>
      <c r="S38" s="7" t="s">
        <v>391</v>
      </c>
      <c r="T38" s="7" t="s">
        <v>390</v>
      </c>
      <c r="U38" s="16" t="s">
        <v>1</v>
      </c>
      <c r="V38" s="7" t="s">
        <v>32</v>
      </c>
      <c r="W38" s="14">
        <v>0</v>
      </c>
      <c r="X38" s="14">
        <v>0</v>
      </c>
      <c r="Y38" s="14">
        <v>0</v>
      </c>
      <c r="Z38" s="14">
        <v>20</v>
      </c>
      <c r="AA38" s="7">
        <v>27</v>
      </c>
      <c r="AB38" s="14">
        <v>0</v>
      </c>
      <c r="AC38" s="7"/>
      <c r="AD38" s="14">
        <v>0</v>
      </c>
      <c r="AE38" s="14"/>
      <c r="AF38" s="14">
        <f t="shared" si="4"/>
        <v>20</v>
      </c>
      <c r="AG38" s="14">
        <f>+_xlfn.IFS(V38="Acumulado",Y38+AA38+AC38+AE38,V38="Capacidad",AC38,V38="Flujo",AC38,V38="Reducción",Y38,V38="Stock",AC38)</f>
        <v>27</v>
      </c>
      <c r="AH38" s="87"/>
    </row>
    <row r="39" spans="1:34" s="6" customFormat="1" ht="42.6" customHeight="1" x14ac:dyDescent="0.25">
      <c r="A39" s="87"/>
      <c r="B39" s="87"/>
      <c r="C39" s="87"/>
      <c r="D39" s="87"/>
      <c r="E39" s="87"/>
      <c r="F39" s="87"/>
      <c r="G39" s="87"/>
      <c r="H39" s="87"/>
      <c r="I39" s="87"/>
      <c r="J39" s="87"/>
      <c r="K39" s="87"/>
      <c r="L39" s="87"/>
      <c r="M39" s="87"/>
      <c r="N39" s="87"/>
      <c r="O39" s="87"/>
      <c r="P39" s="87"/>
      <c r="Q39" s="87"/>
      <c r="R39" s="87"/>
      <c r="S39" s="7" t="s">
        <v>389</v>
      </c>
      <c r="T39" s="7" t="s">
        <v>388</v>
      </c>
      <c r="U39" s="16" t="s">
        <v>1</v>
      </c>
      <c r="V39" s="7" t="s">
        <v>32</v>
      </c>
      <c r="W39" s="14">
        <v>0</v>
      </c>
      <c r="X39" s="14">
        <v>0</v>
      </c>
      <c r="Y39" s="14">
        <v>0</v>
      </c>
      <c r="Z39" s="14">
        <v>150</v>
      </c>
      <c r="AA39" s="7">
        <v>168</v>
      </c>
      <c r="AB39" s="14">
        <v>0</v>
      </c>
      <c r="AC39" s="7"/>
      <c r="AD39" s="14">
        <v>0</v>
      </c>
      <c r="AE39" s="14"/>
      <c r="AF39" s="14">
        <f t="shared" si="4"/>
        <v>150</v>
      </c>
      <c r="AG39" s="14">
        <f>+_xlfn.IFS(V39="Acumulado",Y39+AA39+AC39+AE39,V39="Capacidad",AC39,V39="Flujo",AC39,V39="Reducción",Y39,V39="Stock",AC39)</f>
        <v>168</v>
      </c>
      <c r="AH39" s="87"/>
    </row>
    <row r="40" spans="1:34" s="6" customFormat="1" ht="42.6" customHeight="1" x14ac:dyDescent="0.25">
      <c r="A40" s="87"/>
      <c r="B40" s="87"/>
      <c r="C40" s="87"/>
      <c r="D40" s="87"/>
      <c r="E40" s="87"/>
      <c r="F40" s="87"/>
      <c r="G40" s="87"/>
      <c r="H40" s="87"/>
      <c r="I40" s="87"/>
      <c r="J40" s="87"/>
      <c r="K40" s="87"/>
      <c r="L40" s="87"/>
      <c r="M40" s="87"/>
      <c r="N40" s="87"/>
      <c r="O40" s="87"/>
      <c r="P40" s="87"/>
      <c r="Q40" s="87"/>
      <c r="R40" s="87"/>
      <c r="S40" s="7" t="s">
        <v>387</v>
      </c>
      <c r="T40" s="7" t="s">
        <v>386</v>
      </c>
      <c r="U40" s="16" t="s">
        <v>1</v>
      </c>
      <c r="V40" s="7" t="s">
        <v>0</v>
      </c>
      <c r="W40" s="8">
        <v>0</v>
      </c>
      <c r="X40" s="8">
        <v>0</v>
      </c>
      <c r="Y40" s="8">
        <v>0</v>
      </c>
      <c r="Z40" s="8">
        <v>1</v>
      </c>
      <c r="AA40" s="8">
        <v>1</v>
      </c>
      <c r="AB40" s="8">
        <v>1</v>
      </c>
      <c r="AC40" s="8">
        <v>1</v>
      </c>
      <c r="AD40" s="8">
        <v>1</v>
      </c>
      <c r="AE40" s="8">
        <v>1</v>
      </c>
      <c r="AF40" s="8">
        <f t="shared" si="4"/>
        <v>1</v>
      </c>
      <c r="AG40" s="8">
        <f>+_xlfn.IFS(V40="Acumulado",Y40+AA40+AC40+AE40,V40="Capacidad",AC40,V40="Flujo",AA40,V40="Reducción",AC40,V40="Stock",AC40)</f>
        <v>1</v>
      </c>
      <c r="AH40" s="87"/>
    </row>
    <row r="41" spans="1:34" s="6" customFormat="1" ht="42.6" customHeight="1" x14ac:dyDescent="0.25">
      <c r="A41" s="79"/>
      <c r="B41" s="79"/>
      <c r="C41" s="79"/>
      <c r="D41" s="79"/>
      <c r="E41" s="79"/>
      <c r="F41" s="79"/>
      <c r="G41" s="79"/>
      <c r="H41" s="79"/>
      <c r="I41" s="79"/>
      <c r="J41" s="79"/>
      <c r="K41" s="79"/>
      <c r="L41" s="79"/>
      <c r="M41" s="79"/>
      <c r="N41" s="79"/>
      <c r="O41" s="79"/>
      <c r="P41" s="79"/>
      <c r="Q41" s="79"/>
      <c r="R41" s="79"/>
      <c r="S41" s="7" t="s">
        <v>385</v>
      </c>
      <c r="T41" s="7" t="s">
        <v>384</v>
      </c>
      <c r="U41" s="12" t="s">
        <v>1</v>
      </c>
      <c r="V41" s="7" t="s">
        <v>0</v>
      </c>
      <c r="W41" s="8">
        <v>0</v>
      </c>
      <c r="X41" s="8">
        <v>0</v>
      </c>
      <c r="Y41" s="8">
        <v>0</v>
      </c>
      <c r="Z41" s="8">
        <v>1</v>
      </c>
      <c r="AA41" s="8">
        <v>1</v>
      </c>
      <c r="AB41" s="8">
        <v>1</v>
      </c>
      <c r="AC41" s="8">
        <v>1</v>
      </c>
      <c r="AD41" s="8">
        <v>1</v>
      </c>
      <c r="AE41" s="8">
        <v>1</v>
      </c>
      <c r="AF41" s="8">
        <f t="shared" si="4"/>
        <v>1</v>
      </c>
      <c r="AG41" s="8">
        <f>+_xlfn.IFS(V41="Acumulado",Y41+AA41+AC41+AE41,V41="Capacidad",AA41,V41="Flujo",AA41,V41="Reducción",Y41,V41="Stock",AA41)</f>
        <v>1</v>
      </c>
      <c r="AH41" s="79"/>
    </row>
    <row r="42" spans="1:34" s="56" customFormat="1" ht="88.5" customHeight="1" x14ac:dyDescent="0.25">
      <c r="A42" s="18" t="s">
        <v>25</v>
      </c>
      <c r="B42" s="18" t="s">
        <v>188</v>
      </c>
      <c r="C42" s="18" t="s">
        <v>23</v>
      </c>
      <c r="D42" s="18" t="s">
        <v>275</v>
      </c>
      <c r="E42" s="18" t="s">
        <v>135</v>
      </c>
      <c r="F42" s="18" t="s">
        <v>383</v>
      </c>
      <c r="G42" s="18" t="s">
        <v>382</v>
      </c>
      <c r="H42" s="18"/>
      <c r="I42" s="18" t="s">
        <v>17</v>
      </c>
      <c r="J42" s="18"/>
      <c r="K42" s="18"/>
      <c r="L42" s="18"/>
      <c r="M42" s="18"/>
      <c r="N42" s="18"/>
      <c r="O42" s="18"/>
      <c r="P42" s="18"/>
      <c r="Q42" s="18"/>
      <c r="R42" s="18"/>
      <c r="S42" s="18" t="s">
        <v>381</v>
      </c>
      <c r="T42" s="18" t="s">
        <v>380</v>
      </c>
      <c r="U42" s="19" t="s">
        <v>1</v>
      </c>
      <c r="V42" s="18" t="s">
        <v>13</v>
      </c>
      <c r="W42" s="9">
        <v>0</v>
      </c>
      <c r="X42" s="9">
        <v>1</v>
      </c>
      <c r="Y42" s="9">
        <v>1</v>
      </c>
      <c r="Z42" s="9">
        <v>1</v>
      </c>
      <c r="AA42" s="24">
        <v>1</v>
      </c>
      <c r="AB42" s="9">
        <v>1</v>
      </c>
      <c r="AC42" s="9">
        <v>1</v>
      </c>
      <c r="AD42" s="9">
        <v>1</v>
      </c>
      <c r="AE42" s="9">
        <v>1</v>
      </c>
      <c r="AF42" s="9">
        <f t="shared" si="4"/>
        <v>1</v>
      </c>
      <c r="AG42" s="9">
        <f>+_xlfn.IFS(V42="Acumulado",Y42+AA42+AC42+AE42,V42="Capacidad",AC42,V42="Flujo",AC42,V42="Reducción",AC42,V42="Stock",AE42)</f>
        <v>1</v>
      </c>
      <c r="AH42" s="18" t="s">
        <v>257</v>
      </c>
    </row>
    <row r="43" spans="1:34" s="6" customFormat="1" ht="60" customHeight="1" x14ac:dyDescent="0.25">
      <c r="A43" s="70" t="s">
        <v>25</v>
      </c>
      <c r="B43" s="70" t="s">
        <v>162</v>
      </c>
      <c r="C43" s="70" t="s">
        <v>23</v>
      </c>
      <c r="D43" s="70" t="s">
        <v>275</v>
      </c>
      <c r="E43" s="70" t="s">
        <v>379</v>
      </c>
      <c r="F43" s="70" t="s">
        <v>378</v>
      </c>
      <c r="G43" s="70" t="s">
        <v>377</v>
      </c>
      <c r="H43" s="70" t="s">
        <v>18</v>
      </c>
      <c r="I43" s="70" t="s">
        <v>157</v>
      </c>
      <c r="J43" s="67"/>
      <c r="K43" s="67"/>
      <c r="L43" s="67">
        <v>198953000000</v>
      </c>
      <c r="M43" s="67">
        <v>198728860180</v>
      </c>
      <c r="N43" s="67">
        <v>149295671994</v>
      </c>
      <c r="O43" s="67">
        <v>148697098729</v>
      </c>
      <c r="P43" s="67">
        <f>[2]f4!K25</f>
        <v>180391882637</v>
      </c>
      <c r="Q43" s="67">
        <v>180153998146</v>
      </c>
      <c r="R43" s="70" t="s">
        <v>376</v>
      </c>
      <c r="S43" s="18" t="s">
        <v>375</v>
      </c>
      <c r="T43" s="18" t="s">
        <v>374</v>
      </c>
      <c r="U43" s="34" t="s">
        <v>1</v>
      </c>
      <c r="V43" s="18" t="s">
        <v>32</v>
      </c>
      <c r="W43" s="18">
        <v>9</v>
      </c>
      <c r="X43" s="18">
        <v>12</v>
      </c>
      <c r="Y43" s="18">
        <v>9</v>
      </c>
      <c r="Z43" s="18">
        <v>23</v>
      </c>
      <c r="AA43" s="18">
        <v>23</v>
      </c>
      <c r="AB43" s="18">
        <v>12</v>
      </c>
      <c r="AC43" s="18">
        <v>12</v>
      </c>
      <c r="AD43" s="18">
        <v>12</v>
      </c>
      <c r="AE43" s="44">
        <v>9</v>
      </c>
      <c r="AF43" s="18">
        <f t="shared" si="4"/>
        <v>59</v>
      </c>
      <c r="AG43" s="18">
        <f t="shared" ref="AG43:AG49" si="5">+_xlfn.IFS(V43="Acumulado",Y43+AA43+AC43+AE43,V43="Capacidad",AC43,V43="Flujo",AC43,V43="Reducción",Y43,V43="Stock",AC43)</f>
        <v>53</v>
      </c>
      <c r="AH43" s="70" t="s">
        <v>154</v>
      </c>
    </row>
    <row r="44" spans="1:34" s="6" customFormat="1" ht="60" customHeight="1" x14ac:dyDescent="0.25">
      <c r="A44" s="71"/>
      <c r="B44" s="71"/>
      <c r="C44" s="71"/>
      <c r="D44" s="71"/>
      <c r="E44" s="71"/>
      <c r="F44" s="71"/>
      <c r="G44" s="71"/>
      <c r="H44" s="71"/>
      <c r="I44" s="71"/>
      <c r="J44" s="68"/>
      <c r="K44" s="68"/>
      <c r="L44" s="68"/>
      <c r="M44" s="68"/>
      <c r="N44" s="68"/>
      <c r="O44" s="68"/>
      <c r="P44" s="68"/>
      <c r="Q44" s="68"/>
      <c r="R44" s="71"/>
      <c r="S44" s="18" t="s">
        <v>373</v>
      </c>
      <c r="T44" s="18" t="s">
        <v>372</v>
      </c>
      <c r="U44" s="55" t="s">
        <v>1</v>
      </c>
      <c r="V44" s="18" t="s">
        <v>32</v>
      </c>
      <c r="W44" s="18">
        <v>17</v>
      </c>
      <c r="X44" s="18">
        <v>0</v>
      </c>
      <c r="Y44" s="18">
        <v>0</v>
      </c>
      <c r="Z44" s="18">
        <v>0</v>
      </c>
      <c r="AA44" s="18">
        <v>0</v>
      </c>
      <c r="AB44" s="18">
        <v>24</v>
      </c>
      <c r="AC44" s="18">
        <v>24</v>
      </c>
      <c r="AD44" s="18">
        <v>26</v>
      </c>
      <c r="AE44" s="18">
        <v>26</v>
      </c>
      <c r="AF44" s="18">
        <f t="shared" si="4"/>
        <v>50</v>
      </c>
      <c r="AG44" s="18">
        <f t="shared" si="5"/>
        <v>50</v>
      </c>
      <c r="AH44" s="71"/>
    </row>
    <row r="45" spans="1:34" s="6" customFormat="1" ht="60" customHeight="1" x14ac:dyDescent="0.25">
      <c r="A45" s="72"/>
      <c r="B45" s="72"/>
      <c r="C45" s="72"/>
      <c r="D45" s="72"/>
      <c r="E45" s="72"/>
      <c r="F45" s="72"/>
      <c r="G45" s="72"/>
      <c r="H45" s="72"/>
      <c r="I45" s="72"/>
      <c r="J45" s="69"/>
      <c r="K45" s="69"/>
      <c r="L45" s="69"/>
      <c r="M45" s="69"/>
      <c r="N45" s="69"/>
      <c r="O45" s="69"/>
      <c r="P45" s="69"/>
      <c r="Q45" s="69"/>
      <c r="R45" s="72"/>
      <c r="S45" s="18" t="s">
        <v>371</v>
      </c>
      <c r="T45" s="18" t="s">
        <v>370</v>
      </c>
      <c r="U45" s="55" t="s">
        <v>1</v>
      </c>
      <c r="V45" s="18" t="s">
        <v>32</v>
      </c>
      <c r="W45" s="13">
        <v>10000</v>
      </c>
      <c r="X45" s="18">
        <v>0</v>
      </c>
      <c r="Y45" s="18">
        <v>0</v>
      </c>
      <c r="Z45" s="13">
        <v>13478</v>
      </c>
      <c r="AA45" s="13">
        <v>13478</v>
      </c>
      <c r="AB45" s="13">
        <v>16069</v>
      </c>
      <c r="AC45" s="13">
        <v>16163</v>
      </c>
      <c r="AD45" s="13">
        <v>15716</v>
      </c>
      <c r="AE45" s="13">
        <v>16289</v>
      </c>
      <c r="AF45" s="13">
        <f t="shared" si="4"/>
        <v>45263</v>
      </c>
      <c r="AG45" s="13">
        <f t="shared" si="5"/>
        <v>45930</v>
      </c>
      <c r="AH45" s="72"/>
    </row>
    <row r="46" spans="1:34" s="6" customFormat="1" ht="160.5" customHeight="1" x14ac:dyDescent="0.25">
      <c r="A46" s="89" t="s">
        <v>25</v>
      </c>
      <c r="B46" s="89" t="s">
        <v>162</v>
      </c>
      <c r="C46" s="89" t="s">
        <v>23</v>
      </c>
      <c r="D46" s="89" t="s">
        <v>275</v>
      </c>
      <c r="E46" s="89" t="s">
        <v>369</v>
      </c>
      <c r="F46" s="89" t="s">
        <v>368</v>
      </c>
      <c r="G46" s="89" t="s">
        <v>367</v>
      </c>
      <c r="H46" s="89" t="s">
        <v>18</v>
      </c>
      <c r="I46" s="89" t="s">
        <v>17</v>
      </c>
      <c r="J46" s="89"/>
      <c r="K46" s="89"/>
      <c r="L46" s="89"/>
      <c r="M46" s="89"/>
      <c r="N46" s="89"/>
      <c r="O46" s="89"/>
      <c r="P46" s="89"/>
      <c r="Q46" s="90"/>
      <c r="R46" s="89"/>
      <c r="S46" s="7" t="s">
        <v>366</v>
      </c>
      <c r="T46" s="7" t="s">
        <v>365</v>
      </c>
      <c r="U46" s="55" t="s">
        <v>1</v>
      </c>
      <c r="V46" s="7" t="s">
        <v>32</v>
      </c>
      <c r="W46" s="7">
        <v>680</v>
      </c>
      <c r="X46" s="7">
        <v>100</v>
      </c>
      <c r="Y46" s="7">
        <v>98</v>
      </c>
      <c r="Z46" s="7">
        <v>70</v>
      </c>
      <c r="AA46" s="7">
        <v>98</v>
      </c>
      <c r="AB46" s="7">
        <v>100</v>
      </c>
      <c r="AC46" s="7">
        <v>135</v>
      </c>
      <c r="AD46" s="7">
        <v>100</v>
      </c>
      <c r="AE46" s="7">
        <v>108</v>
      </c>
      <c r="AF46" s="14">
        <f t="shared" si="4"/>
        <v>370</v>
      </c>
      <c r="AG46" s="14">
        <f t="shared" si="5"/>
        <v>439</v>
      </c>
      <c r="AH46" s="89" t="s">
        <v>12</v>
      </c>
    </row>
    <row r="47" spans="1:34" s="6" customFormat="1" ht="47.25" customHeight="1" x14ac:dyDescent="0.25">
      <c r="A47" s="89"/>
      <c r="B47" s="89"/>
      <c r="C47" s="89"/>
      <c r="D47" s="89"/>
      <c r="E47" s="89"/>
      <c r="F47" s="89"/>
      <c r="G47" s="89"/>
      <c r="H47" s="89"/>
      <c r="I47" s="89"/>
      <c r="J47" s="89"/>
      <c r="K47" s="89"/>
      <c r="L47" s="89"/>
      <c r="M47" s="89"/>
      <c r="N47" s="89"/>
      <c r="O47" s="89"/>
      <c r="P47" s="89"/>
      <c r="Q47" s="89"/>
      <c r="R47" s="89"/>
      <c r="S47" s="7" t="s">
        <v>364</v>
      </c>
      <c r="T47" s="7" t="s">
        <v>363</v>
      </c>
      <c r="U47" s="55" t="s">
        <v>1</v>
      </c>
      <c r="V47" s="7" t="s">
        <v>32</v>
      </c>
      <c r="W47" s="7">
        <v>39</v>
      </c>
      <c r="X47" s="7">
        <v>10</v>
      </c>
      <c r="Y47" s="7">
        <v>35</v>
      </c>
      <c r="Z47" s="7"/>
      <c r="AA47" s="7"/>
      <c r="AB47" s="7"/>
      <c r="AC47" s="7"/>
      <c r="AD47" s="7"/>
      <c r="AE47" s="7"/>
      <c r="AF47" s="14">
        <f t="shared" si="4"/>
        <v>10</v>
      </c>
      <c r="AG47" s="14">
        <f t="shared" si="5"/>
        <v>35</v>
      </c>
      <c r="AH47" s="89"/>
    </row>
    <row r="48" spans="1:34" s="6" customFormat="1" ht="31.5" x14ac:dyDescent="0.25">
      <c r="A48" s="89"/>
      <c r="B48" s="89"/>
      <c r="C48" s="89"/>
      <c r="D48" s="89"/>
      <c r="E48" s="89"/>
      <c r="F48" s="89"/>
      <c r="G48" s="89"/>
      <c r="H48" s="89"/>
      <c r="I48" s="89"/>
      <c r="J48" s="89"/>
      <c r="K48" s="89"/>
      <c r="L48" s="89"/>
      <c r="M48" s="89"/>
      <c r="N48" s="89"/>
      <c r="O48" s="89"/>
      <c r="P48" s="89"/>
      <c r="Q48" s="89"/>
      <c r="R48" s="89"/>
      <c r="S48" s="7" t="s">
        <v>362</v>
      </c>
      <c r="T48" s="7" t="s">
        <v>361</v>
      </c>
      <c r="U48" s="15" t="s">
        <v>1</v>
      </c>
      <c r="V48" s="7" t="s">
        <v>32</v>
      </c>
      <c r="W48" s="7">
        <v>2</v>
      </c>
      <c r="X48" s="7">
        <v>2</v>
      </c>
      <c r="Y48" s="7">
        <v>2</v>
      </c>
      <c r="Z48" s="7">
        <v>1</v>
      </c>
      <c r="AA48" s="7">
        <v>1</v>
      </c>
      <c r="AB48" s="7">
        <v>2</v>
      </c>
      <c r="AC48" s="7">
        <v>2</v>
      </c>
      <c r="AD48" s="7">
        <v>2</v>
      </c>
      <c r="AE48" s="7">
        <v>2</v>
      </c>
      <c r="AF48" s="14">
        <f t="shared" si="4"/>
        <v>7</v>
      </c>
      <c r="AG48" s="38">
        <f t="shared" si="5"/>
        <v>7</v>
      </c>
      <c r="AH48" s="89"/>
    </row>
    <row r="49" spans="1:34" s="6" customFormat="1" ht="63" customHeight="1" x14ac:dyDescent="0.25">
      <c r="A49" s="89" t="s">
        <v>25</v>
      </c>
      <c r="B49" s="89" t="s">
        <v>162</v>
      </c>
      <c r="C49" s="89" t="s">
        <v>360</v>
      </c>
      <c r="D49" s="89" t="s">
        <v>275</v>
      </c>
      <c r="E49" s="89" t="s">
        <v>331</v>
      </c>
      <c r="F49" s="89" t="s">
        <v>359</v>
      </c>
      <c r="G49" s="89" t="s">
        <v>358</v>
      </c>
      <c r="H49" s="89" t="s">
        <v>18</v>
      </c>
      <c r="I49" s="89" t="s">
        <v>17</v>
      </c>
      <c r="J49" s="91">
        <v>53161000000</v>
      </c>
      <c r="K49" s="91">
        <v>53160019500</v>
      </c>
      <c r="L49" s="91">
        <v>54340127579</v>
      </c>
      <c r="M49" s="91">
        <v>54340120185</v>
      </c>
      <c r="N49" s="91"/>
      <c r="O49" s="91"/>
      <c r="P49" s="91"/>
      <c r="Q49" s="91">
        <f>[2]f4!N27</f>
        <v>0</v>
      </c>
      <c r="R49" s="89"/>
      <c r="S49" s="7" t="s">
        <v>352</v>
      </c>
      <c r="T49" s="7" t="s">
        <v>357</v>
      </c>
      <c r="U49" s="12" t="s">
        <v>1</v>
      </c>
      <c r="V49" s="7" t="s">
        <v>32</v>
      </c>
      <c r="W49" s="14">
        <v>479935</v>
      </c>
      <c r="X49" s="14">
        <v>100000</v>
      </c>
      <c r="Y49" s="14">
        <v>194569</v>
      </c>
      <c r="Z49" s="14">
        <v>1278657</v>
      </c>
      <c r="AA49" s="54">
        <v>910756</v>
      </c>
      <c r="AB49" s="14">
        <v>15904</v>
      </c>
      <c r="AC49" s="14">
        <v>1582649</v>
      </c>
      <c r="AD49" s="14">
        <v>19108</v>
      </c>
      <c r="AE49" s="14">
        <v>25874</v>
      </c>
      <c r="AF49" s="14">
        <f t="shared" si="4"/>
        <v>1413669</v>
      </c>
      <c r="AG49" s="14">
        <f t="shared" si="5"/>
        <v>2713848</v>
      </c>
      <c r="AH49" s="89" t="s">
        <v>356</v>
      </c>
    </row>
    <row r="50" spans="1:34" s="6" customFormat="1" ht="47.25" x14ac:dyDescent="0.25">
      <c r="A50" s="89"/>
      <c r="B50" s="89"/>
      <c r="C50" s="89"/>
      <c r="D50" s="89"/>
      <c r="E50" s="89"/>
      <c r="F50" s="89"/>
      <c r="G50" s="89"/>
      <c r="H50" s="89"/>
      <c r="I50" s="89"/>
      <c r="J50" s="91"/>
      <c r="K50" s="91"/>
      <c r="L50" s="91"/>
      <c r="M50" s="91"/>
      <c r="N50" s="91"/>
      <c r="O50" s="91"/>
      <c r="P50" s="91"/>
      <c r="Q50" s="91"/>
      <c r="R50" s="89"/>
      <c r="S50" s="7" t="s">
        <v>352</v>
      </c>
      <c r="T50" s="7" t="s">
        <v>355</v>
      </c>
      <c r="U50" s="12" t="s">
        <v>1</v>
      </c>
      <c r="V50" s="7" t="s">
        <v>13</v>
      </c>
      <c r="W50" s="7">
        <v>4</v>
      </c>
      <c r="X50" s="7">
        <v>4</v>
      </c>
      <c r="Y50" s="7">
        <v>4</v>
      </c>
      <c r="Z50" s="7">
        <v>4</v>
      </c>
      <c r="AA50" s="52">
        <v>4</v>
      </c>
      <c r="AB50" s="7">
        <v>4</v>
      </c>
      <c r="AC50" s="7">
        <v>4</v>
      </c>
      <c r="AD50" s="7">
        <v>4</v>
      </c>
      <c r="AE50" s="14">
        <v>4</v>
      </c>
      <c r="AF50" s="7">
        <f t="shared" si="4"/>
        <v>4</v>
      </c>
      <c r="AG50" s="7">
        <f>+_xlfn.IFS(V50="Acumulado",Y50+AA50+AC50+AE50,V50="Capacidad",AC50,V50="Flujo",AC50,V50="Reducción",AC50,V50="Stock",AE50)</f>
        <v>4</v>
      </c>
      <c r="AH50" s="89"/>
    </row>
    <row r="51" spans="1:34" s="6" customFormat="1" ht="47.25" x14ac:dyDescent="0.25">
      <c r="A51" s="89"/>
      <c r="B51" s="89"/>
      <c r="C51" s="89"/>
      <c r="D51" s="89"/>
      <c r="E51" s="89"/>
      <c r="F51" s="89"/>
      <c r="G51" s="89"/>
      <c r="H51" s="89"/>
      <c r="I51" s="89"/>
      <c r="J51" s="91"/>
      <c r="K51" s="91"/>
      <c r="L51" s="91"/>
      <c r="M51" s="91"/>
      <c r="N51" s="91"/>
      <c r="O51" s="91"/>
      <c r="P51" s="91"/>
      <c r="Q51" s="91"/>
      <c r="R51" s="89"/>
      <c r="S51" s="7" t="s">
        <v>352</v>
      </c>
      <c r="T51" s="7" t="s">
        <v>354</v>
      </c>
      <c r="U51" s="12" t="s">
        <v>1</v>
      </c>
      <c r="V51" s="7" t="s">
        <v>32</v>
      </c>
      <c r="W51" s="14">
        <v>149437</v>
      </c>
      <c r="X51" s="14">
        <v>25000</v>
      </c>
      <c r="Y51" s="14">
        <v>23215</v>
      </c>
      <c r="Z51" s="14">
        <v>168440</v>
      </c>
      <c r="AA51" s="54">
        <v>95888</v>
      </c>
      <c r="AB51" s="14">
        <v>3976</v>
      </c>
      <c r="AC51" s="14">
        <v>145931</v>
      </c>
      <c r="AD51" s="14">
        <v>4776</v>
      </c>
      <c r="AE51" s="14">
        <v>800</v>
      </c>
      <c r="AF51" s="14">
        <f t="shared" si="4"/>
        <v>202192</v>
      </c>
      <c r="AG51" s="14">
        <f>+_xlfn.IFS(V51="Acumulado",Y51+AA51+AC51+AE51,V51="Capacidad",AC51,V51="Flujo",AC51,V51="Reducción",Y51,V51="Stock",AC51)</f>
        <v>265834</v>
      </c>
      <c r="AH51" s="89"/>
    </row>
    <row r="52" spans="1:34" s="6" customFormat="1" ht="47.25" x14ac:dyDescent="0.25">
      <c r="A52" s="89"/>
      <c r="B52" s="89"/>
      <c r="C52" s="89"/>
      <c r="D52" s="89"/>
      <c r="E52" s="89"/>
      <c r="F52" s="89"/>
      <c r="G52" s="89"/>
      <c r="H52" s="89"/>
      <c r="I52" s="89"/>
      <c r="J52" s="91"/>
      <c r="K52" s="91"/>
      <c r="L52" s="91"/>
      <c r="M52" s="91"/>
      <c r="N52" s="91"/>
      <c r="O52" s="91"/>
      <c r="P52" s="91"/>
      <c r="Q52" s="91"/>
      <c r="R52" s="89"/>
      <c r="S52" s="7" t="s">
        <v>352</v>
      </c>
      <c r="T52" s="7" t="s">
        <v>353</v>
      </c>
      <c r="U52" s="12" t="s">
        <v>1</v>
      </c>
      <c r="V52" s="7" t="s">
        <v>32</v>
      </c>
      <c r="W52" s="14">
        <v>9239</v>
      </c>
      <c r="X52" s="14">
        <v>9000</v>
      </c>
      <c r="Y52" s="14">
        <v>9609</v>
      </c>
      <c r="Z52" s="14">
        <v>4000</v>
      </c>
      <c r="AA52" s="54">
        <v>4019</v>
      </c>
      <c r="AB52" s="14">
        <v>0</v>
      </c>
      <c r="AC52" s="7">
        <v>0</v>
      </c>
      <c r="AD52" s="14">
        <v>0</v>
      </c>
      <c r="AE52" s="14">
        <v>4000</v>
      </c>
      <c r="AF52" s="14">
        <f t="shared" si="4"/>
        <v>13000</v>
      </c>
      <c r="AG52" s="14">
        <f>+_xlfn.IFS(V52="Acumulado",Y52+AA52+AC52+AE52,V52="Capacidad",AC52,V52="Flujo",AC52,V52="Reducción",Y52,V52="Stock",AC52)</f>
        <v>17628</v>
      </c>
      <c r="AH52" s="89"/>
    </row>
    <row r="53" spans="1:34" s="6" customFormat="1" ht="47.25" x14ac:dyDescent="0.25">
      <c r="A53" s="89"/>
      <c r="B53" s="89"/>
      <c r="C53" s="89"/>
      <c r="D53" s="89"/>
      <c r="E53" s="89"/>
      <c r="F53" s="89"/>
      <c r="G53" s="89"/>
      <c r="H53" s="89"/>
      <c r="I53" s="89"/>
      <c r="J53" s="91"/>
      <c r="K53" s="91"/>
      <c r="L53" s="91"/>
      <c r="M53" s="91"/>
      <c r="N53" s="91"/>
      <c r="O53" s="91"/>
      <c r="P53" s="91"/>
      <c r="Q53" s="91"/>
      <c r="R53" s="89"/>
      <c r="S53" s="7" t="s">
        <v>352</v>
      </c>
      <c r="T53" s="7" t="s">
        <v>351</v>
      </c>
      <c r="U53" s="12" t="s">
        <v>1</v>
      </c>
      <c r="V53" s="7" t="s">
        <v>0</v>
      </c>
      <c r="W53" s="10">
        <v>1</v>
      </c>
      <c r="X53" s="10">
        <v>1</v>
      </c>
      <c r="Y53" s="10">
        <v>1</v>
      </c>
      <c r="Z53" s="10">
        <v>1</v>
      </c>
      <c r="AA53" s="11">
        <v>1</v>
      </c>
      <c r="AB53" s="10">
        <v>1</v>
      </c>
      <c r="AC53" s="8">
        <v>1</v>
      </c>
      <c r="AD53" s="10">
        <v>1</v>
      </c>
      <c r="AE53" s="10">
        <v>1</v>
      </c>
      <c r="AF53" s="8">
        <f t="shared" si="4"/>
        <v>1</v>
      </c>
      <c r="AG53" s="8">
        <f>+_xlfn.IFS(V53="Acumulado",Y53+AA53+AC53+AE53,V53="Capacidad",AC53,V53="Flujo",AE53,V53="Reducción",AC53,V53="Stock",AC53)</f>
        <v>1</v>
      </c>
      <c r="AH53" s="89"/>
    </row>
    <row r="54" spans="1:34" s="6" customFormat="1" ht="47.25" x14ac:dyDescent="0.25">
      <c r="A54" s="89"/>
      <c r="B54" s="89"/>
      <c r="C54" s="89"/>
      <c r="D54" s="89"/>
      <c r="E54" s="89"/>
      <c r="F54" s="89"/>
      <c r="G54" s="89"/>
      <c r="H54" s="89"/>
      <c r="I54" s="89"/>
      <c r="J54" s="91"/>
      <c r="K54" s="91"/>
      <c r="L54" s="91"/>
      <c r="M54" s="91"/>
      <c r="N54" s="91"/>
      <c r="O54" s="91"/>
      <c r="P54" s="91"/>
      <c r="Q54" s="91"/>
      <c r="R54" s="89"/>
      <c r="S54" s="7" t="s">
        <v>349</v>
      </c>
      <c r="T54" s="7" t="s">
        <v>350</v>
      </c>
      <c r="U54" s="12" t="s">
        <v>1</v>
      </c>
      <c r="V54" s="7" t="s">
        <v>32</v>
      </c>
      <c r="W54" s="14">
        <v>7701</v>
      </c>
      <c r="X54" s="14">
        <v>9000</v>
      </c>
      <c r="Y54" s="14">
        <v>9474</v>
      </c>
      <c r="Z54" s="14">
        <v>25000</v>
      </c>
      <c r="AA54" s="54">
        <v>25583</v>
      </c>
      <c r="AB54" s="14">
        <v>5000</v>
      </c>
      <c r="AC54" s="14">
        <v>1010</v>
      </c>
      <c r="AD54" s="14">
        <v>85700</v>
      </c>
      <c r="AE54" s="14">
        <v>9751</v>
      </c>
      <c r="AF54" s="14">
        <f t="shared" si="4"/>
        <v>124700</v>
      </c>
      <c r="AG54" s="14">
        <f t="shared" ref="AG54:AG64" si="6">+_xlfn.IFS(V54="Acumulado",Y54+AA54+AC54+AE54,V54="Capacidad",AC54,V54="Flujo",AC54,V54="Reducción",Y54,V54="Stock",AC54)</f>
        <v>45818</v>
      </c>
      <c r="AH54" s="89"/>
    </row>
    <row r="55" spans="1:34" s="6" customFormat="1" ht="47.25" x14ac:dyDescent="0.25">
      <c r="A55" s="89"/>
      <c r="B55" s="89"/>
      <c r="C55" s="89"/>
      <c r="D55" s="89"/>
      <c r="E55" s="89"/>
      <c r="F55" s="89"/>
      <c r="G55" s="89"/>
      <c r="H55" s="89"/>
      <c r="I55" s="89"/>
      <c r="J55" s="91"/>
      <c r="K55" s="91"/>
      <c r="L55" s="91"/>
      <c r="M55" s="91"/>
      <c r="N55" s="91"/>
      <c r="O55" s="91"/>
      <c r="P55" s="91"/>
      <c r="Q55" s="91"/>
      <c r="R55" s="89"/>
      <c r="S55" s="7" t="s">
        <v>349</v>
      </c>
      <c r="T55" s="7" t="s">
        <v>348</v>
      </c>
      <c r="U55" s="12" t="s">
        <v>1</v>
      </c>
      <c r="V55" s="7" t="s">
        <v>32</v>
      </c>
      <c r="W55" s="7">
        <v>1</v>
      </c>
      <c r="X55" s="7">
        <v>1</v>
      </c>
      <c r="Y55" s="7">
        <v>1</v>
      </c>
      <c r="Z55" s="7">
        <v>1</v>
      </c>
      <c r="AA55" s="52">
        <v>1</v>
      </c>
      <c r="AB55" s="7">
        <v>1</v>
      </c>
      <c r="AC55" s="7">
        <v>1</v>
      </c>
      <c r="AD55" s="7">
        <v>1</v>
      </c>
      <c r="AE55" s="14">
        <v>1</v>
      </c>
      <c r="AF55" s="7">
        <f t="shared" si="4"/>
        <v>4</v>
      </c>
      <c r="AG55" s="14">
        <f t="shared" si="6"/>
        <v>4</v>
      </c>
      <c r="AH55" s="89"/>
    </row>
    <row r="56" spans="1:34" s="6" customFormat="1" ht="47.25" x14ac:dyDescent="0.25">
      <c r="A56" s="89"/>
      <c r="B56" s="89"/>
      <c r="C56" s="89"/>
      <c r="D56" s="89"/>
      <c r="E56" s="89"/>
      <c r="F56" s="89"/>
      <c r="G56" s="89"/>
      <c r="H56" s="89"/>
      <c r="I56" s="89"/>
      <c r="J56" s="91"/>
      <c r="K56" s="91"/>
      <c r="L56" s="91"/>
      <c r="M56" s="91"/>
      <c r="N56" s="91"/>
      <c r="O56" s="91"/>
      <c r="P56" s="91"/>
      <c r="Q56" s="91"/>
      <c r="R56" s="89"/>
      <c r="S56" s="7" t="s">
        <v>345</v>
      </c>
      <c r="T56" s="7" t="s">
        <v>347</v>
      </c>
      <c r="U56" s="12" t="s">
        <v>1</v>
      </c>
      <c r="V56" s="7" t="s">
        <v>32</v>
      </c>
      <c r="W56" s="7">
        <v>0</v>
      </c>
      <c r="X56" s="14">
        <v>0</v>
      </c>
      <c r="Y56" s="14">
        <v>0</v>
      </c>
      <c r="Z56" s="14">
        <v>24000</v>
      </c>
      <c r="AA56" s="52">
        <v>0</v>
      </c>
      <c r="AB56" s="14">
        <v>4000</v>
      </c>
      <c r="AC56" s="14">
        <v>1010</v>
      </c>
      <c r="AD56" s="14">
        <v>9742</v>
      </c>
      <c r="AE56" s="14">
        <v>35334</v>
      </c>
      <c r="AF56" s="14">
        <f t="shared" si="4"/>
        <v>37742</v>
      </c>
      <c r="AG56" s="14">
        <f t="shared" si="6"/>
        <v>36344</v>
      </c>
      <c r="AH56" s="89"/>
    </row>
    <row r="57" spans="1:34" s="6" customFormat="1" ht="47.25" x14ac:dyDescent="0.25">
      <c r="A57" s="89"/>
      <c r="B57" s="89"/>
      <c r="C57" s="89"/>
      <c r="D57" s="89"/>
      <c r="E57" s="89"/>
      <c r="F57" s="89"/>
      <c r="G57" s="89"/>
      <c r="H57" s="89"/>
      <c r="I57" s="89"/>
      <c r="J57" s="91"/>
      <c r="K57" s="91"/>
      <c r="L57" s="91"/>
      <c r="M57" s="91"/>
      <c r="N57" s="91"/>
      <c r="O57" s="91"/>
      <c r="P57" s="91"/>
      <c r="Q57" s="91"/>
      <c r="R57" s="89"/>
      <c r="S57" s="7" t="s">
        <v>345</v>
      </c>
      <c r="T57" s="7" t="s">
        <v>346</v>
      </c>
      <c r="U57" s="12" t="s">
        <v>1</v>
      </c>
      <c r="V57" s="7" t="s">
        <v>32</v>
      </c>
      <c r="W57" s="7">
        <v>0</v>
      </c>
      <c r="X57" s="7">
        <v>0</v>
      </c>
      <c r="Y57" s="7">
        <v>0</v>
      </c>
      <c r="Z57" s="7">
        <v>200</v>
      </c>
      <c r="AA57" s="14">
        <v>0</v>
      </c>
      <c r="AB57" s="14">
        <v>40000</v>
      </c>
      <c r="AC57" s="14">
        <v>13944</v>
      </c>
      <c r="AD57" s="14">
        <v>347200</v>
      </c>
      <c r="AE57" s="14">
        <v>83186</v>
      </c>
      <c r="AF57" s="14">
        <f t="shared" si="4"/>
        <v>387400</v>
      </c>
      <c r="AG57" s="14">
        <f t="shared" si="6"/>
        <v>97130</v>
      </c>
      <c r="AH57" s="89"/>
    </row>
    <row r="58" spans="1:34" s="6" customFormat="1" ht="47.25" x14ac:dyDescent="0.25">
      <c r="A58" s="89"/>
      <c r="B58" s="89"/>
      <c r="C58" s="89"/>
      <c r="D58" s="89"/>
      <c r="E58" s="89"/>
      <c r="F58" s="89"/>
      <c r="G58" s="89"/>
      <c r="H58" s="89"/>
      <c r="I58" s="89"/>
      <c r="J58" s="91"/>
      <c r="K58" s="91"/>
      <c r="L58" s="91"/>
      <c r="M58" s="91"/>
      <c r="N58" s="91"/>
      <c r="O58" s="91"/>
      <c r="P58" s="91"/>
      <c r="Q58" s="91"/>
      <c r="R58" s="89"/>
      <c r="S58" s="7" t="s">
        <v>345</v>
      </c>
      <c r="T58" s="7" t="s">
        <v>344</v>
      </c>
      <c r="U58" s="12" t="s">
        <v>1</v>
      </c>
      <c r="V58" s="7" t="s">
        <v>32</v>
      </c>
      <c r="W58" s="7">
        <v>0</v>
      </c>
      <c r="X58" s="7">
        <v>0</v>
      </c>
      <c r="Y58" s="7">
        <v>0</v>
      </c>
      <c r="Z58" s="7">
        <v>800</v>
      </c>
      <c r="AA58" s="52">
        <v>0</v>
      </c>
      <c r="AB58" s="14">
        <v>4000</v>
      </c>
      <c r="AC58" s="14">
        <v>5045</v>
      </c>
      <c r="AD58" s="14">
        <v>33942</v>
      </c>
      <c r="AE58" s="14">
        <f>5240+5318</f>
        <v>10558</v>
      </c>
      <c r="AF58" s="14">
        <f t="shared" si="4"/>
        <v>38742</v>
      </c>
      <c r="AG58" s="14">
        <f t="shared" si="6"/>
        <v>15603</v>
      </c>
      <c r="AH58" s="89"/>
    </row>
    <row r="59" spans="1:34" s="6" customFormat="1" ht="47.25" customHeight="1" x14ac:dyDescent="0.25">
      <c r="A59" s="89"/>
      <c r="B59" s="89"/>
      <c r="C59" s="89"/>
      <c r="D59" s="89"/>
      <c r="E59" s="89"/>
      <c r="F59" s="89"/>
      <c r="G59" s="89"/>
      <c r="H59" s="89"/>
      <c r="I59" s="89"/>
      <c r="J59" s="91"/>
      <c r="K59" s="91"/>
      <c r="L59" s="91"/>
      <c r="M59" s="91"/>
      <c r="N59" s="91"/>
      <c r="O59" s="91"/>
      <c r="P59" s="91"/>
      <c r="Q59" s="91"/>
      <c r="R59" s="89"/>
      <c r="S59" s="7" t="s">
        <v>342</v>
      </c>
      <c r="T59" s="7" t="s">
        <v>343</v>
      </c>
      <c r="U59" s="12" t="s">
        <v>1</v>
      </c>
      <c r="V59" s="7" t="s">
        <v>32</v>
      </c>
      <c r="W59" s="7">
        <v>670.1</v>
      </c>
      <c r="X59" s="7">
        <v>412</v>
      </c>
      <c r="Y59" s="7">
        <v>412</v>
      </c>
      <c r="Z59" s="7">
        <v>100</v>
      </c>
      <c r="AA59" s="52">
        <v>110.12</v>
      </c>
      <c r="AB59" s="7">
        <v>190</v>
      </c>
      <c r="AC59" s="7">
        <v>100.17</v>
      </c>
      <c r="AD59" s="7">
        <v>946</v>
      </c>
      <c r="AE59" s="14">
        <v>175.15</v>
      </c>
      <c r="AF59" s="14">
        <f t="shared" si="4"/>
        <v>1648</v>
      </c>
      <c r="AG59" s="14">
        <f t="shared" si="6"/>
        <v>797.43999999999994</v>
      </c>
      <c r="AH59" s="89"/>
    </row>
    <row r="60" spans="1:34" s="6" customFormat="1" ht="31.5" x14ac:dyDescent="0.25">
      <c r="A60" s="89"/>
      <c r="B60" s="89"/>
      <c r="C60" s="89"/>
      <c r="D60" s="89"/>
      <c r="E60" s="89"/>
      <c r="F60" s="89"/>
      <c r="G60" s="89"/>
      <c r="H60" s="89"/>
      <c r="I60" s="89"/>
      <c r="J60" s="91"/>
      <c r="K60" s="91"/>
      <c r="L60" s="91"/>
      <c r="M60" s="91"/>
      <c r="N60" s="91"/>
      <c r="O60" s="91"/>
      <c r="P60" s="91"/>
      <c r="Q60" s="91"/>
      <c r="R60" s="89"/>
      <c r="S60" s="7" t="s">
        <v>342</v>
      </c>
      <c r="T60" s="7" t="s">
        <v>341</v>
      </c>
      <c r="U60" s="12" t="s">
        <v>1</v>
      </c>
      <c r="V60" s="7" t="s">
        <v>32</v>
      </c>
      <c r="W60" s="14">
        <v>55294</v>
      </c>
      <c r="X60" s="14">
        <v>25000</v>
      </c>
      <c r="Y60" s="14">
        <v>35880</v>
      </c>
      <c r="Z60" s="14">
        <v>15000</v>
      </c>
      <c r="AA60" s="54">
        <v>11004</v>
      </c>
      <c r="AB60" s="14">
        <v>66529</v>
      </c>
      <c r="AC60" s="14">
        <v>51891</v>
      </c>
      <c r="AD60" s="14">
        <v>30000</v>
      </c>
      <c r="AE60" s="14">
        <v>88765</v>
      </c>
      <c r="AF60" s="14">
        <f t="shared" si="4"/>
        <v>136529</v>
      </c>
      <c r="AG60" s="14">
        <f t="shared" si="6"/>
        <v>187540</v>
      </c>
      <c r="AH60" s="89"/>
    </row>
    <row r="61" spans="1:34" s="6" customFormat="1" ht="47.25" x14ac:dyDescent="0.25">
      <c r="A61" s="89"/>
      <c r="B61" s="89"/>
      <c r="C61" s="89"/>
      <c r="D61" s="89"/>
      <c r="E61" s="89"/>
      <c r="F61" s="89"/>
      <c r="G61" s="89"/>
      <c r="H61" s="89"/>
      <c r="I61" s="89"/>
      <c r="J61" s="91"/>
      <c r="K61" s="91"/>
      <c r="L61" s="91"/>
      <c r="M61" s="91"/>
      <c r="N61" s="91"/>
      <c r="O61" s="91"/>
      <c r="P61" s="91"/>
      <c r="Q61" s="91"/>
      <c r="R61" s="89"/>
      <c r="S61" s="7" t="s">
        <v>340</v>
      </c>
      <c r="T61" s="7" t="s">
        <v>339</v>
      </c>
      <c r="U61" s="12" t="s">
        <v>1</v>
      </c>
      <c r="V61" s="7" t="s">
        <v>32</v>
      </c>
      <c r="W61" s="14">
        <v>1076</v>
      </c>
      <c r="X61" s="14">
        <v>1000</v>
      </c>
      <c r="Y61" s="14">
        <v>1849</v>
      </c>
      <c r="Z61" s="14">
        <v>1000</v>
      </c>
      <c r="AA61" s="54">
        <v>1051</v>
      </c>
      <c r="AB61" s="14">
        <v>2000</v>
      </c>
      <c r="AC61" s="14">
        <v>6363</v>
      </c>
      <c r="AD61" s="14">
        <v>1000</v>
      </c>
      <c r="AE61" s="14">
        <v>12470</v>
      </c>
      <c r="AF61" s="14">
        <f t="shared" si="4"/>
        <v>5000</v>
      </c>
      <c r="AG61" s="14">
        <f t="shared" si="6"/>
        <v>21733</v>
      </c>
      <c r="AH61" s="89"/>
    </row>
    <row r="62" spans="1:34" s="6" customFormat="1" ht="47.25" x14ac:dyDescent="0.25">
      <c r="A62" s="89"/>
      <c r="B62" s="89"/>
      <c r="C62" s="89"/>
      <c r="D62" s="89"/>
      <c r="E62" s="89"/>
      <c r="F62" s="89"/>
      <c r="G62" s="89"/>
      <c r="H62" s="89"/>
      <c r="I62" s="89"/>
      <c r="J62" s="91"/>
      <c r="K62" s="91"/>
      <c r="L62" s="91"/>
      <c r="M62" s="91"/>
      <c r="N62" s="91"/>
      <c r="O62" s="91"/>
      <c r="P62" s="91"/>
      <c r="Q62" s="91"/>
      <c r="R62" s="89"/>
      <c r="S62" s="7" t="s">
        <v>338</v>
      </c>
      <c r="T62" s="7" t="s">
        <v>337</v>
      </c>
      <c r="U62" s="12" t="s">
        <v>1</v>
      </c>
      <c r="V62" s="7" t="s">
        <v>32</v>
      </c>
      <c r="W62" s="14">
        <v>0</v>
      </c>
      <c r="X62" s="14">
        <v>0</v>
      </c>
      <c r="Y62" s="7">
        <v>0</v>
      </c>
      <c r="Z62" s="7">
        <v>0</v>
      </c>
      <c r="AA62" s="52">
        <v>0</v>
      </c>
      <c r="AB62" s="14">
        <v>1543</v>
      </c>
      <c r="AC62" s="7">
        <v>0</v>
      </c>
      <c r="AD62" s="14">
        <v>12333</v>
      </c>
      <c r="AE62" s="14">
        <v>1120</v>
      </c>
      <c r="AF62" s="14">
        <f t="shared" si="4"/>
        <v>13876</v>
      </c>
      <c r="AG62" s="14">
        <f t="shared" si="6"/>
        <v>1120</v>
      </c>
      <c r="AH62" s="89"/>
    </row>
    <row r="63" spans="1:34" s="6" customFormat="1" ht="47.25" x14ac:dyDescent="0.25">
      <c r="A63" s="89"/>
      <c r="B63" s="89"/>
      <c r="C63" s="89"/>
      <c r="D63" s="89"/>
      <c r="E63" s="89"/>
      <c r="F63" s="89"/>
      <c r="G63" s="89"/>
      <c r="H63" s="89"/>
      <c r="I63" s="89"/>
      <c r="J63" s="91"/>
      <c r="K63" s="91"/>
      <c r="L63" s="91"/>
      <c r="M63" s="91"/>
      <c r="N63" s="91"/>
      <c r="O63" s="91"/>
      <c r="P63" s="91"/>
      <c r="Q63" s="91"/>
      <c r="R63" s="89"/>
      <c r="S63" s="7" t="s">
        <v>336</v>
      </c>
      <c r="T63" s="7" t="s">
        <v>335</v>
      </c>
      <c r="U63" s="12" t="s">
        <v>1</v>
      </c>
      <c r="V63" s="7" t="s">
        <v>32</v>
      </c>
      <c r="W63" s="14">
        <v>0</v>
      </c>
      <c r="X63" s="14">
        <v>0</v>
      </c>
      <c r="Y63" s="14">
        <v>0</v>
      </c>
      <c r="Z63" s="14">
        <v>0</v>
      </c>
      <c r="AA63" s="54">
        <v>0</v>
      </c>
      <c r="AB63" s="14">
        <v>4</v>
      </c>
      <c r="AC63" s="7">
        <v>11</v>
      </c>
      <c r="AD63" s="14">
        <v>4</v>
      </c>
      <c r="AE63" s="14">
        <v>4</v>
      </c>
      <c r="AF63" s="14">
        <f t="shared" si="4"/>
        <v>8</v>
      </c>
      <c r="AG63" s="14">
        <f t="shared" si="6"/>
        <v>15</v>
      </c>
      <c r="AH63" s="89"/>
    </row>
    <row r="64" spans="1:34" s="6" customFormat="1" ht="31.5" x14ac:dyDescent="0.25">
      <c r="A64" s="89"/>
      <c r="B64" s="89"/>
      <c r="C64" s="89"/>
      <c r="D64" s="89"/>
      <c r="E64" s="89"/>
      <c r="F64" s="89"/>
      <c r="G64" s="89"/>
      <c r="H64" s="89"/>
      <c r="I64" s="89"/>
      <c r="J64" s="91"/>
      <c r="K64" s="91"/>
      <c r="L64" s="91"/>
      <c r="M64" s="91"/>
      <c r="N64" s="91"/>
      <c r="O64" s="91"/>
      <c r="P64" s="91"/>
      <c r="Q64" s="91"/>
      <c r="R64" s="89"/>
      <c r="S64" s="7" t="s">
        <v>334</v>
      </c>
      <c r="T64" s="7" t="s">
        <v>333</v>
      </c>
      <c r="U64" s="12" t="s">
        <v>1</v>
      </c>
      <c r="V64" s="7" t="s">
        <v>32</v>
      </c>
      <c r="W64" s="14">
        <v>0</v>
      </c>
      <c r="X64" s="14">
        <v>0</v>
      </c>
      <c r="Y64" s="7">
        <v>0</v>
      </c>
      <c r="Z64" s="7">
        <v>0</v>
      </c>
      <c r="AA64" s="52">
        <v>0</v>
      </c>
      <c r="AB64" s="14">
        <v>1000</v>
      </c>
      <c r="AC64" s="14">
        <v>1000</v>
      </c>
      <c r="AD64" s="14">
        <v>8686</v>
      </c>
      <c r="AE64" s="14">
        <v>1000</v>
      </c>
      <c r="AF64" s="14">
        <f t="shared" si="4"/>
        <v>9686</v>
      </c>
      <c r="AG64" s="14">
        <f t="shared" si="6"/>
        <v>2000</v>
      </c>
      <c r="AH64" s="89"/>
    </row>
    <row r="65" spans="1:34" s="6" customFormat="1" ht="212.25" customHeight="1" x14ac:dyDescent="0.25">
      <c r="A65" s="33" t="s">
        <v>25</v>
      </c>
      <c r="B65" s="33" t="s">
        <v>162</v>
      </c>
      <c r="C65" s="33" t="s">
        <v>332</v>
      </c>
      <c r="D65" s="33" t="s">
        <v>275</v>
      </c>
      <c r="E65" s="33" t="s">
        <v>331</v>
      </c>
      <c r="F65" s="33" t="s">
        <v>330</v>
      </c>
      <c r="G65" s="33" t="s">
        <v>329</v>
      </c>
      <c r="H65" s="33" t="s">
        <v>18</v>
      </c>
      <c r="I65" s="33" t="s">
        <v>328</v>
      </c>
      <c r="J65" s="53"/>
      <c r="K65" s="53"/>
      <c r="L65" s="53"/>
      <c r="M65" s="53"/>
      <c r="N65" s="53">
        <v>105620603166</v>
      </c>
      <c r="O65" s="53">
        <v>95000000000</v>
      </c>
      <c r="P65" s="53">
        <f>[2]f4!K28</f>
        <v>130000000000</v>
      </c>
      <c r="Q65" s="53">
        <f>[2]f4!N28</f>
        <v>105321065335</v>
      </c>
      <c r="R65" s="33" t="s">
        <v>327</v>
      </c>
      <c r="S65" s="18" t="s">
        <v>326</v>
      </c>
      <c r="T65" s="18" t="s">
        <v>325</v>
      </c>
      <c r="U65" s="19" t="s">
        <v>1</v>
      </c>
      <c r="V65" s="18" t="s">
        <v>0</v>
      </c>
      <c r="W65" s="9">
        <v>0</v>
      </c>
      <c r="X65" s="9">
        <v>0</v>
      </c>
      <c r="Y65" s="9">
        <v>0</v>
      </c>
      <c r="Z65" s="9">
        <v>0</v>
      </c>
      <c r="AA65" s="9">
        <v>0</v>
      </c>
      <c r="AB65" s="9">
        <v>1</v>
      </c>
      <c r="AC65" s="9">
        <v>1</v>
      </c>
      <c r="AD65" s="9">
        <v>1</v>
      </c>
      <c r="AE65" s="9">
        <v>1</v>
      </c>
      <c r="AF65" s="9">
        <f t="shared" si="4"/>
        <v>1</v>
      </c>
      <c r="AG65" s="9">
        <f>+_xlfn.IFS(V65="Acumulado",Y65+AA65+AC65+AE65,V65="Capacidad",AC65,V65="Flujo",AE65,V65="Reducción",Y65,V65="Stock",AC65)</f>
        <v>1</v>
      </c>
      <c r="AH65" s="13" t="s">
        <v>243</v>
      </c>
    </row>
    <row r="66" spans="1:34" s="6" customFormat="1" ht="31.5" customHeight="1" x14ac:dyDescent="0.25">
      <c r="A66" s="78" t="s">
        <v>25</v>
      </c>
      <c r="B66" s="78" t="s">
        <v>162</v>
      </c>
      <c r="C66" s="78" t="s">
        <v>314</v>
      </c>
      <c r="D66" s="78" t="s">
        <v>275</v>
      </c>
      <c r="E66" s="78" t="s">
        <v>313</v>
      </c>
      <c r="F66" s="78" t="s">
        <v>324</v>
      </c>
      <c r="G66" s="78" t="s">
        <v>323</v>
      </c>
      <c r="H66" s="78" t="s">
        <v>18</v>
      </c>
      <c r="I66" s="78" t="s">
        <v>17</v>
      </c>
      <c r="J66" s="78"/>
      <c r="K66" s="78"/>
      <c r="L66" s="78"/>
      <c r="M66" s="78"/>
      <c r="N66" s="78"/>
      <c r="O66" s="78"/>
      <c r="P66" s="78"/>
      <c r="Q66" s="88"/>
      <c r="R66" s="78"/>
      <c r="S66" s="7" t="s">
        <v>322</v>
      </c>
      <c r="T66" s="7" t="s">
        <v>321</v>
      </c>
      <c r="U66" s="16" t="s">
        <v>1</v>
      </c>
      <c r="V66" s="7" t="s">
        <v>32</v>
      </c>
      <c r="W66" s="7">
        <v>0</v>
      </c>
      <c r="X66" s="7">
        <v>1</v>
      </c>
      <c r="Y66" s="7">
        <v>1</v>
      </c>
      <c r="Z66" s="7">
        <v>1</v>
      </c>
      <c r="AA66" s="52">
        <v>1</v>
      </c>
      <c r="AB66" s="7">
        <v>1</v>
      </c>
      <c r="AC66" s="7">
        <v>1</v>
      </c>
      <c r="AD66" s="7">
        <v>1</v>
      </c>
      <c r="AE66" s="7">
        <v>1</v>
      </c>
      <c r="AF66" s="7">
        <f t="shared" si="4"/>
        <v>4</v>
      </c>
      <c r="AG66" s="7">
        <f>+_xlfn.IFS(V66="Acumulado",Y66+AA66+AC66+AE66,V66="Capacidad",AC66,V66="Flujo",AC66,V66="Reducción",Y66,V66="Stock",AC66)</f>
        <v>4</v>
      </c>
      <c r="AH66" s="78" t="s">
        <v>12</v>
      </c>
    </row>
    <row r="67" spans="1:34" s="6" customFormat="1" ht="66.75" customHeight="1" x14ac:dyDescent="0.25">
      <c r="A67" s="87"/>
      <c r="B67" s="87"/>
      <c r="C67" s="87"/>
      <c r="D67" s="87"/>
      <c r="E67" s="87"/>
      <c r="F67" s="87"/>
      <c r="G67" s="87"/>
      <c r="H67" s="87"/>
      <c r="I67" s="87"/>
      <c r="J67" s="87"/>
      <c r="K67" s="87"/>
      <c r="L67" s="87"/>
      <c r="M67" s="87"/>
      <c r="N67" s="87"/>
      <c r="O67" s="87"/>
      <c r="P67" s="87"/>
      <c r="Q67" s="87"/>
      <c r="R67" s="87"/>
      <c r="S67" s="7" t="s">
        <v>316</v>
      </c>
      <c r="T67" s="7" t="s">
        <v>320</v>
      </c>
      <c r="U67" s="16" t="s">
        <v>1</v>
      </c>
      <c r="V67" s="7" t="s">
        <v>32</v>
      </c>
      <c r="W67" s="7">
        <v>0</v>
      </c>
      <c r="X67" s="7">
        <v>0</v>
      </c>
      <c r="Y67" s="7">
        <v>0</v>
      </c>
      <c r="Z67" s="7">
        <v>5</v>
      </c>
      <c r="AA67" s="52">
        <v>5</v>
      </c>
      <c r="AB67" s="7">
        <v>3</v>
      </c>
      <c r="AC67" s="7">
        <v>3</v>
      </c>
      <c r="AD67" s="7">
        <v>3</v>
      </c>
      <c r="AE67" s="7">
        <v>3</v>
      </c>
      <c r="AF67" s="7">
        <f t="shared" si="4"/>
        <v>11</v>
      </c>
      <c r="AG67" s="7">
        <f>+_xlfn.IFS(V67="Acumulado",Y67+AA67+AC67+AE67,V67="Capacidad",AC67,V67="Flujo",AC67,V67="Reducción",Y67,V67="Stock",AC67)</f>
        <v>11</v>
      </c>
      <c r="AH67" s="87"/>
    </row>
    <row r="68" spans="1:34" s="6" customFormat="1" ht="47.25" customHeight="1" x14ac:dyDescent="0.25">
      <c r="A68" s="87"/>
      <c r="B68" s="87"/>
      <c r="C68" s="87"/>
      <c r="D68" s="87"/>
      <c r="E68" s="87"/>
      <c r="F68" s="87"/>
      <c r="G68" s="87"/>
      <c r="H68" s="87"/>
      <c r="I68" s="87"/>
      <c r="J68" s="87"/>
      <c r="K68" s="87"/>
      <c r="L68" s="87"/>
      <c r="M68" s="87"/>
      <c r="N68" s="87"/>
      <c r="O68" s="87"/>
      <c r="P68" s="87"/>
      <c r="Q68" s="87"/>
      <c r="R68" s="87"/>
      <c r="S68" s="7" t="s">
        <v>316</v>
      </c>
      <c r="T68" s="7" t="s">
        <v>319</v>
      </c>
      <c r="U68" s="16" t="s">
        <v>1</v>
      </c>
      <c r="V68" s="7" t="s">
        <v>0</v>
      </c>
      <c r="W68" s="8">
        <v>0</v>
      </c>
      <c r="X68" s="8">
        <v>0</v>
      </c>
      <c r="Y68" s="10">
        <v>0</v>
      </c>
      <c r="Z68" s="8">
        <v>1</v>
      </c>
      <c r="AA68" s="11">
        <v>1</v>
      </c>
      <c r="AB68" s="8">
        <v>1</v>
      </c>
      <c r="AC68" s="8">
        <v>1</v>
      </c>
      <c r="AD68" s="8">
        <v>1</v>
      </c>
      <c r="AE68" s="8">
        <v>1</v>
      </c>
      <c r="AF68" s="8">
        <f t="shared" si="4"/>
        <v>1</v>
      </c>
      <c r="AG68" s="8">
        <f>+_xlfn.IFS(V68="Acumulado",Y68+AA68+AC68+AE68,V68="Capacidad",AC68,V68="Flujo",AE68,V68="Reducción",AC68,V68="Stock",AC68)</f>
        <v>1</v>
      </c>
      <c r="AH68" s="87"/>
    </row>
    <row r="69" spans="1:34" s="6" customFormat="1" ht="81" customHeight="1" x14ac:dyDescent="0.25">
      <c r="A69" s="87"/>
      <c r="B69" s="87"/>
      <c r="C69" s="87"/>
      <c r="D69" s="87"/>
      <c r="E69" s="87"/>
      <c r="F69" s="87"/>
      <c r="G69" s="87"/>
      <c r="H69" s="87"/>
      <c r="I69" s="87"/>
      <c r="J69" s="87"/>
      <c r="K69" s="87"/>
      <c r="L69" s="87"/>
      <c r="M69" s="87"/>
      <c r="N69" s="87"/>
      <c r="O69" s="87"/>
      <c r="P69" s="87"/>
      <c r="Q69" s="87"/>
      <c r="R69" s="87"/>
      <c r="S69" s="7" t="s">
        <v>316</v>
      </c>
      <c r="T69" s="7" t="s">
        <v>318</v>
      </c>
      <c r="U69" s="16" t="s">
        <v>317</v>
      </c>
      <c r="V69" s="7" t="s">
        <v>32</v>
      </c>
      <c r="W69" s="7">
        <v>0</v>
      </c>
      <c r="X69" s="7">
        <v>0</v>
      </c>
      <c r="Y69" s="7">
        <v>0</v>
      </c>
      <c r="Z69" s="7">
        <v>2</v>
      </c>
      <c r="AA69" s="52">
        <v>2</v>
      </c>
      <c r="AB69" s="7">
        <v>0</v>
      </c>
      <c r="AC69" s="7">
        <v>1</v>
      </c>
      <c r="AD69" s="7">
        <v>0</v>
      </c>
      <c r="AE69" s="7">
        <v>1</v>
      </c>
      <c r="AF69" s="7">
        <f t="shared" si="4"/>
        <v>2</v>
      </c>
      <c r="AG69" s="7">
        <f>+_xlfn.IFS(V69="Acumulado",Y69+AA69+AC69+AE69,V69="Capacidad",AC69,V69="Flujo",AC69,V69="Reducción",Y69,V69="Stock",AC69)</f>
        <v>4</v>
      </c>
      <c r="AH69" s="87"/>
    </row>
    <row r="70" spans="1:34" s="6" customFormat="1" ht="92.25" customHeight="1" x14ac:dyDescent="0.25">
      <c r="A70" s="79"/>
      <c r="B70" s="79"/>
      <c r="C70" s="79"/>
      <c r="D70" s="79"/>
      <c r="E70" s="79"/>
      <c r="F70" s="79"/>
      <c r="G70" s="79"/>
      <c r="H70" s="79"/>
      <c r="I70" s="79"/>
      <c r="J70" s="79"/>
      <c r="K70" s="79"/>
      <c r="L70" s="79"/>
      <c r="M70" s="79"/>
      <c r="N70" s="79"/>
      <c r="O70" s="79"/>
      <c r="P70" s="79"/>
      <c r="Q70" s="79"/>
      <c r="R70" s="79"/>
      <c r="S70" s="7" t="s">
        <v>316</v>
      </c>
      <c r="T70" s="7" t="s">
        <v>315</v>
      </c>
      <c r="U70" s="12" t="s">
        <v>1</v>
      </c>
      <c r="V70" s="7" t="s">
        <v>32</v>
      </c>
      <c r="W70" s="7">
        <v>0</v>
      </c>
      <c r="X70" s="7">
        <v>0</v>
      </c>
      <c r="Y70" s="7">
        <v>0</v>
      </c>
      <c r="Z70" s="7">
        <v>3</v>
      </c>
      <c r="AA70" s="52">
        <v>3</v>
      </c>
      <c r="AB70" s="7">
        <v>3</v>
      </c>
      <c r="AC70" s="7">
        <v>3</v>
      </c>
      <c r="AD70" s="7">
        <v>3</v>
      </c>
      <c r="AE70" s="7">
        <v>3</v>
      </c>
      <c r="AF70" s="7">
        <f t="shared" si="4"/>
        <v>9</v>
      </c>
      <c r="AG70" s="7">
        <f>+_xlfn.IFS(V70="Acumulado",Y70+AA70+AC70+AE70,V70="Capacidad",AC70,V70="Flujo",AC70,V70="Reducción",Y70,V70="Stock",AC70)</f>
        <v>9</v>
      </c>
      <c r="AH70" s="79"/>
    </row>
    <row r="71" spans="1:34" s="6" customFormat="1" ht="31.5" customHeight="1" x14ac:dyDescent="0.25">
      <c r="A71" s="78" t="s">
        <v>25</v>
      </c>
      <c r="B71" s="78" t="s">
        <v>162</v>
      </c>
      <c r="C71" s="78" t="s">
        <v>314</v>
      </c>
      <c r="D71" s="78" t="s">
        <v>275</v>
      </c>
      <c r="E71" s="78" t="s">
        <v>313</v>
      </c>
      <c r="F71" s="78" t="s">
        <v>312</v>
      </c>
      <c r="G71" s="78" t="s">
        <v>311</v>
      </c>
      <c r="H71" s="78" t="s">
        <v>18</v>
      </c>
      <c r="I71" s="78" t="s">
        <v>17</v>
      </c>
      <c r="J71" s="78"/>
      <c r="K71" s="78"/>
      <c r="L71" s="78"/>
      <c r="M71" s="78"/>
      <c r="N71" s="78"/>
      <c r="O71" s="78"/>
      <c r="P71" s="78"/>
      <c r="Q71" s="88"/>
      <c r="R71" s="78"/>
      <c r="S71" s="7" t="s">
        <v>309</v>
      </c>
      <c r="T71" s="7" t="s">
        <v>310</v>
      </c>
      <c r="U71" s="16" t="s">
        <v>1</v>
      </c>
      <c r="V71" s="7" t="s">
        <v>32</v>
      </c>
      <c r="W71" s="7">
        <v>0</v>
      </c>
      <c r="X71" s="7">
        <v>1</v>
      </c>
      <c r="Y71" s="7">
        <v>1</v>
      </c>
      <c r="Z71" s="7">
        <v>0</v>
      </c>
      <c r="AA71" s="7"/>
      <c r="AB71" s="7">
        <v>0</v>
      </c>
      <c r="AC71" s="7"/>
      <c r="AD71" s="7">
        <v>0</v>
      </c>
      <c r="AE71" s="7"/>
      <c r="AF71" s="7">
        <f t="shared" si="4"/>
        <v>1</v>
      </c>
      <c r="AG71" s="7">
        <f>+_xlfn.IFS(V71="Acumulado",Y71+AA71+AC71+AE71,V71="Capacidad",AC71,V71="Flujo",AC71,V71="Reducción",Y71,V71="Stock",AC71)</f>
        <v>1</v>
      </c>
      <c r="AH71" s="78" t="s">
        <v>12</v>
      </c>
    </row>
    <row r="72" spans="1:34" s="6" customFormat="1" x14ac:dyDescent="0.25">
      <c r="A72" s="87"/>
      <c r="B72" s="87"/>
      <c r="C72" s="87"/>
      <c r="D72" s="87"/>
      <c r="E72" s="87"/>
      <c r="F72" s="87"/>
      <c r="G72" s="87"/>
      <c r="H72" s="87"/>
      <c r="I72" s="87"/>
      <c r="J72" s="87"/>
      <c r="K72" s="87"/>
      <c r="L72" s="87"/>
      <c r="M72" s="87"/>
      <c r="N72" s="87"/>
      <c r="O72" s="87"/>
      <c r="P72" s="87"/>
      <c r="Q72" s="87"/>
      <c r="R72" s="87"/>
      <c r="S72" s="7" t="s">
        <v>309</v>
      </c>
      <c r="T72" s="7" t="s">
        <v>308</v>
      </c>
      <c r="U72" s="16" t="s">
        <v>1</v>
      </c>
      <c r="V72" s="7" t="s">
        <v>32</v>
      </c>
      <c r="W72" s="7">
        <v>0</v>
      </c>
      <c r="X72" s="7">
        <v>1</v>
      </c>
      <c r="Y72" s="7">
        <v>1</v>
      </c>
      <c r="Z72" s="7">
        <v>0</v>
      </c>
      <c r="AA72" s="7"/>
      <c r="AB72" s="7">
        <v>0</v>
      </c>
      <c r="AC72" s="7"/>
      <c r="AD72" s="7">
        <v>0</v>
      </c>
      <c r="AE72" s="7"/>
      <c r="AF72" s="7">
        <f t="shared" si="4"/>
        <v>1</v>
      </c>
      <c r="AG72" s="7">
        <f>+_xlfn.IFS(V72="Acumulado",Y72+AA72+AC72+AE72,V72="Capacidad",AC72,V72="Flujo",AC72,V72="Reducción",Y72,V72="Stock",AC72)</f>
        <v>1</v>
      </c>
      <c r="AH72" s="87"/>
    </row>
    <row r="73" spans="1:34" s="6" customFormat="1" x14ac:dyDescent="0.25">
      <c r="A73" s="87"/>
      <c r="B73" s="87"/>
      <c r="C73" s="87"/>
      <c r="D73" s="87"/>
      <c r="E73" s="87"/>
      <c r="F73" s="87"/>
      <c r="G73" s="87"/>
      <c r="H73" s="87"/>
      <c r="I73" s="87"/>
      <c r="J73" s="87"/>
      <c r="K73" s="87"/>
      <c r="L73" s="87"/>
      <c r="M73" s="87"/>
      <c r="N73" s="87"/>
      <c r="O73" s="87"/>
      <c r="P73" s="87"/>
      <c r="Q73" s="87"/>
      <c r="R73" s="87"/>
      <c r="S73" s="7" t="s">
        <v>307</v>
      </c>
      <c r="T73" s="7" t="s">
        <v>306</v>
      </c>
      <c r="U73" s="16" t="s">
        <v>1</v>
      </c>
      <c r="V73" s="7" t="s">
        <v>32</v>
      </c>
      <c r="W73" s="7">
        <v>0</v>
      </c>
      <c r="X73" s="7">
        <v>3</v>
      </c>
      <c r="Y73" s="7">
        <v>3</v>
      </c>
      <c r="Z73" s="7">
        <v>0</v>
      </c>
      <c r="AA73" s="7"/>
      <c r="AB73" s="7">
        <v>0</v>
      </c>
      <c r="AC73" s="7"/>
      <c r="AD73" s="7">
        <v>0</v>
      </c>
      <c r="AE73" s="7"/>
      <c r="AF73" s="7">
        <f t="shared" si="4"/>
        <v>3</v>
      </c>
      <c r="AG73" s="7">
        <f>+_xlfn.IFS(V73="Acumulado",Y73+AA73+AC73+AE73,V73="Capacidad",AC73,V73="Flujo",AC73,V73="Reducción",Y73,V73="Stock",AC73)</f>
        <v>3</v>
      </c>
      <c r="AH73" s="87"/>
    </row>
    <row r="74" spans="1:34" s="6" customFormat="1" ht="139.5" customHeight="1" x14ac:dyDescent="0.25">
      <c r="A74" s="87"/>
      <c r="B74" s="87"/>
      <c r="C74" s="87"/>
      <c r="D74" s="87"/>
      <c r="E74" s="87"/>
      <c r="F74" s="87"/>
      <c r="G74" s="87"/>
      <c r="H74" s="87"/>
      <c r="I74" s="87"/>
      <c r="J74" s="87"/>
      <c r="K74" s="87"/>
      <c r="L74" s="87"/>
      <c r="M74" s="87"/>
      <c r="N74" s="87"/>
      <c r="O74" s="87"/>
      <c r="P74" s="87"/>
      <c r="Q74" s="87"/>
      <c r="R74" s="87"/>
      <c r="S74" s="7" t="s">
        <v>299</v>
      </c>
      <c r="T74" s="7" t="s">
        <v>305</v>
      </c>
      <c r="U74" s="16" t="s">
        <v>1</v>
      </c>
      <c r="V74" s="7" t="s">
        <v>0</v>
      </c>
      <c r="W74" s="10">
        <v>0.9</v>
      </c>
      <c r="X74" s="10">
        <v>0</v>
      </c>
      <c r="Y74" s="7"/>
      <c r="Z74" s="10">
        <v>0.9</v>
      </c>
      <c r="AA74" s="45">
        <v>0.88239999999999996</v>
      </c>
      <c r="AB74" s="10">
        <v>0.9</v>
      </c>
      <c r="AC74" s="8">
        <v>0.75</v>
      </c>
      <c r="AD74" s="10">
        <v>0.8</v>
      </c>
      <c r="AE74" s="10">
        <v>0.84419999999999995</v>
      </c>
      <c r="AF74" s="8">
        <f t="shared" si="4"/>
        <v>0.8</v>
      </c>
      <c r="AG74" s="50">
        <f>+_xlfn.IFS(V74="Acumulado",Y74+AA74+AC74+AE74,V74="Capacidad",AC74,V74="Flujo",AE74,V74="Reducción",AC74,V74="Stock",AC74)</f>
        <v>0.84419999999999995</v>
      </c>
      <c r="AH74" s="87"/>
    </row>
    <row r="75" spans="1:34" s="6" customFormat="1" ht="98.45" customHeight="1" x14ac:dyDescent="0.25">
      <c r="A75" s="87"/>
      <c r="B75" s="87"/>
      <c r="C75" s="87"/>
      <c r="D75" s="87"/>
      <c r="E75" s="87"/>
      <c r="F75" s="87"/>
      <c r="G75" s="87"/>
      <c r="H75" s="87"/>
      <c r="I75" s="87"/>
      <c r="J75" s="87"/>
      <c r="K75" s="87"/>
      <c r="L75" s="87"/>
      <c r="M75" s="87"/>
      <c r="N75" s="87"/>
      <c r="O75" s="87"/>
      <c r="P75" s="87"/>
      <c r="Q75" s="87"/>
      <c r="R75" s="87"/>
      <c r="S75" s="7" t="s">
        <v>304</v>
      </c>
      <c r="T75" s="7" t="s">
        <v>303</v>
      </c>
      <c r="U75" s="16" t="s">
        <v>302</v>
      </c>
      <c r="V75" s="7" t="s">
        <v>27</v>
      </c>
      <c r="W75" s="7">
        <v>23</v>
      </c>
      <c r="X75" s="7">
        <v>0</v>
      </c>
      <c r="Y75" s="7"/>
      <c r="Z75" s="7">
        <v>20</v>
      </c>
      <c r="AA75" s="7">
        <v>35.9</v>
      </c>
      <c r="AB75" s="7">
        <v>18</v>
      </c>
      <c r="AC75" s="7">
        <v>31</v>
      </c>
      <c r="AD75" s="7">
        <v>31</v>
      </c>
      <c r="AE75" s="7">
        <v>12.21</v>
      </c>
      <c r="AF75" s="7">
        <f t="shared" si="4"/>
        <v>31</v>
      </c>
      <c r="AG75" s="51">
        <f>+_xlfn.IFS(V75="Acumulado",Y75+AA75+AC75+AE75,V75="Capacidad",AE75,V75="Flujo",AA75,V75="Reducción",Y75,V75="Stock",AA75)</f>
        <v>12.21</v>
      </c>
      <c r="AH75" s="87"/>
    </row>
    <row r="76" spans="1:34" s="6" customFormat="1" ht="47.25" customHeight="1" x14ac:dyDescent="0.25">
      <c r="A76" s="87"/>
      <c r="B76" s="87"/>
      <c r="C76" s="87"/>
      <c r="D76" s="87"/>
      <c r="E76" s="87"/>
      <c r="F76" s="87"/>
      <c r="G76" s="87"/>
      <c r="H76" s="87"/>
      <c r="I76" s="87"/>
      <c r="J76" s="87"/>
      <c r="K76" s="87"/>
      <c r="L76" s="87"/>
      <c r="M76" s="87"/>
      <c r="N76" s="87"/>
      <c r="O76" s="87"/>
      <c r="P76" s="87"/>
      <c r="Q76" s="87"/>
      <c r="R76" s="87"/>
      <c r="S76" s="7" t="s">
        <v>299</v>
      </c>
      <c r="T76" s="7" t="s">
        <v>301</v>
      </c>
      <c r="U76" s="16" t="s">
        <v>300</v>
      </c>
      <c r="V76" s="7" t="s">
        <v>27</v>
      </c>
      <c r="W76" s="14">
        <v>6500</v>
      </c>
      <c r="X76" s="7">
        <v>0</v>
      </c>
      <c r="Y76" s="7"/>
      <c r="Z76" s="14">
        <v>13000</v>
      </c>
      <c r="AA76" s="14">
        <v>13317</v>
      </c>
      <c r="AB76" s="14">
        <v>26000</v>
      </c>
      <c r="AC76" s="14">
        <v>22935</v>
      </c>
      <c r="AD76" s="14">
        <v>27000</v>
      </c>
      <c r="AE76" s="14">
        <v>27390</v>
      </c>
      <c r="AF76" s="14">
        <f t="shared" si="4"/>
        <v>27000</v>
      </c>
      <c r="AG76" s="14">
        <f>+_xlfn.IFS(V76="Acumulado",Y76+AA76+AC76+AE76,V76="Capacidad",AE76,V76="Flujo",AA76,V76="Reducción",Y76,V76="Stock",AA76)</f>
        <v>27390</v>
      </c>
      <c r="AH76" s="87"/>
    </row>
    <row r="77" spans="1:34" s="6" customFormat="1" ht="31.5" x14ac:dyDescent="0.25">
      <c r="A77" s="79"/>
      <c r="B77" s="79"/>
      <c r="C77" s="79"/>
      <c r="D77" s="79"/>
      <c r="E77" s="79"/>
      <c r="F77" s="79"/>
      <c r="G77" s="79"/>
      <c r="H77" s="79"/>
      <c r="I77" s="79"/>
      <c r="J77" s="79"/>
      <c r="K77" s="79"/>
      <c r="L77" s="79"/>
      <c r="M77" s="79"/>
      <c r="N77" s="79"/>
      <c r="O77" s="79"/>
      <c r="P77" s="79"/>
      <c r="Q77" s="79"/>
      <c r="R77" s="79"/>
      <c r="S77" s="7" t="s">
        <v>299</v>
      </c>
      <c r="T77" s="7" t="s">
        <v>298</v>
      </c>
      <c r="U77" s="12" t="s">
        <v>297</v>
      </c>
      <c r="V77" s="7" t="s">
        <v>32</v>
      </c>
      <c r="W77" s="7">
        <v>6</v>
      </c>
      <c r="X77" s="7">
        <v>0</v>
      </c>
      <c r="Y77" s="7">
        <f>+(26*AA77)/100</f>
        <v>2.08</v>
      </c>
      <c r="Z77" s="7">
        <v>11</v>
      </c>
      <c r="AA77" s="14">
        <v>8</v>
      </c>
      <c r="AB77" s="7">
        <v>50</v>
      </c>
      <c r="AC77" s="7">
        <v>50</v>
      </c>
      <c r="AD77" s="7">
        <v>45</v>
      </c>
      <c r="AE77" s="7">
        <v>48</v>
      </c>
      <c r="AF77" s="7">
        <f t="shared" si="4"/>
        <v>106</v>
      </c>
      <c r="AG77" s="14">
        <f>+_xlfn.IFS(V77="Acumulado",Y77+AA77+AC77+AE77,V77="Capacidad",AC77,V77="Flujo",AC77,V77="Reducción",Y77,V77="Stock",AC77)</f>
        <v>108.08</v>
      </c>
      <c r="AH77" s="79"/>
    </row>
    <row r="78" spans="1:34" s="6" customFormat="1" ht="78.75" x14ac:dyDescent="0.25">
      <c r="A78" s="7" t="s">
        <v>25</v>
      </c>
      <c r="B78" s="7" t="s">
        <v>162</v>
      </c>
      <c r="C78" s="7" t="s">
        <v>23</v>
      </c>
      <c r="D78" s="7" t="s">
        <v>275</v>
      </c>
      <c r="E78" s="7" t="s">
        <v>135</v>
      </c>
      <c r="F78" s="7" t="s">
        <v>296</v>
      </c>
      <c r="G78" s="7" t="s">
        <v>295</v>
      </c>
      <c r="H78" s="7" t="s">
        <v>18</v>
      </c>
      <c r="I78" s="7" t="s">
        <v>17</v>
      </c>
      <c r="J78" s="36"/>
      <c r="K78" s="36"/>
      <c r="L78" s="36"/>
      <c r="M78" s="36"/>
      <c r="N78" s="36"/>
      <c r="O78" s="36"/>
      <c r="P78" s="36"/>
      <c r="Q78" s="36"/>
      <c r="R78" s="7"/>
      <c r="S78" s="7" t="s">
        <v>139</v>
      </c>
      <c r="T78" s="7" t="s">
        <v>138</v>
      </c>
      <c r="U78" s="12" t="s">
        <v>292</v>
      </c>
      <c r="V78" s="7" t="s">
        <v>27</v>
      </c>
      <c r="W78" s="10">
        <v>0</v>
      </c>
      <c r="X78" s="10">
        <v>1</v>
      </c>
      <c r="Y78" s="10">
        <v>0.9</v>
      </c>
      <c r="Z78" s="10">
        <v>0</v>
      </c>
      <c r="AA78" s="11">
        <v>1</v>
      </c>
      <c r="AB78" s="10">
        <v>0</v>
      </c>
      <c r="AC78" s="7"/>
      <c r="AD78" s="10">
        <v>0</v>
      </c>
      <c r="AE78" s="10"/>
      <c r="AF78" s="8">
        <f>+_xlfn.IFS(V78="Acumulado",X78+Z78+AB78+AD78,V78="Capacidad",X78,V78="Flujo",X78,V78="Reducción",X78,V78="Stock",X78)</f>
        <v>1</v>
      </c>
      <c r="AG78" s="8">
        <f>+_xlfn.IFS(V78="Acumulado",Y78+AA78+AC78+AE78,V78="Capacidad",AA78,V78="Flujo",AA78,V78="Reducción",Y78,V78="Stock",AA78)</f>
        <v>1</v>
      </c>
      <c r="AH78" s="7" t="s">
        <v>130</v>
      </c>
    </row>
    <row r="79" spans="1:34" s="6" customFormat="1" ht="63" x14ac:dyDescent="0.25">
      <c r="A79" s="7" t="s">
        <v>25</v>
      </c>
      <c r="B79" s="7" t="s">
        <v>162</v>
      </c>
      <c r="C79" s="7" t="s">
        <v>23</v>
      </c>
      <c r="D79" s="7" t="s">
        <v>275</v>
      </c>
      <c r="E79" s="7" t="s">
        <v>135</v>
      </c>
      <c r="F79" s="7" t="s">
        <v>294</v>
      </c>
      <c r="G79" s="7" t="s">
        <v>293</v>
      </c>
      <c r="H79" s="7" t="s">
        <v>18</v>
      </c>
      <c r="I79" s="7" t="s">
        <v>17</v>
      </c>
      <c r="J79" s="36"/>
      <c r="K79" s="36"/>
      <c r="L79" s="36"/>
      <c r="M79" s="36"/>
      <c r="N79" s="36"/>
      <c r="O79" s="36"/>
      <c r="P79" s="36"/>
      <c r="Q79" s="36"/>
      <c r="R79" s="7"/>
      <c r="S79" s="7" t="s">
        <v>139</v>
      </c>
      <c r="T79" s="7" t="s">
        <v>138</v>
      </c>
      <c r="U79" s="12" t="s">
        <v>292</v>
      </c>
      <c r="V79" s="7" t="s">
        <v>27</v>
      </c>
      <c r="W79" s="10">
        <v>0</v>
      </c>
      <c r="X79" s="10">
        <v>1</v>
      </c>
      <c r="Y79" s="10">
        <v>0.86399999999999999</v>
      </c>
      <c r="Z79" s="10">
        <v>0</v>
      </c>
      <c r="AA79" s="11">
        <v>1</v>
      </c>
      <c r="AB79" s="10">
        <v>0</v>
      </c>
      <c r="AC79" s="7"/>
      <c r="AD79" s="10">
        <v>0</v>
      </c>
      <c r="AE79" s="10"/>
      <c r="AF79" s="8">
        <f>+_xlfn.IFS(V79="Acumulado",X79+Z79+AB79+AD79,V79="Capacidad",X79,V79="Flujo",X79,V79="Reducción",X79,V79="Stock",X79)</f>
        <v>1</v>
      </c>
      <c r="AG79" s="8">
        <f>+_xlfn.IFS(V79="Acumulado",Y79+AA79+AC79+AE79,V79="Capacidad",AA79,V79="Flujo",AA79,V79="Reducción",Y79,V79="Stock",AA79)</f>
        <v>1</v>
      </c>
      <c r="AH79" s="7" t="s">
        <v>130</v>
      </c>
    </row>
    <row r="80" spans="1:34" s="6" customFormat="1" ht="110.25" x14ac:dyDescent="0.25">
      <c r="A80" s="7" t="s">
        <v>25</v>
      </c>
      <c r="B80" s="7" t="s">
        <v>162</v>
      </c>
      <c r="C80" s="7" t="s">
        <v>23</v>
      </c>
      <c r="D80" s="7" t="s">
        <v>275</v>
      </c>
      <c r="E80" s="7" t="s">
        <v>135</v>
      </c>
      <c r="F80" s="7" t="s">
        <v>291</v>
      </c>
      <c r="G80" s="7" t="s">
        <v>290</v>
      </c>
      <c r="H80" s="7" t="s">
        <v>18</v>
      </c>
      <c r="I80" s="7" t="s">
        <v>17</v>
      </c>
      <c r="J80" s="36"/>
      <c r="K80" s="36"/>
      <c r="L80" s="36"/>
      <c r="M80" s="36"/>
      <c r="N80" s="36"/>
      <c r="O80" s="36"/>
      <c r="P80" s="36"/>
      <c r="Q80" s="36"/>
      <c r="R80" s="7"/>
      <c r="S80" s="7" t="s">
        <v>139</v>
      </c>
      <c r="T80" s="7" t="s">
        <v>138</v>
      </c>
      <c r="U80" s="12" t="s">
        <v>289</v>
      </c>
      <c r="V80" s="7" t="s">
        <v>27</v>
      </c>
      <c r="W80" s="10">
        <v>0</v>
      </c>
      <c r="X80" s="10">
        <v>0</v>
      </c>
      <c r="Y80" s="10"/>
      <c r="Z80" s="10">
        <v>0.3</v>
      </c>
      <c r="AA80" s="11">
        <v>0.3</v>
      </c>
      <c r="AB80" s="10">
        <v>0.7</v>
      </c>
      <c r="AC80" s="10">
        <v>0.6</v>
      </c>
      <c r="AD80" s="10">
        <v>1</v>
      </c>
      <c r="AE80" s="24">
        <v>1</v>
      </c>
      <c r="AF80" s="8">
        <f>+_xlfn.IFS(V80="Acumulado",X80+Z80+AB80+AD80,V80="Capacidad",AD80,V80="Flujo",X80,V80="Reducción",X80,V80="Stock",X80)</f>
        <v>1</v>
      </c>
      <c r="AG80" s="8">
        <f>+_xlfn.IFS(V80="Acumulado",Y80+AA80+AC80+AE80,V80="Capacidad",AE80,V80="Flujo",AC80,V80="Reducción",Y80,V80="Stock",AC80)</f>
        <v>1</v>
      </c>
      <c r="AH80" s="7" t="s">
        <v>130</v>
      </c>
    </row>
    <row r="81" spans="1:34" s="6" customFormat="1" ht="240.75" customHeight="1" x14ac:dyDescent="0.25">
      <c r="A81" s="7" t="s">
        <v>25</v>
      </c>
      <c r="B81" s="7" t="s">
        <v>162</v>
      </c>
      <c r="C81" s="7" t="s">
        <v>288</v>
      </c>
      <c r="D81" s="7" t="s">
        <v>275</v>
      </c>
      <c r="E81" s="7" t="s">
        <v>135</v>
      </c>
      <c r="F81" s="7" t="s">
        <v>287</v>
      </c>
      <c r="G81" s="7" t="s">
        <v>286</v>
      </c>
      <c r="H81" s="7" t="s">
        <v>18</v>
      </c>
      <c r="I81" s="7" t="s">
        <v>17</v>
      </c>
      <c r="J81" s="36"/>
      <c r="K81" s="36"/>
      <c r="L81" s="36"/>
      <c r="M81" s="36"/>
      <c r="N81" s="36"/>
      <c r="O81" s="36"/>
      <c r="P81" s="36"/>
      <c r="Q81" s="36"/>
      <c r="R81" s="7"/>
      <c r="S81" s="7" t="s">
        <v>139</v>
      </c>
      <c r="T81" s="7" t="s">
        <v>138</v>
      </c>
      <c r="U81" s="12" t="s">
        <v>285</v>
      </c>
      <c r="V81" s="7" t="s">
        <v>32</v>
      </c>
      <c r="W81" s="10">
        <v>0</v>
      </c>
      <c r="X81" s="10">
        <v>0</v>
      </c>
      <c r="Y81" s="10"/>
      <c r="Z81" s="10">
        <v>0.3</v>
      </c>
      <c r="AA81" s="11">
        <v>0.3</v>
      </c>
      <c r="AB81" s="11">
        <v>0.7</v>
      </c>
      <c r="AC81" s="10">
        <v>0.56000000000000005</v>
      </c>
      <c r="AD81" s="11">
        <v>0</v>
      </c>
      <c r="AE81" s="11">
        <v>0.14000000000000001</v>
      </c>
      <c r="AF81" s="8">
        <f>+_xlfn.IFS(V81="Acumulado",X81+Z81+AB81+AD81,V81="Capacidad",X81,V81="Flujo",X81,V81="Reducción",X81,V81="Stock",X81)</f>
        <v>1</v>
      </c>
      <c r="AG81" s="8">
        <f>+_xlfn.IFS(V81="Acumulado",Y81+AA81+AC81+AE81,V81="Capacidad",AC81,V81="Flujo",AC81,V81="Reducción",Y81,V81="Stock",AC81)</f>
        <v>1</v>
      </c>
      <c r="AH81" s="7" t="s">
        <v>130</v>
      </c>
    </row>
    <row r="82" spans="1:34" s="6" customFormat="1" ht="105.6" customHeight="1" x14ac:dyDescent="0.25">
      <c r="A82" s="7" t="s">
        <v>25</v>
      </c>
      <c r="B82" s="7" t="s">
        <v>162</v>
      </c>
      <c r="C82" s="7" t="s">
        <v>23</v>
      </c>
      <c r="D82" s="7" t="s">
        <v>275</v>
      </c>
      <c r="E82" s="7" t="s">
        <v>135</v>
      </c>
      <c r="F82" s="7" t="s">
        <v>284</v>
      </c>
      <c r="G82" s="7" t="s">
        <v>283</v>
      </c>
      <c r="H82" s="7" t="s">
        <v>18</v>
      </c>
      <c r="I82" s="7" t="s">
        <v>17</v>
      </c>
      <c r="J82" s="36"/>
      <c r="K82" s="36"/>
      <c r="L82" s="36"/>
      <c r="M82" s="36"/>
      <c r="N82" s="36"/>
      <c r="O82" s="36"/>
      <c r="P82" s="36"/>
      <c r="Q82" s="36"/>
      <c r="R82" s="7"/>
      <c r="S82" s="7" t="s">
        <v>282</v>
      </c>
      <c r="T82" s="7" t="s">
        <v>281</v>
      </c>
      <c r="U82" s="12" t="s">
        <v>1</v>
      </c>
      <c r="V82" s="7" t="s">
        <v>0</v>
      </c>
      <c r="W82" s="10">
        <v>0</v>
      </c>
      <c r="X82" s="10">
        <v>0</v>
      </c>
      <c r="Y82" s="10"/>
      <c r="Z82" s="10">
        <v>1</v>
      </c>
      <c r="AA82" s="11">
        <v>1</v>
      </c>
      <c r="AB82" s="10">
        <v>0</v>
      </c>
      <c r="AC82" s="7"/>
      <c r="AD82" s="10">
        <v>0</v>
      </c>
      <c r="AE82" s="10" t="s">
        <v>26</v>
      </c>
      <c r="AF82" s="8">
        <f>+_xlfn.IFS(V82="Acumulado",X82+Z82+AB82+AD82,V82="Capacidad",X82,V82="Flujo",Z82,V82="Reducción",X82,V82="Stock",X82)</f>
        <v>1</v>
      </c>
      <c r="AG82" s="8">
        <f>+_xlfn.IFS(V82="Acumulado",Y82+AA82+AC82+AE82,V82="Capacidad",AA82,V82="Flujo",AA82,V82="Reducción",Y82,V82="Stock",AA82)</f>
        <v>1</v>
      </c>
      <c r="AH82" s="7" t="s">
        <v>130</v>
      </c>
    </row>
    <row r="83" spans="1:34" s="6" customFormat="1" ht="27.6" customHeight="1" x14ac:dyDescent="0.25">
      <c r="A83" s="7" t="s">
        <v>25</v>
      </c>
      <c r="B83" s="7" t="s">
        <v>162</v>
      </c>
      <c r="C83" s="7" t="s">
        <v>23</v>
      </c>
      <c r="D83" s="7" t="s">
        <v>275</v>
      </c>
      <c r="E83" s="7" t="s">
        <v>193</v>
      </c>
      <c r="F83" s="7" t="s">
        <v>280</v>
      </c>
      <c r="G83" s="7" t="s">
        <v>279</v>
      </c>
      <c r="H83" s="7" t="s">
        <v>18</v>
      </c>
      <c r="I83" s="7" t="s">
        <v>17</v>
      </c>
      <c r="J83" s="36"/>
      <c r="K83" s="36"/>
      <c r="L83" s="36"/>
      <c r="M83" s="36"/>
      <c r="N83" s="36"/>
      <c r="O83" s="36"/>
      <c r="P83" s="36"/>
      <c r="Q83" s="36"/>
      <c r="R83" s="7"/>
      <c r="S83" s="7" t="s">
        <v>278</v>
      </c>
      <c r="T83" s="7" t="s">
        <v>277</v>
      </c>
      <c r="U83" s="12" t="s">
        <v>1</v>
      </c>
      <c r="V83" s="7" t="s">
        <v>27</v>
      </c>
      <c r="W83" s="45">
        <v>0.879</v>
      </c>
      <c r="X83" s="45">
        <v>0.92949999999999999</v>
      </c>
      <c r="Y83" s="45">
        <v>0.92949999999999999</v>
      </c>
      <c r="Z83" s="45">
        <v>0.92949999999999999</v>
      </c>
      <c r="AA83" s="45">
        <v>0.92949999999999999</v>
      </c>
      <c r="AB83" s="45">
        <v>0.92949999999999999</v>
      </c>
      <c r="AC83" s="50">
        <v>0.92959999999999998</v>
      </c>
      <c r="AD83" s="50">
        <v>0.93030000000000002</v>
      </c>
      <c r="AE83" s="50">
        <v>0.93030000000000002</v>
      </c>
      <c r="AF83" s="50">
        <f>+_xlfn.IFS(V83="Acumulado",X83+Z83+AB83+AD83,V83="Capacidad",AD83,V83="Flujo",X83,V83="Reducción",X83,V83="Stock",X83)</f>
        <v>0.93030000000000002</v>
      </c>
      <c r="AG83" s="50">
        <f>+_xlfn.IFS(V83="Acumulado",Y83+AA83+AC83+AE83,V83="Capacidad",AE83,V83="Flujo",AC83,V83="Reducción",Y83,V83="Stock",AC83)</f>
        <v>0.93030000000000002</v>
      </c>
      <c r="AH83" s="7" t="s">
        <v>163</v>
      </c>
    </row>
    <row r="84" spans="1:34" s="39" customFormat="1" ht="27.6" customHeight="1" x14ac:dyDescent="0.25">
      <c r="A84" s="78" t="s">
        <v>25</v>
      </c>
      <c r="B84" s="78" t="s">
        <v>162</v>
      </c>
      <c r="C84" s="78" t="s">
        <v>276</v>
      </c>
      <c r="D84" s="78" t="s">
        <v>275</v>
      </c>
      <c r="E84" s="78" t="s">
        <v>193</v>
      </c>
      <c r="F84" s="78" t="s">
        <v>274</v>
      </c>
      <c r="G84" s="78" t="s">
        <v>273</v>
      </c>
      <c r="H84" s="78" t="s">
        <v>18</v>
      </c>
      <c r="I84" s="17" t="s">
        <v>17</v>
      </c>
      <c r="J84" s="47"/>
      <c r="K84" s="47"/>
      <c r="L84" s="47"/>
      <c r="M84" s="47"/>
      <c r="N84" s="47"/>
      <c r="O84" s="47"/>
      <c r="P84" s="47"/>
      <c r="Q84" s="47"/>
      <c r="R84" s="17"/>
      <c r="S84" s="15" t="s">
        <v>272</v>
      </c>
      <c r="T84" s="15" t="s">
        <v>271</v>
      </c>
      <c r="U84" s="16" t="s">
        <v>1</v>
      </c>
      <c r="V84" s="15" t="s">
        <v>32</v>
      </c>
      <c r="W84" s="48">
        <v>0</v>
      </c>
      <c r="X84" s="49">
        <v>0</v>
      </c>
      <c r="Y84" s="49">
        <v>0</v>
      </c>
      <c r="Z84" s="49">
        <v>1</v>
      </c>
      <c r="AA84" s="49">
        <v>0</v>
      </c>
      <c r="AB84" s="49">
        <v>1</v>
      </c>
      <c r="AC84" s="49">
        <v>1</v>
      </c>
      <c r="AD84" s="49"/>
      <c r="AE84" s="49" t="s">
        <v>26</v>
      </c>
      <c r="AF84" s="48">
        <v>1</v>
      </c>
      <c r="AG84" s="48">
        <v>1</v>
      </c>
      <c r="AH84" s="46" t="s">
        <v>130</v>
      </c>
    </row>
    <row r="85" spans="1:34" s="6" customFormat="1" ht="190.5" customHeight="1" x14ac:dyDescent="0.25">
      <c r="A85" s="92"/>
      <c r="B85" s="92"/>
      <c r="C85" s="92"/>
      <c r="D85" s="92"/>
      <c r="E85" s="92"/>
      <c r="F85" s="92"/>
      <c r="G85" s="92"/>
      <c r="H85" s="92"/>
      <c r="I85" s="17" t="s">
        <v>17</v>
      </c>
      <c r="J85" s="47"/>
      <c r="K85" s="47"/>
      <c r="L85" s="47"/>
      <c r="M85" s="47"/>
      <c r="N85" s="47"/>
      <c r="O85" s="47"/>
      <c r="P85" s="47"/>
      <c r="Q85" s="47"/>
      <c r="R85" s="17"/>
      <c r="S85" s="7" t="s">
        <v>139</v>
      </c>
      <c r="T85" s="7" t="s">
        <v>138</v>
      </c>
      <c r="U85" s="46" t="s">
        <v>1</v>
      </c>
      <c r="V85" s="7" t="s">
        <v>32</v>
      </c>
      <c r="W85" s="10">
        <v>0</v>
      </c>
      <c r="X85" s="45">
        <v>0</v>
      </c>
      <c r="Y85" s="45">
        <v>0</v>
      </c>
      <c r="Z85" s="45">
        <v>0</v>
      </c>
      <c r="AA85" s="45">
        <v>0</v>
      </c>
      <c r="AB85" s="10">
        <v>0</v>
      </c>
      <c r="AC85" s="10">
        <v>0</v>
      </c>
      <c r="AD85" s="10">
        <v>1</v>
      </c>
      <c r="AE85" s="10">
        <v>0.92500000000000004</v>
      </c>
      <c r="AF85" s="8">
        <f>+_xlfn.IFS(V85="Acumulado",AB85+AD85,V85="Capacidad",X85,V85="Flujo",X85,V85="Reducción",X85,V85="Stock",X85)</f>
        <v>1</v>
      </c>
      <c r="AG85" s="8">
        <f>+_xlfn.IFS(V85="Acumulado",Y85+AA85+AC85+AE85,V85="Capacidad",AA85,V85="Flujo",AA85,V85="Reducción",Y85,V85="Stock",AA85)</f>
        <v>0.92500000000000004</v>
      </c>
      <c r="AH85" s="17" t="s">
        <v>130</v>
      </c>
    </row>
    <row r="86" spans="1:34" s="6" customFormat="1" ht="194.25" customHeight="1" x14ac:dyDescent="0.25">
      <c r="A86" s="33" t="s">
        <v>25</v>
      </c>
      <c r="B86" s="33" t="s">
        <v>162</v>
      </c>
      <c r="C86" s="33" t="s">
        <v>217</v>
      </c>
      <c r="D86" s="33" t="s">
        <v>194</v>
      </c>
      <c r="E86" s="33" t="s">
        <v>270</v>
      </c>
      <c r="F86" s="33" t="s">
        <v>269</v>
      </c>
      <c r="G86" s="33" t="s">
        <v>268</v>
      </c>
      <c r="H86" s="33" t="s">
        <v>267</v>
      </c>
      <c r="I86" s="33" t="s">
        <v>266</v>
      </c>
      <c r="J86" s="35">
        <v>38911956431</v>
      </c>
      <c r="K86" s="35">
        <v>37944413561</v>
      </c>
      <c r="L86" s="35"/>
      <c r="M86" s="35"/>
      <c r="N86" s="35"/>
      <c r="O86" s="35"/>
      <c r="P86" s="35"/>
      <c r="Q86" s="35"/>
      <c r="R86" s="33"/>
      <c r="S86" s="18" t="s">
        <v>265</v>
      </c>
      <c r="T86" s="18" t="s">
        <v>264</v>
      </c>
      <c r="U86" s="44" t="s">
        <v>1</v>
      </c>
      <c r="V86" s="18" t="s">
        <v>0</v>
      </c>
      <c r="W86" s="18">
        <v>0</v>
      </c>
      <c r="X86" s="18">
        <v>1</v>
      </c>
      <c r="Y86" s="18">
        <v>1</v>
      </c>
      <c r="Z86" s="18">
        <v>0</v>
      </c>
      <c r="AA86" s="18">
        <v>0</v>
      </c>
      <c r="AB86" s="18">
        <v>0</v>
      </c>
      <c r="AC86" s="18"/>
      <c r="AD86" s="18">
        <v>0</v>
      </c>
      <c r="AE86" s="18"/>
      <c r="AF86" s="43">
        <f>+_xlfn.IFS(V86="Acumulado",X86+Z86+AB86+AD86,V86="Capacidad",X86,V86="Flujo",X86,V86="Reducción",X86,V86="Stock",X86)</f>
        <v>1</v>
      </c>
      <c r="AG86" s="13">
        <f>+_xlfn.IFS(V86="Acumulado",Y86+AA86+AC86+AE86,V86="Capacidad",AA86,V86="Flujo",Y86,V86="Reducción",Y86,V86="Stock",AA86)</f>
        <v>1</v>
      </c>
      <c r="AH86" s="13" t="s">
        <v>243</v>
      </c>
    </row>
    <row r="87" spans="1:34" s="6" customFormat="1" ht="77.45" customHeight="1" x14ac:dyDescent="0.25">
      <c r="A87" s="70" t="s">
        <v>25</v>
      </c>
      <c r="B87" s="70" t="s">
        <v>162</v>
      </c>
      <c r="C87" s="70" t="s">
        <v>217</v>
      </c>
      <c r="D87" s="70" t="s">
        <v>194</v>
      </c>
      <c r="E87" s="70" t="s">
        <v>263</v>
      </c>
      <c r="F87" s="70" t="s">
        <v>262</v>
      </c>
      <c r="G87" s="70" t="s">
        <v>261</v>
      </c>
      <c r="H87" s="70"/>
      <c r="I87" s="70" t="s">
        <v>157</v>
      </c>
      <c r="J87" s="67">
        <v>18175933575</v>
      </c>
      <c r="K87" s="67">
        <v>18175133201</v>
      </c>
      <c r="L87" s="67">
        <v>8608566848</v>
      </c>
      <c r="M87" s="67">
        <v>8572463060.8900003</v>
      </c>
      <c r="N87" s="67">
        <v>7568562628</v>
      </c>
      <c r="O87" s="67">
        <v>6411178155.5600004</v>
      </c>
      <c r="P87" s="67">
        <f>[2]f4!K35</f>
        <v>6000000000</v>
      </c>
      <c r="Q87" s="67">
        <f>[2]f4!N35</f>
        <v>5277956589.8800001</v>
      </c>
      <c r="R87" s="70" t="s">
        <v>260</v>
      </c>
      <c r="S87" s="18" t="s">
        <v>259</v>
      </c>
      <c r="T87" s="18" t="s">
        <v>258</v>
      </c>
      <c r="U87" s="34" t="s">
        <v>1</v>
      </c>
      <c r="V87" s="18" t="s">
        <v>32</v>
      </c>
      <c r="W87" s="18">
        <v>0</v>
      </c>
      <c r="X87" s="18">
        <v>1</v>
      </c>
      <c r="Y87" s="18">
        <v>1</v>
      </c>
      <c r="Z87" s="18">
        <v>33</v>
      </c>
      <c r="AA87" s="18">
        <v>33</v>
      </c>
      <c r="AB87" s="18">
        <v>0</v>
      </c>
      <c r="AC87" s="18"/>
      <c r="AD87" s="18">
        <v>0</v>
      </c>
      <c r="AE87" s="18"/>
      <c r="AF87" s="43">
        <f>+_xlfn.IFS(V87="Acumulado",X87+Z87+AB87+AD87,V87="Capacidad",X87,V87="Flujo",X87,V87="Reducción",X87,V87="Stock",X87)</f>
        <v>34</v>
      </c>
      <c r="AG87" s="18">
        <f>+_xlfn.IFS(V87="Acumulado",Y87+AA87+AC87+AE87,V87="Capacidad",AC87,V87="Flujo",AC87,V87="Reducción",Y87,V87="Stock",AC87)</f>
        <v>34</v>
      </c>
      <c r="AH87" s="70" t="s">
        <v>257</v>
      </c>
    </row>
    <row r="88" spans="1:34" s="6" customFormat="1" ht="77.45" customHeight="1" x14ac:dyDescent="0.25">
      <c r="A88" s="71"/>
      <c r="B88" s="71"/>
      <c r="C88" s="71"/>
      <c r="D88" s="71"/>
      <c r="E88" s="71"/>
      <c r="F88" s="71"/>
      <c r="G88" s="71"/>
      <c r="H88" s="71"/>
      <c r="I88" s="71"/>
      <c r="J88" s="68"/>
      <c r="K88" s="68"/>
      <c r="L88" s="68"/>
      <c r="M88" s="68"/>
      <c r="N88" s="68"/>
      <c r="O88" s="68"/>
      <c r="P88" s="68"/>
      <c r="Q88" s="68"/>
      <c r="R88" s="71"/>
      <c r="S88" s="71" t="s">
        <v>256</v>
      </c>
      <c r="T88" s="18" t="s">
        <v>255</v>
      </c>
      <c r="U88" s="34" t="s">
        <v>1</v>
      </c>
      <c r="V88" s="18" t="s">
        <v>32</v>
      </c>
      <c r="W88" s="18">
        <v>0</v>
      </c>
      <c r="X88" s="18">
        <v>0</v>
      </c>
      <c r="Y88" s="18">
        <v>0</v>
      </c>
      <c r="Z88" s="18">
        <v>1</v>
      </c>
      <c r="AA88" s="18">
        <v>1</v>
      </c>
      <c r="AB88" s="18">
        <v>0</v>
      </c>
      <c r="AC88" s="18"/>
      <c r="AD88" s="18">
        <v>0</v>
      </c>
      <c r="AE88" s="18"/>
      <c r="AF88" s="43">
        <f>+_xlfn.IFS(V88="Acumulado",X88+Z88+AB88+AD88,V88="Capacidad",X88,V88="Flujo",X88,V88="Reducción",X88,V88="Stock",X88)</f>
        <v>1</v>
      </c>
      <c r="AG88" s="18">
        <f>+_xlfn.IFS(V88="Acumulado",Y88+AA88+AC88+AE88,V88="Capacidad",AC88,V88="Flujo",AC88,V88="Reducción",Y88,V88="Stock",AC88)</f>
        <v>1</v>
      </c>
      <c r="AH88" s="71"/>
    </row>
    <row r="89" spans="1:34" s="6" customFormat="1" ht="77.45" customHeight="1" x14ac:dyDescent="0.25">
      <c r="A89" s="71"/>
      <c r="B89" s="71"/>
      <c r="C89" s="71"/>
      <c r="D89" s="71"/>
      <c r="E89" s="71"/>
      <c r="F89" s="71"/>
      <c r="G89" s="71"/>
      <c r="H89" s="71"/>
      <c r="I89" s="71"/>
      <c r="J89" s="68"/>
      <c r="K89" s="68"/>
      <c r="L89" s="68"/>
      <c r="M89" s="68"/>
      <c r="N89" s="68"/>
      <c r="O89" s="68"/>
      <c r="P89" s="68"/>
      <c r="Q89" s="68"/>
      <c r="R89" s="71"/>
      <c r="S89" s="72"/>
      <c r="T89" s="18" t="s">
        <v>254</v>
      </c>
      <c r="U89" s="34" t="s">
        <v>1</v>
      </c>
      <c r="V89" s="18" t="s">
        <v>32</v>
      </c>
      <c r="W89" s="18">
        <v>0</v>
      </c>
      <c r="X89" s="18">
        <v>0</v>
      </c>
      <c r="Y89" s="18">
        <v>0</v>
      </c>
      <c r="Z89" s="18">
        <v>1</v>
      </c>
      <c r="AA89" s="18">
        <v>1</v>
      </c>
      <c r="AB89" s="18">
        <v>0</v>
      </c>
      <c r="AC89" s="18"/>
      <c r="AD89" s="18">
        <v>0</v>
      </c>
      <c r="AE89" s="18"/>
      <c r="AF89" s="43">
        <f>+_xlfn.IFS(V89="Acumulado",X89+Z89+AB89+AD89,V89="Capacidad",X89,V89="Flujo",X89,V89="Reducción",X89,V89="Stock",X89)</f>
        <v>1</v>
      </c>
      <c r="AG89" s="18">
        <f>+_xlfn.IFS(V89="Acumulado",Y89+AA89+AC89+AE89,V89="Capacidad",AC89,V89="Flujo",AC89,V89="Reducción",Y89,V89="Stock",AC89)</f>
        <v>1</v>
      </c>
      <c r="AH89" s="71"/>
    </row>
    <row r="90" spans="1:34" s="6" customFormat="1" ht="77.45" customHeight="1" x14ac:dyDescent="0.25">
      <c r="A90" s="71"/>
      <c r="B90" s="71"/>
      <c r="C90" s="71"/>
      <c r="D90" s="71"/>
      <c r="E90" s="71"/>
      <c r="F90" s="71"/>
      <c r="G90" s="71"/>
      <c r="H90" s="71"/>
      <c r="I90" s="71"/>
      <c r="J90" s="68"/>
      <c r="K90" s="68"/>
      <c r="L90" s="68"/>
      <c r="M90" s="68"/>
      <c r="N90" s="68"/>
      <c r="O90" s="68"/>
      <c r="P90" s="68"/>
      <c r="Q90" s="68"/>
      <c r="R90" s="71"/>
      <c r="S90" s="32" t="s">
        <v>253</v>
      </c>
      <c r="T90" s="18" t="s">
        <v>252</v>
      </c>
      <c r="U90" s="34" t="s">
        <v>1</v>
      </c>
      <c r="V90" s="18" t="s">
        <v>0</v>
      </c>
      <c r="W90" s="18">
        <v>0</v>
      </c>
      <c r="X90" s="18">
        <v>0</v>
      </c>
      <c r="Y90" s="18">
        <v>0</v>
      </c>
      <c r="Z90" s="18">
        <v>0</v>
      </c>
      <c r="AA90" s="18">
        <v>0</v>
      </c>
      <c r="AB90" s="24">
        <v>1</v>
      </c>
      <c r="AC90" s="9">
        <v>0.89</v>
      </c>
      <c r="AD90" s="24">
        <v>1</v>
      </c>
      <c r="AE90" s="24">
        <v>1</v>
      </c>
      <c r="AF90" s="9">
        <f t="shared" ref="AF90:AF98" si="7">+_xlfn.IFS(V90="Acumulado",X90+Z90+AB90+AD90,V90="Capacidad",AD90,V90="Flujo",AD90,V90="Reducción",AD90,V90="Stock",AD90)</f>
        <v>1</v>
      </c>
      <c r="AG90" s="9">
        <f>+_xlfn.IFS(V90="Acumulado",Y90+AA90+AC90+AE90,V90="Capacidad",AC90,V90="Flujo",AE90,V90="Reducción",AC90,V90="Stock",AC90)</f>
        <v>1</v>
      </c>
      <c r="AH90" s="71"/>
    </row>
    <row r="91" spans="1:34" s="6" customFormat="1" ht="77.45" customHeight="1" x14ac:dyDescent="0.25">
      <c r="A91" s="72"/>
      <c r="B91" s="72"/>
      <c r="C91" s="72"/>
      <c r="D91" s="72"/>
      <c r="E91" s="72"/>
      <c r="F91" s="72"/>
      <c r="G91" s="72"/>
      <c r="H91" s="72"/>
      <c r="I91" s="72"/>
      <c r="J91" s="69"/>
      <c r="K91" s="69"/>
      <c r="L91" s="69"/>
      <c r="M91" s="69"/>
      <c r="N91" s="69"/>
      <c r="O91" s="69"/>
      <c r="P91" s="69"/>
      <c r="Q91" s="69"/>
      <c r="R91" s="72"/>
      <c r="S91" s="18" t="s">
        <v>251</v>
      </c>
      <c r="T91" s="32" t="s">
        <v>250</v>
      </c>
      <c r="U91" s="19" t="s">
        <v>1</v>
      </c>
      <c r="V91" s="18" t="s">
        <v>32</v>
      </c>
      <c r="W91" s="26">
        <v>1.9E-3</v>
      </c>
      <c r="X91" s="18">
        <v>0</v>
      </c>
      <c r="Y91" s="18">
        <v>0</v>
      </c>
      <c r="Z91" s="18">
        <v>0</v>
      </c>
      <c r="AA91" s="18">
        <v>0</v>
      </c>
      <c r="AB91" s="24">
        <v>0.01</v>
      </c>
      <c r="AC91" s="9">
        <v>0.01</v>
      </c>
      <c r="AD91" s="24">
        <v>0.01</v>
      </c>
      <c r="AE91" s="24">
        <v>0.01</v>
      </c>
      <c r="AF91" s="9">
        <f t="shared" si="7"/>
        <v>0.02</v>
      </c>
      <c r="AG91" s="9">
        <f>+_xlfn.IFS(V91="Acumulado",Y91+AA91+AC91+AE91,V91="Capacidad",AC91,V91="Flujo",AC91,V91="Reducción",Y91,V91="Stock",AC91)</f>
        <v>0.02</v>
      </c>
      <c r="AH91" s="72"/>
    </row>
    <row r="92" spans="1:34" s="6" customFormat="1" ht="77.45" customHeight="1" x14ac:dyDescent="0.25">
      <c r="A92" s="70" t="s">
        <v>25</v>
      </c>
      <c r="B92" s="70" t="s">
        <v>162</v>
      </c>
      <c r="C92" s="70" t="s">
        <v>217</v>
      </c>
      <c r="D92" s="70" t="s">
        <v>194</v>
      </c>
      <c r="E92" s="70" t="s">
        <v>249</v>
      </c>
      <c r="F92" s="70" t="s">
        <v>248</v>
      </c>
      <c r="G92" s="70" t="s">
        <v>247</v>
      </c>
      <c r="H92" s="70"/>
      <c r="I92" s="70" t="s">
        <v>157</v>
      </c>
      <c r="J92" s="70"/>
      <c r="K92" s="70"/>
      <c r="L92" s="93">
        <v>47644886914</v>
      </c>
      <c r="M92" s="93">
        <v>47644788514</v>
      </c>
      <c r="N92" s="93">
        <v>18751857134</v>
      </c>
      <c r="O92" s="93">
        <v>17933143566.900002</v>
      </c>
      <c r="P92" s="93">
        <f>[2]f4!K36</f>
        <v>4896395410</v>
      </c>
      <c r="Q92" s="93">
        <f>[2]f4!N36</f>
        <v>4093494908.9899998</v>
      </c>
      <c r="R92" s="70" t="s">
        <v>246</v>
      </c>
      <c r="S92" s="32" t="s">
        <v>245</v>
      </c>
      <c r="T92" s="18" t="s">
        <v>244</v>
      </c>
      <c r="U92" s="34" t="s">
        <v>1</v>
      </c>
      <c r="V92" s="18" t="s">
        <v>0</v>
      </c>
      <c r="W92" s="18">
        <v>0</v>
      </c>
      <c r="X92" s="18">
        <v>0</v>
      </c>
      <c r="Y92" s="18">
        <v>0</v>
      </c>
      <c r="Z92" s="18">
        <v>840</v>
      </c>
      <c r="AA92" s="18">
        <v>824</v>
      </c>
      <c r="AB92" s="18">
        <v>840</v>
      </c>
      <c r="AC92" s="13">
        <v>1088</v>
      </c>
      <c r="AD92" s="18">
        <v>840</v>
      </c>
      <c r="AE92" s="18">
        <v>1090</v>
      </c>
      <c r="AF92" s="18">
        <f t="shared" si="7"/>
        <v>840</v>
      </c>
      <c r="AG92" s="13">
        <f>+_xlfn.IFS(V92="Acumulado",Y92+AA92+AC92+AE92,V92="Capacidad",AC92,V92="Flujo",AE92,V92="Reducción",AC92,V92="Stock",AC92)</f>
        <v>1090</v>
      </c>
      <c r="AH92" s="70" t="s">
        <v>243</v>
      </c>
    </row>
    <row r="93" spans="1:34" s="6" customFormat="1" ht="77.45" customHeight="1" x14ac:dyDescent="0.25">
      <c r="A93" s="72"/>
      <c r="B93" s="72"/>
      <c r="C93" s="72"/>
      <c r="D93" s="72"/>
      <c r="E93" s="72"/>
      <c r="F93" s="72"/>
      <c r="G93" s="72"/>
      <c r="H93" s="72"/>
      <c r="I93" s="72"/>
      <c r="J93" s="72"/>
      <c r="K93" s="72"/>
      <c r="L93" s="72"/>
      <c r="M93" s="72"/>
      <c r="N93" s="72"/>
      <c r="O93" s="72"/>
      <c r="P93" s="72"/>
      <c r="Q93" s="72"/>
      <c r="R93" s="72"/>
      <c r="S93" s="32" t="s">
        <v>242</v>
      </c>
      <c r="T93" s="18" t="s">
        <v>241</v>
      </c>
      <c r="U93" s="19" t="s">
        <v>1</v>
      </c>
      <c r="V93" s="18" t="s">
        <v>0</v>
      </c>
      <c r="W93" s="18">
        <v>0</v>
      </c>
      <c r="X93" s="18">
        <v>0</v>
      </c>
      <c r="Y93" s="18">
        <v>0</v>
      </c>
      <c r="Z93" s="18">
        <v>705</v>
      </c>
      <c r="AA93" s="18">
        <v>693</v>
      </c>
      <c r="AB93" s="18">
        <v>705</v>
      </c>
      <c r="AC93" s="18">
        <v>832</v>
      </c>
      <c r="AD93" s="18">
        <v>705</v>
      </c>
      <c r="AE93" s="18">
        <v>831</v>
      </c>
      <c r="AF93" s="18">
        <f t="shared" si="7"/>
        <v>705</v>
      </c>
      <c r="AG93" s="13">
        <f>+_xlfn.IFS(V93="Acumulado",Y93+AA93+AC93+AE93,V93="Capacidad",AC93,V93="Flujo",AE93,V93="Reducción",AC93,V93="Stock",AC93)</f>
        <v>831</v>
      </c>
      <c r="AH93" s="72"/>
    </row>
    <row r="94" spans="1:34" s="6" customFormat="1" ht="204.75" x14ac:dyDescent="0.25">
      <c r="A94" s="18" t="s">
        <v>25</v>
      </c>
      <c r="B94" s="18" t="s">
        <v>162</v>
      </c>
      <c r="C94" s="18" t="s">
        <v>240</v>
      </c>
      <c r="D94" s="18" t="s">
        <v>194</v>
      </c>
      <c r="E94" s="18" t="s">
        <v>206</v>
      </c>
      <c r="F94" s="18" t="s">
        <v>239</v>
      </c>
      <c r="G94" s="18" t="s">
        <v>238</v>
      </c>
      <c r="H94" s="18" t="s">
        <v>237</v>
      </c>
      <c r="I94" s="18" t="s">
        <v>157</v>
      </c>
      <c r="J94" s="20">
        <v>9448979509</v>
      </c>
      <c r="K94" s="20">
        <v>9448979509</v>
      </c>
      <c r="L94" s="20">
        <v>3165388235</v>
      </c>
      <c r="M94" s="20">
        <v>3165385678</v>
      </c>
      <c r="N94" s="20">
        <v>17320320711</v>
      </c>
      <c r="O94" s="20">
        <v>4117359858.3299999</v>
      </c>
      <c r="P94" s="20">
        <f>[2]f4!K37</f>
        <v>10020953992</v>
      </c>
      <c r="Q94" s="20">
        <f>[2]f4!N37</f>
        <v>9910571615.3400002</v>
      </c>
      <c r="R94" s="18" t="s">
        <v>236</v>
      </c>
      <c r="S94" s="18" t="s">
        <v>235</v>
      </c>
      <c r="T94" s="18" t="s">
        <v>234</v>
      </c>
      <c r="U94" s="19" t="s">
        <v>1</v>
      </c>
      <c r="V94" s="18" t="s">
        <v>32</v>
      </c>
      <c r="W94" s="13">
        <v>0</v>
      </c>
      <c r="X94" s="13">
        <v>6000</v>
      </c>
      <c r="Y94" s="13">
        <v>6744</v>
      </c>
      <c r="Z94" s="13">
        <v>7000</v>
      </c>
      <c r="AA94" s="13">
        <v>8871</v>
      </c>
      <c r="AB94" s="13">
        <v>8000</v>
      </c>
      <c r="AC94" s="13">
        <v>12257</v>
      </c>
      <c r="AD94" s="13">
        <v>9000</v>
      </c>
      <c r="AE94" s="13">
        <v>19207</v>
      </c>
      <c r="AF94" s="13">
        <f t="shared" si="7"/>
        <v>30000</v>
      </c>
      <c r="AG94" s="13">
        <f>+_xlfn.IFS(V94="Acumulado",Y94+AA94+AC94+AE94,V94="Capacidad",AC94,V94="Flujo",AC94,V94="Reducción",Y94,V94="Stock",AC94)</f>
        <v>47079</v>
      </c>
      <c r="AH94" s="18" t="s">
        <v>180</v>
      </c>
    </row>
    <row r="95" spans="1:34" s="6" customFormat="1" ht="267.75" x14ac:dyDescent="0.25">
      <c r="A95" s="18" t="s">
        <v>25</v>
      </c>
      <c r="B95" s="18" t="s">
        <v>162</v>
      </c>
      <c r="C95" s="18" t="s">
        <v>233</v>
      </c>
      <c r="D95" s="18" t="s">
        <v>194</v>
      </c>
      <c r="E95" s="18" t="s">
        <v>232</v>
      </c>
      <c r="F95" s="18" t="s">
        <v>231</v>
      </c>
      <c r="G95" s="18" t="s">
        <v>230</v>
      </c>
      <c r="H95" s="18"/>
      <c r="I95" s="18" t="s">
        <v>213</v>
      </c>
      <c r="J95" s="20">
        <v>34252422340</v>
      </c>
      <c r="K95" s="20">
        <v>16939368978</v>
      </c>
      <c r="L95" s="20">
        <v>25530347498</v>
      </c>
      <c r="M95" s="20">
        <v>14162357670</v>
      </c>
      <c r="N95" s="20">
        <v>28171312222</v>
      </c>
      <c r="O95" s="20">
        <v>26100656950.560001</v>
      </c>
      <c r="P95" s="20">
        <f>[2]f4!K38</f>
        <v>26030015170</v>
      </c>
      <c r="Q95" s="20">
        <f>[2]f4!N38</f>
        <v>17863828673</v>
      </c>
      <c r="R95" s="18" t="s">
        <v>229</v>
      </c>
      <c r="S95" s="18" t="s">
        <v>228</v>
      </c>
      <c r="T95" s="18" t="s">
        <v>227</v>
      </c>
      <c r="U95" s="19" t="s">
        <v>226</v>
      </c>
      <c r="V95" s="18" t="s">
        <v>27</v>
      </c>
      <c r="W95" s="18">
        <v>35</v>
      </c>
      <c r="X95" s="18">
        <v>37</v>
      </c>
      <c r="Y95" s="18">
        <v>36</v>
      </c>
      <c r="Z95" s="18">
        <v>35</v>
      </c>
      <c r="AA95" s="18">
        <v>36</v>
      </c>
      <c r="AB95" s="18">
        <v>35</v>
      </c>
      <c r="AC95" s="18">
        <v>36</v>
      </c>
      <c r="AD95" s="18">
        <v>47</v>
      </c>
      <c r="AE95" s="18">
        <v>36</v>
      </c>
      <c r="AF95" s="18">
        <f t="shared" si="7"/>
        <v>47</v>
      </c>
      <c r="AG95" s="18">
        <f>+_xlfn.IFS(V95="Acumulado",Y95+AA95+AC95+AE95,V95="Capacidad",AE95,V95="Flujo",AC95,V95="Reducción",Y95,V95="Stock",AC95)</f>
        <v>36</v>
      </c>
      <c r="AH95" s="18" t="s">
        <v>208</v>
      </c>
    </row>
    <row r="96" spans="1:34" s="6" customFormat="1" ht="120.75" customHeight="1" x14ac:dyDescent="0.25">
      <c r="A96" s="70" t="s">
        <v>25</v>
      </c>
      <c r="B96" s="70" t="s">
        <v>162</v>
      </c>
      <c r="C96" s="70" t="s">
        <v>217</v>
      </c>
      <c r="D96" s="70" t="s">
        <v>194</v>
      </c>
      <c r="E96" s="70" t="s">
        <v>225</v>
      </c>
      <c r="F96" s="70" t="s">
        <v>224</v>
      </c>
      <c r="G96" s="70" t="s">
        <v>223</v>
      </c>
      <c r="H96" s="70"/>
      <c r="I96" s="70" t="s">
        <v>213</v>
      </c>
      <c r="J96" s="67">
        <v>203776757187</v>
      </c>
      <c r="K96" s="67">
        <v>202990291893</v>
      </c>
      <c r="L96" s="67">
        <v>161379786861</v>
      </c>
      <c r="M96" s="67">
        <v>159013363046.01999</v>
      </c>
      <c r="N96" s="67">
        <v>214571753348</v>
      </c>
      <c r="O96" s="67">
        <v>67300126695.029999</v>
      </c>
      <c r="P96" s="67">
        <f>[2]f4!K39</f>
        <v>319725717035</v>
      </c>
      <c r="Q96" s="67">
        <f>[2]f4!N39</f>
        <v>175725045333.04999</v>
      </c>
      <c r="R96" s="70" t="s">
        <v>222</v>
      </c>
      <c r="S96" s="18" t="s">
        <v>221</v>
      </c>
      <c r="T96" s="18" t="s">
        <v>220</v>
      </c>
      <c r="U96" s="34" t="s">
        <v>1</v>
      </c>
      <c r="V96" s="18" t="s">
        <v>32</v>
      </c>
      <c r="W96" s="13">
        <v>5638</v>
      </c>
      <c r="X96" s="13">
        <v>5638</v>
      </c>
      <c r="Y96" s="13">
        <v>5638</v>
      </c>
      <c r="Z96" s="13">
        <v>0</v>
      </c>
      <c r="AA96" s="13">
        <v>0</v>
      </c>
      <c r="AB96" s="13">
        <v>0</v>
      </c>
      <c r="AC96" s="18"/>
      <c r="AD96" s="13">
        <v>0</v>
      </c>
      <c r="AE96" s="13">
        <v>0</v>
      </c>
      <c r="AF96" s="13">
        <f t="shared" si="7"/>
        <v>5638</v>
      </c>
      <c r="AG96" s="13">
        <f>+_xlfn.IFS(V96="Acumulado",Y96+AA96+AC96+AE96,V96="Capacidad",AC96,V96="Flujo",AC96,V96="Reducción",Y96,V96="Stock",AC96)</f>
        <v>5638</v>
      </c>
      <c r="AH96" s="70" t="s">
        <v>208</v>
      </c>
    </row>
    <row r="97" spans="1:34" s="6" customFormat="1" ht="120.75" customHeight="1" x14ac:dyDescent="0.25">
      <c r="A97" s="72"/>
      <c r="B97" s="72"/>
      <c r="C97" s="72"/>
      <c r="D97" s="72"/>
      <c r="E97" s="72"/>
      <c r="F97" s="72"/>
      <c r="G97" s="72"/>
      <c r="H97" s="72"/>
      <c r="I97" s="72"/>
      <c r="J97" s="69"/>
      <c r="K97" s="69"/>
      <c r="L97" s="69"/>
      <c r="M97" s="69"/>
      <c r="N97" s="69"/>
      <c r="O97" s="69"/>
      <c r="P97" s="69"/>
      <c r="Q97" s="69"/>
      <c r="R97" s="72"/>
      <c r="S97" s="18" t="s">
        <v>219</v>
      </c>
      <c r="T97" s="18" t="s">
        <v>218</v>
      </c>
      <c r="U97" s="19" t="s">
        <v>1</v>
      </c>
      <c r="V97" s="18" t="s">
        <v>27</v>
      </c>
      <c r="W97" s="13">
        <v>0</v>
      </c>
      <c r="X97" s="13">
        <v>0</v>
      </c>
      <c r="Y97" s="13">
        <v>0</v>
      </c>
      <c r="Z97" s="13">
        <v>0</v>
      </c>
      <c r="AA97" s="13">
        <v>0</v>
      </c>
      <c r="AB97" s="13">
        <v>8787</v>
      </c>
      <c r="AC97" s="13">
        <v>2965</v>
      </c>
      <c r="AD97" s="13">
        <v>14745</v>
      </c>
      <c r="AE97" s="13">
        <v>8894</v>
      </c>
      <c r="AF97" s="13">
        <f t="shared" si="7"/>
        <v>14745</v>
      </c>
      <c r="AG97" s="13">
        <f>+_xlfn.IFS(V97="Acumulado",Y97+AA97+AC97+AE97,V97="Capacidad",AE97,V97="Flujo",AC97,V97="Reducción",Y97,V97="Stock",AC97)</f>
        <v>8894</v>
      </c>
      <c r="AH97" s="72"/>
    </row>
    <row r="98" spans="1:34" s="6" customFormat="1" ht="94.5" x14ac:dyDescent="0.25">
      <c r="A98" s="18" t="s">
        <v>25</v>
      </c>
      <c r="B98" s="18" t="s">
        <v>162</v>
      </c>
      <c r="C98" s="18" t="s">
        <v>217</v>
      </c>
      <c r="D98" s="18" t="s">
        <v>194</v>
      </c>
      <c r="E98" s="18" t="s">
        <v>216</v>
      </c>
      <c r="F98" s="18" t="s">
        <v>215</v>
      </c>
      <c r="G98" s="18" t="s">
        <v>214</v>
      </c>
      <c r="H98" s="18"/>
      <c r="I98" s="18" t="s">
        <v>213</v>
      </c>
      <c r="J98" s="20">
        <v>75173394309</v>
      </c>
      <c r="K98" s="20">
        <v>51534733268</v>
      </c>
      <c r="L98" s="20">
        <v>188904681909</v>
      </c>
      <c r="M98" s="20">
        <v>179583625332</v>
      </c>
      <c r="N98" s="20">
        <v>320773661106</v>
      </c>
      <c r="O98" s="20">
        <v>215898854860.39999</v>
      </c>
      <c r="P98" s="20">
        <f>[2]f4!K40</f>
        <v>212965115982</v>
      </c>
      <c r="Q98" s="20">
        <f>[2]f4!N40</f>
        <v>148835325783</v>
      </c>
      <c r="R98" s="18" t="s">
        <v>212</v>
      </c>
      <c r="S98" s="18" t="s">
        <v>211</v>
      </c>
      <c r="T98" s="18" t="s">
        <v>210</v>
      </c>
      <c r="U98" s="19" t="s">
        <v>209</v>
      </c>
      <c r="V98" s="18" t="s">
        <v>27</v>
      </c>
      <c r="W98" s="13">
        <v>5803</v>
      </c>
      <c r="X98" s="13">
        <v>0</v>
      </c>
      <c r="Y98" s="18">
        <v>0</v>
      </c>
      <c r="Z98" s="13">
        <v>200000</v>
      </c>
      <c r="AA98" s="13">
        <v>290048</v>
      </c>
      <c r="AB98" s="13">
        <v>342078</v>
      </c>
      <c r="AC98" s="13">
        <v>346742</v>
      </c>
      <c r="AD98" s="13">
        <v>500000</v>
      </c>
      <c r="AE98" s="13">
        <v>418742</v>
      </c>
      <c r="AF98" s="13">
        <f t="shared" si="7"/>
        <v>500000</v>
      </c>
      <c r="AG98" s="13">
        <f>+_xlfn.IFS(V98="Acumulado",Y98+AA98+AC98+AE98,V98="Capacidad",AE98,V98="Flujo",AC98,V98="Reducción",Y98,V98="Stock",AC98)</f>
        <v>418742</v>
      </c>
      <c r="AH98" s="18" t="s">
        <v>208</v>
      </c>
    </row>
    <row r="99" spans="1:34" s="39" customFormat="1" ht="46.9" customHeight="1" x14ac:dyDescent="0.25">
      <c r="A99" s="78" t="s">
        <v>25</v>
      </c>
      <c r="B99" s="78" t="s">
        <v>162</v>
      </c>
      <c r="C99" s="78" t="s">
        <v>207</v>
      </c>
      <c r="D99" s="78" t="s">
        <v>194</v>
      </c>
      <c r="E99" s="78" t="s">
        <v>206</v>
      </c>
      <c r="F99" s="78" t="s">
        <v>205</v>
      </c>
      <c r="G99" s="78" t="s">
        <v>204</v>
      </c>
      <c r="H99" s="7"/>
      <c r="I99" s="7" t="s">
        <v>201</v>
      </c>
      <c r="J99" s="36"/>
      <c r="K99" s="36"/>
      <c r="L99" s="36"/>
      <c r="M99" s="36"/>
      <c r="N99" s="36"/>
      <c r="O99" s="36"/>
      <c r="P99" s="36"/>
      <c r="Q99" s="36"/>
      <c r="R99" s="7"/>
      <c r="S99" s="15" t="s">
        <v>203</v>
      </c>
      <c r="T99" s="15" t="s">
        <v>202</v>
      </c>
      <c r="U99" s="40" t="s">
        <v>1</v>
      </c>
      <c r="V99" s="15" t="s">
        <v>32</v>
      </c>
      <c r="W99" s="15">
        <v>0</v>
      </c>
      <c r="X99" s="15">
        <v>0</v>
      </c>
      <c r="Y99" s="15">
        <v>0</v>
      </c>
      <c r="Z99" s="15">
        <v>0</v>
      </c>
      <c r="AA99" s="15">
        <v>0</v>
      </c>
      <c r="AB99" s="15">
        <v>1</v>
      </c>
      <c r="AC99" s="15">
        <v>1</v>
      </c>
      <c r="AD99" s="15"/>
      <c r="AE99" s="15"/>
      <c r="AF99" s="15">
        <v>1</v>
      </c>
      <c r="AG99" s="15">
        <v>1</v>
      </c>
      <c r="AH99" s="17" t="s">
        <v>130</v>
      </c>
    </row>
    <row r="100" spans="1:34" s="6" customFormat="1" ht="163.15" customHeight="1" x14ac:dyDescent="0.25">
      <c r="A100" s="92"/>
      <c r="B100" s="92"/>
      <c r="C100" s="92"/>
      <c r="D100" s="92"/>
      <c r="E100" s="92"/>
      <c r="F100" s="92"/>
      <c r="G100" s="92"/>
      <c r="H100" s="7"/>
      <c r="I100" s="7" t="s">
        <v>201</v>
      </c>
      <c r="J100" s="36"/>
      <c r="K100" s="36"/>
      <c r="L100" s="36"/>
      <c r="M100" s="36"/>
      <c r="N100" s="36"/>
      <c r="O100" s="36"/>
      <c r="P100" s="36"/>
      <c r="Q100" s="36"/>
      <c r="R100" s="7"/>
      <c r="S100" s="7" t="s">
        <v>200</v>
      </c>
      <c r="T100" s="7" t="s">
        <v>199</v>
      </c>
      <c r="U100" s="15" t="s">
        <v>1</v>
      </c>
      <c r="V100" s="7" t="s">
        <v>32</v>
      </c>
      <c r="W100" s="14">
        <v>0</v>
      </c>
      <c r="X100" s="14">
        <v>0</v>
      </c>
      <c r="Y100" s="7">
        <v>0</v>
      </c>
      <c r="Z100" s="14">
        <v>0</v>
      </c>
      <c r="AA100" s="14">
        <v>0</v>
      </c>
      <c r="AB100" s="14">
        <v>1</v>
      </c>
      <c r="AC100" s="14">
        <v>0</v>
      </c>
      <c r="AD100" s="14"/>
      <c r="AE100" s="14">
        <v>1</v>
      </c>
      <c r="AF100" s="14">
        <f>+_xlfn.IFS(V100="Acumulado",X100+Z100+AB100+AD100,V100="Capacidad",AD100,V100="Flujo",AD100,V100="Reducción",AD100,V100="Stock",AD100)</f>
        <v>1</v>
      </c>
      <c r="AG100" s="38">
        <f>+_xlfn.IFS(V100="Acumulado",Y100+AA100+AC100+AE100,V100="Capacidad",AC100,V100="Flujo",AC100,V100="Reducción",Y100,V100="Stock",AC100)</f>
        <v>1</v>
      </c>
      <c r="AH100" s="7" t="s">
        <v>130</v>
      </c>
    </row>
    <row r="101" spans="1:34" s="6" customFormat="1" ht="31.15" customHeight="1" x14ac:dyDescent="0.25">
      <c r="A101" s="18" t="s">
        <v>25</v>
      </c>
      <c r="B101" s="18" t="s">
        <v>162</v>
      </c>
      <c r="C101" s="18" t="s">
        <v>23</v>
      </c>
      <c r="D101" s="18" t="s">
        <v>194</v>
      </c>
      <c r="E101" s="18" t="s">
        <v>193</v>
      </c>
      <c r="F101" s="18" t="s">
        <v>198</v>
      </c>
      <c r="G101" s="18" t="s">
        <v>197</v>
      </c>
      <c r="H101" s="18"/>
      <c r="I101" s="18" t="s">
        <v>157</v>
      </c>
      <c r="J101" s="20">
        <v>4109988338</v>
      </c>
      <c r="K101" s="20">
        <v>4109988338</v>
      </c>
      <c r="L101" s="20">
        <v>5668600000</v>
      </c>
      <c r="M101" s="20">
        <v>5514673299</v>
      </c>
      <c r="N101" s="20"/>
      <c r="O101" s="20"/>
      <c r="P101" s="20"/>
      <c r="Q101" s="20"/>
      <c r="R101" s="18"/>
      <c r="S101" s="18" t="s">
        <v>196</v>
      </c>
      <c r="T101" s="37" t="s">
        <v>195</v>
      </c>
      <c r="U101" s="19" t="s">
        <v>1</v>
      </c>
      <c r="V101" s="18" t="s">
        <v>32</v>
      </c>
      <c r="W101" s="18">
        <v>17</v>
      </c>
      <c r="X101" s="18">
        <v>17</v>
      </c>
      <c r="Y101" s="18">
        <v>17</v>
      </c>
      <c r="Z101" s="18">
        <v>23</v>
      </c>
      <c r="AA101" s="18">
        <v>23</v>
      </c>
      <c r="AB101" s="18">
        <v>0</v>
      </c>
      <c r="AC101" s="18"/>
      <c r="AD101" s="18">
        <v>0</v>
      </c>
      <c r="AE101" s="18"/>
      <c r="AF101" s="13">
        <f>+_xlfn.IFS(V101="Acumulado",X101+Z101+AB101+AD101,V101="Capacidad",AD101,V101="Flujo",AD101,V101="Reducción",AD101,V101="Stock",AD101)</f>
        <v>40</v>
      </c>
      <c r="AG101" s="18">
        <f>+_xlfn.IFS(V101="Acumulado",Y101+AA101+AC101+AE101,V101="Capacidad",AC101,V101="Flujo",AC101,V101="Reducción",Y101,V101="Stock",AC101)</f>
        <v>40</v>
      </c>
      <c r="AH101" s="18" t="s">
        <v>154</v>
      </c>
    </row>
    <row r="102" spans="1:34" s="6" customFormat="1" ht="78.75" x14ac:dyDescent="0.25">
      <c r="A102" s="7" t="s">
        <v>25</v>
      </c>
      <c r="B102" s="7" t="s">
        <v>162</v>
      </c>
      <c r="C102" s="7" t="s">
        <v>23</v>
      </c>
      <c r="D102" s="7" t="s">
        <v>194</v>
      </c>
      <c r="E102" s="7" t="s">
        <v>193</v>
      </c>
      <c r="F102" s="7" t="s">
        <v>192</v>
      </c>
      <c r="G102" s="7" t="s">
        <v>191</v>
      </c>
      <c r="H102" s="7" t="s">
        <v>18</v>
      </c>
      <c r="I102" s="7" t="s">
        <v>17</v>
      </c>
      <c r="J102" s="36"/>
      <c r="K102" s="36"/>
      <c r="L102" s="36"/>
      <c r="M102" s="36"/>
      <c r="N102" s="36"/>
      <c r="O102" s="36"/>
      <c r="P102" s="36"/>
      <c r="Q102" s="36"/>
      <c r="R102" s="7"/>
      <c r="S102" s="7" t="s">
        <v>190</v>
      </c>
      <c r="T102" s="7" t="s">
        <v>189</v>
      </c>
      <c r="U102" s="12" t="s">
        <v>1</v>
      </c>
      <c r="V102" s="7" t="s">
        <v>0</v>
      </c>
      <c r="W102" s="10">
        <v>0</v>
      </c>
      <c r="X102" s="10">
        <v>1</v>
      </c>
      <c r="Y102" s="10">
        <v>1</v>
      </c>
      <c r="Z102" s="10">
        <v>0</v>
      </c>
      <c r="AA102" s="7"/>
      <c r="AB102" s="10">
        <v>0</v>
      </c>
      <c r="AC102" s="7"/>
      <c r="AD102" s="10"/>
      <c r="AE102" s="10"/>
      <c r="AF102" s="8">
        <f>+_xlfn.IFS(V102="Acumulado",X102+Z102+AB102+AD102,V102="Capacidad",X102,V102="Flujo",X102,V102="Reducción",X102,V102="Stock",X102)</f>
        <v>1</v>
      </c>
      <c r="AG102" s="8">
        <f>+_xlfn.IFS(V102="Acumulado",Y102+AA102+AC102+AE102,V102="Capacidad",AA102,V102="Flujo",Y102,V102="Reducción",Y102,V102="Stock",AA102)</f>
        <v>1</v>
      </c>
      <c r="AH102" s="7" t="s">
        <v>130</v>
      </c>
    </row>
    <row r="103" spans="1:34" s="6" customFormat="1" ht="87" customHeight="1" x14ac:dyDescent="0.25">
      <c r="A103" s="82" t="s">
        <v>25</v>
      </c>
      <c r="B103" s="82" t="s">
        <v>188</v>
      </c>
      <c r="C103" s="82" t="s">
        <v>187</v>
      </c>
      <c r="D103" s="82" t="s">
        <v>136</v>
      </c>
      <c r="E103" s="82" t="s">
        <v>186</v>
      </c>
      <c r="F103" s="82" t="s">
        <v>157</v>
      </c>
      <c r="G103" s="82" t="s">
        <v>185</v>
      </c>
      <c r="H103" s="82" t="s">
        <v>184</v>
      </c>
      <c r="I103" s="82" t="s">
        <v>157</v>
      </c>
      <c r="J103" s="94">
        <v>16314586842</v>
      </c>
      <c r="K103" s="94">
        <v>16273408091</v>
      </c>
      <c r="L103" s="94">
        <v>14894518658</v>
      </c>
      <c r="M103" s="94">
        <v>14894232525</v>
      </c>
      <c r="N103" s="94">
        <v>23707099289</v>
      </c>
      <c r="O103" s="94">
        <v>23103954080</v>
      </c>
      <c r="P103" s="94">
        <f>[2]f4!K42</f>
        <v>23668264742</v>
      </c>
      <c r="Q103" s="94">
        <f>[2]f4!N42</f>
        <v>22817915215</v>
      </c>
      <c r="R103" s="82" t="s">
        <v>183</v>
      </c>
      <c r="S103" s="18" t="s">
        <v>182</v>
      </c>
      <c r="T103" s="18" t="s">
        <v>181</v>
      </c>
      <c r="U103" s="19" t="s">
        <v>1</v>
      </c>
      <c r="V103" s="18" t="s">
        <v>32</v>
      </c>
      <c r="W103" s="13">
        <v>9674719</v>
      </c>
      <c r="X103" s="13">
        <v>800000</v>
      </c>
      <c r="Y103" s="13">
        <v>823654</v>
      </c>
      <c r="Z103" s="13">
        <v>1000000</v>
      </c>
      <c r="AA103" s="13">
        <v>1117890</v>
      </c>
      <c r="AB103" s="13">
        <v>1800000</v>
      </c>
      <c r="AC103" s="13">
        <v>2376146</v>
      </c>
      <c r="AD103" s="13">
        <v>1050000</v>
      </c>
      <c r="AE103" s="13">
        <v>1308430</v>
      </c>
      <c r="AF103" s="13">
        <f t="shared" ref="AF103:AF138" si="8">+_xlfn.IFS(V103="Acumulado",X103+Z103+AB103+AD103,V103="Capacidad",AD103,V103="Flujo",AD103,V103="Reducción",AD103,V103="Stock",AD103)</f>
        <v>4650000</v>
      </c>
      <c r="AG103" s="13">
        <f>+_xlfn.IFS(V103="Acumulado",Y103+AA103+AC103+AE103,V103="Capacidad",AC103,V103="Flujo",AC103,V103="Reducción",Y103,V103="Stock",AC103)</f>
        <v>5626120</v>
      </c>
      <c r="AH103" s="82" t="s">
        <v>180</v>
      </c>
    </row>
    <row r="104" spans="1:34" s="6" customFormat="1" ht="87" customHeight="1" x14ac:dyDescent="0.25">
      <c r="A104" s="82"/>
      <c r="B104" s="82"/>
      <c r="C104" s="82"/>
      <c r="D104" s="82"/>
      <c r="E104" s="82"/>
      <c r="F104" s="82"/>
      <c r="G104" s="82"/>
      <c r="H104" s="82"/>
      <c r="I104" s="82"/>
      <c r="J104" s="94"/>
      <c r="K104" s="94"/>
      <c r="L104" s="94"/>
      <c r="M104" s="94"/>
      <c r="N104" s="94"/>
      <c r="O104" s="94"/>
      <c r="P104" s="94"/>
      <c r="Q104" s="94"/>
      <c r="R104" s="82"/>
      <c r="S104" s="18" t="s">
        <v>179</v>
      </c>
      <c r="T104" s="18" t="s">
        <v>178</v>
      </c>
      <c r="U104" s="19" t="s">
        <v>1</v>
      </c>
      <c r="V104" s="18" t="s">
        <v>32</v>
      </c>
      <c r="W104" s="13">
        <v>0</v>
      </c>
      <c r="X104" s="13">
        <v>90000</v>
      </c>
      <c r="Y104" s="13">
        <v>106650</v>
      </c>
      <c r="Z104" s="13">
        <v>120000</v>
      </c>
      <c r="AA104" s="13">
        <v>157310</v>
      </c>
      <c r="AB104" s="13">
        <v>140000</v>
      </c>
      <c r="AC104" s="13">
        <v>177799</v>
      </c>
      <c r="AD104" s="13">
        <v>150000</v>
      </c>
      <c r="AE104" s="13">
        <v>189630</v>
      </c>
      <c r="AF104" s="13">
        <f t="shared" si="8"/>
        <v>500000</v>
      </c>
      <c r="AG104" s="13">
        <f>+_xlfn.IFS(V104="Acumulado",Y104+AA104+AC104+AE104,V104="Capacidad",AC104,V104="Flujo",AC104,V104="Reducción",Y104,V104="Stock",AC104)</f>
        <v>631389</v>
      </c>
      <c r="AH104" s="82"/>
    </row>
    <row r="105" spans="1:34" s="6" customFormat="1" ht="87" customHeight="1" x14ac:dyDescent="0.25">
      <c r="A105" s="82"/>
      <c r="B105" s="82"/>
      <c r="C105" s="82"/>
      <c r="D105" s="82"/>
      <c r="E105" s="82"/>
      <c r="F105" s="82"/>
      <c r="G105" s="82"/>
      <c r="H105" s="82"/>
      <c r="I105" s="82"/>
      <c r="J105" s="94"/>
      <c r="K105" s="94"/>
      <c r="L105" s="94"/>
      <c r="M105" s="94"/>
      <c r="N105" s="94"/>
      <c r="O105" s="94"/>
      <c r="P105" s="94"/>
      <c r="Q105" s="94"/>
      <c r="R105" s="82"/>
      <c r="S105" s="18" t="s">
        <v>177</v>
      </c>
      <c r="T105" s="18" t="s">
        <v>176</v>
      </c>
      <c r="U105" s="19" t="s">
        <v>1</v>
      </c>
      <c r="V105" s="18" t="s">
        <v>32</v>
      </c>
      <c r="W105" s="13">
        <v>0</v>
      </c>
      <c r="X105" s="13">
        <v>1500</v>
      </c>
      <c r="Y105" s="18">
        <v>1500</v>
      </c>
      <c r="Z105" s="13">
        <v>1500</v>
      </c>
      <c r="AA105" s="18">
        <v>12106</v>
      </c>
      <c r="AB105" s="13">
        <v>40000</v>
      </c>
      <c r="AC105" s="13">
        <v>50685</v>
      </c>
      <c r="AD105" s="13">
        <v>1500</v>
      </c>
      <c r="AE105" s="13">
        <v>24964</v>
      </c>
      <c r="AF105" s="13">
        <f t="shared" si="8"/>
        <v>44500</v>
      </c>
      <c r="AG105" s="13">
        <f>+_xlfn.IFS(V105="Acumulado",Y105+AA105+AC105+AE105,V105="Capacidad",AC105,V105="Flujo",AC105,V105="Reducción",Y105,V105="Stock",AC105)</f>
        <v>89255</v>
      </c>
      <c r="AH105" s="82"/>
    </row>
    <row r="106" spans="1:34" s="6" customFormat="1" ht="87" customHeight="1" x14ac:dyDescent="0.25">
      <c r="A106" s="82"/>
      <c r="B106" s="82"/>
      <c r="C106" s="82"/>
      <c r="D106" s="82"/>
      <c r="E106" s="82"/>
      <c r="F106" s="82"/>
      <c r="G106" s="82"/>
      <c r="H106" s="82"/>
      <c r="I106" s="82"/>
      <c r="J106" s="94"/>
      <c r="K106" s="94"/>
      <c r="L106" s="94"/>
      <c r="M106" s="94"/>
      <c r="N106" s="94"/>
      <c r="O106" s="94"/>
      <c r="P106" s="94"/>
      <c r="Q106" s="94"/>
      <c r="R106" s="82"/>
      <c r="S106" s="18" t="s">
        <v>175</v>
      </c>
      <c r="T106" s="18" t="s">
        <v>174</v>
      </c>
      <c r="U106" s="19" t="s">
        <v>1</v>
      </c>
      <c r="V106" s="18" t="s">
        <v>27</v>
      </c>
      <c r="W106" s="13">
        <v>122278</v>
      </c>
      <c r="X106" s="13">
        <v>150000</v>
      </c>
      <c r="Y106" s="13">
        <v>122278</v>
      </c>
      <c r="Z106" s="13">
        <v>200000</v>
      </c>
      <c r="AA106" s="13">
        <v>209173</v>
      </c>
      <c r="AB106" s="13">
        <v>250000</v>
      </c>
      <c r="AC106" s="13">
        <v>209173</v>
      </c>
      <c r="AD106" s="13">
        <v>360000</v>
      </c>
      <c r="AE106" s="13">
        <v>868792</v>
      </c>
      <c r="AF106" s="13">
        <f t="shared" si="8"/>
        <v>360000</v>
      </c>
      <c r="AG106" s="13">
        <f>+_xlfn.IFS(V106="Acumulado",Y106+AA106+AC106+AE106,V106="Capacidad",AE106,V106="Flujo",AC106,V106="Reducción",Y106,V106="Stock",AC106)</f>
        <v>868792</v>
      </c>
      <c r="AH106" s="82"/>
    </row>
    <row r="107" spans="1:34" s="6" customFormat="1" ht="63" customHeight="1" x14ac:dyDescent="0.25">
      <c r="A107" s="70" t="s">
        <v>25</v>
      </c>
      <c r="B107" s="70" t="s">
        <v>162</v>
      </c>
      <c r="C107" s="70" t="s">
        <v>23</v>
      </c>
      <c r="D107" s="70" t="s">
        <v>136</v>
      </c>
      <c r="E107" s="70" t="s">
        <v>161</v>
      </c>
      <c r="F107" s="70" t="s">
        <v>173</v>
      </c>
      <c r="G107" s="70" t="s">
        <v>172</v>
      </c>
      <c r="H107" s="70" t="s">
        <v>171</v>
      </c>
      <c r="I107" s="70" t="s">
        <v>157</v>
      </c>
      <c r="J107" s="67">
        <v>3968615597</v>
      </c>
      <c r="K107" s="67">
        <v>3968615597</v>
      </c>
      <c r="L107" s="67">
        <v>5500000000</v>
      </c>
      <c r="M107" s="67">
        <v>5500000000</v>
      </c>
      <c r="N107" s="67"/>
      <c r="O107" s="67"/>
      <c r="P107" s="67"/>
      <c r="Q107" s="67"/>
      <c r="R107" s="70"/>
      <c r="S107" s="18" t="s">
        <v>170</v>
      </c>
      <c r="T107" s="18" t="s">
        <v>169</v>
      </c>
      <c r="U107" s="34" t="s">
        <v>1</v>
      </c>
      <c r="V107" s="18" t="s">
        <v>32</v>
      </c>
      <c r="W107" s="18">
        <v>5</v>
      </c>
      <c r="X107" s="18">
        <v>6</v>
      </c>
      <c r="Y107" s="18">
        <v>5</v>
      </c>
      <c r="Z107" s="18">
        <v>7</v>
      </c>
      <c r="AA107" s="18">
        <v>7</v>
      </c>
      <c r="AB107" s="18">
        <v>0</v>
      </c>
      <c r="AC107" s="18"/>
      <c r="AD107" s="18">
        <v>0</v>
      </c>
      <c r="AE107" s="13"/>
      <c r="AF107" s="13">
        <f t="shared" si="8"/>
        <v>13</v>
      </c>
      <c r="AG107" s="18">
        <f t="shared" ref="AG107:AG118" si="9">+_xlfn.IFS(V107="Acumulado",Y107+AA107+AC107+AE107,V107="Capacidad",AC107,V107="Flujo",AC107,V107="Reducción",Y107,V107="Stock",AC107)</f>
        <v>12</v>
      </c>
      <c r="AH107" s="70" t="s">
        <v>154</v>
      </c>
    </row>
    <row r="108" spans="1:34" s="6" customFormat="1" ht="31.5" x14ac:dyDescent="0.25">
      <c r="A108" s="72"/>
      <c r="B108" s="72"/>
      <c r="C108" s="72"/>
      <c r="D108" s="72"/>
      <c r="E108" s="72"/>
      <c r="F108" s="72"/>
      <c r="G108" s="72"/>
      <c r="H108" s="72"/>
      <c r="I108" s="72"/>
      <c r="J108" s="69"/>
      <c r="K108" s="69"/>
      <c r="L108" s="69"/>
      <c r="M108" s="69"/>
      <c r="N108" s="69"/>
      <c r="O108" s="69"/>
      <c r="P108" s="69"/>
      <c r="Q108" s="69"/>
      <c r="R108" s="72"/>
      <c r="S108" s="18" t="s">
        <v>168</v>
      </c>
      <c r="T108" s="18" t="s">
        <v>168</v>
      </c>
      <c r="U108" s="19" t="s">
        <v>1</v>
      </c>
      <c r="V108" s="18" t="s">
        <v>32</v>
      </c>
      <c r="W108" s="18">
        <v>0</v>
      </c>
      <c r="X108" s="13">
        <v>2866</v>
      </c>
      <c r="Y108" s="13">
        <v>2866</v>
      </c>
      <c r="Z108" s="13">
        <v>3702</v>
      </c>
      <c r="AA108" s="13">
        <v>3905</v>
      </c>
      <c r="AB108" s="13">
        <v>3712</v>
      </c>
      <c r="AC108" s="13">
        <v>5390</v>
      </c>
      <c r="AD108" s="13">
        <v>1720</v>
      </c>
      <c r="AE108" s="13">
        <v>1752</v>
      </c>
      <c r="AF108" s="13">
        <f t="shared" si="8"/>
        <v>12000</v>
      </c>
      <c r="AG108" s="13">
        <f t="shared" si="9"/>
        <v>13913</v>
      </c>
      <c r="AH108" s="72"/>
    </row>
    <row r="109" spans="1:34" s="6" customFormat="1" ht="57.75" customHeight="1" x14ac:dyDescent="0.25">
      <c r="A109" s="29" t="s">
        <v>25</v>
      </c>
      <c r="B109" s="29" t="s">
        <v>162</v>
      </c>
      <c r="C109" s="29" t="s">
        <v>23</v>
      </c>
      <c r="D109" s="29" t="s">
        <v>136</v>
      </c>
      <c r="E109" s="29" t="s">
        <v>161</v>
      </c>
      <c r="F109" s="29" t="s">
        <v>167</v>
      </c>
      <c r="G109" s="29" t="s">
        <v>166</v>
      </c>
      <c r="H109" s="29"/>
      <c r="I109" s="29"/>
      <c r="J109" s="31"/>
      <c r="K109" s="31"/>
      <c r="L109" s="31"/>
      <c r="M109" s="31"/>
      <c r="N109" s="31"/>
      <c r="O109" s="31"/>
      <c r="P109" s="31"/>
      <c r="Q109" s="31"/>
      <c r="R109" s="29"/>
      <c r="S109" s="7" t="s">
        <v>165</v>
      </c>
      <c r="T109" s="7" t="s">
        <v>164</v>
      </c>
      <c r="U109" s="12" t="s">
        <v>1</v>
      </c>
      <c r="V109" s="7" t="s">
        <v>32</v>
      </c>
      <c r="W109" s="7">
        <v>0</v>
      </c>
      <c r="X109" s="14">
        <v>0</v>
      </c>
      <c r="Y109" s="7">
        <v>0</v>
      </c>
      <c r="Z109" s="14">
        <v>22</v>
      </c>
      <c r="AA109" s="14">
        <v>22</v>
      </c>
      <c r="AB109" s="14">
        <v>22</v>
      </c>
      <c r="AC109" s="14">
        <v>22</v>
      </c>
      <c r="AD109" s="14">
        <v>32</v>
      </c>
      <c r="AE109" s="13">
        <v>32</v>
      </c>
      <c r="AF109" s="14">
        <f t="shared" si="8"/>
        <v>76</v>
      </c>
      <c r="AG109" s="14">
        <f t="shared" si="9"/>
        <v>76</v>
      </c>
      <c r="AH109" s="29" t="s">
        <v>163</v>
      </c>
    </row>
    <row r="110" spans="1:34" s="6" customFormat="1" ht="86.25" customHeight="1" x14ac:dyDescent="0.25">
      <c r="A110" s="18" t="s">
        <v>25</v>
      </c>
      <c r="B110" s="18" t="s">
        <v>162</v>
      </c>
      <c r="C110" s="18" t="s">
        <v>23</v>
      </c>
      <c r="D110" s="18" t="s">
        <v>136</v>
      </c>
      <c r="E110" s="18" t="s">
        <v>161</v>
      </c>
      <c r="F110" s="18" t="s">
        <v>160</v>
      </c>
      <c r="G110" s="18" t="s">
        <v>159</v>
      </c>
      <c r="H110" s="18" t="s">
        <v>158</v>
      </c>
      <c r="I110" s="18" t="s">
        <v>157</v>
      </c>
      <c r="J110" s="20">
        <v>4418740110</v>
      </c>
      <c r="K110" s="20">
        <v>4418740110</v>
      </c>
      <c r="L110" s="20">
        <v>7000000000</v>
      </c>
      <c r="M110" s="20">
        <v>7000000000</v>
      </c>
      <c r="N110" s="20"/>
      <c r="O110" s="20"/>
      <c r="P110" s="20"/>
      <c r="Q110" s="20"/>
      <c r="R110" s="18"/>
      <c r="S110" s="18" t="s">
        <v>156</v>
      </c>
      <c r="T110" s="18" t="s">
        <v>155</v>
      </c>
      <c r="U110" s="19" t="s">
        <v>1</v>
      </c>
      <c r="V110" s="18" t="s">
        <v>32</v>
      </c>
      <c r="W110" s="13">
        <v>60000</v>
      </c>
      <c r="X110" s="13">
        <v>100000</v>
      </c>
      <c r="Y110" s="13">
        <v>112626</v>
      </c>
      <c r="Z110" s="13">
        <v>100000</v>
      </c>
      <c r="AA110" s="13">
        <v>102620</v>
      </c>
      <c r="AB110" s="18">
        <v>0</v>
      </c>
      <c r="AC110" s="18"/>
      <c r="AD110" s="18">
        <v>0</v>
      </c>
      <c r="AE110" s="13"/>
      <c r="AF110" s="13">
        <f t="shared" si="8"/>
        <v>200000</v>
      </c>
      <c r="AG110" s="13">
        <f t="shared" si="9"/>
        <v>215246</v>
      </c>
      <c r="AH110" s="18" t="s">
        <v>154</v>
      </c>
    </row>
    <row r="111" spans="1:34" s="6" customFormat="1" ht="31.5" customHeight="1" x14ac:dyDescent="0.25">
      <c r="A111" s="78" t="s">
        <v>25</v>
      </c>
      <c r="B111" s="78" t="s">
        <v>24</v>
      </c>
      <c r="C111" s="78" t="s">
        <v>137</v>
      </c>
      <c r="D111" s="78" t="s">
        <v>136</v>
      </c>
      <c r="E111" s="78" t="s">
        <v>153</v>
      </c>
      <c r="F111" s="78" t="s">
        <v>152</v>
      </c>
      <c r="G111" s="78" t="s">
        <v>151</v>
      </c>
      <c r="H111" s="78" t="s">
        <v>18</v>
      </c>
      <c r="I111" s="78" t="s">
        <v>17</v>
      </c>
      <c r="J111" s="78"/>
      <c r="K111" s="78"/>
      <c r="L111" s="78"/>
      <c r="M111" s="78"/>
      <c r="N111" s="78"/>
      <c r="O111" s="78"/>
      <c r="P111" s="78"/>
      <c r="Q111" s="78"/>
      <c r="R111" s="78"/>
      <c r="S111" s="7" t="s">
        <v>150</v>
      </c>
      <c r="T111" s="7" t="s">
        <v>149</v>
      </c>
      <c r="U111" s="16" t="s">
        <v>1</v>
      </c>
      <c r="V111" s="7" t="s">
        <v>32</v>
      </c>
      <c r="W111" s="7">
        <v>0</v>
      </c>
      <c r="X111" s="7">
        <v>1</v>
      </c>
      <c r="Y111" s="7">
        <v>1</v>
      </c>
      <c r="Z111" s="7">
        <v>0</v>
      </c>
      <c r="AA111" s="7"/>
      <c r="AB111" s="7">
        <v>0</v>
      </c>
      <c r="AC111" s="7"/>
      <c r="AD111" s="7">
        <v>0</v>
      </c>
      <c r="AE111" s="13"/>
      <c r="AF111" s="7">
        <f t="shared" si="8"/>
        <v>1</v>
      </c>
      <c r="AG111" s="7">
        <f t="shared" si="9"/>
        <v>1</v>
      </c>
      <c r="AH111" s="78" t="s">
        <v>12</v>
      </c>
    </row>
    <row r="112" spans="1:34" s="6" customFormat="1" ht="116.25" customHeight="1" x14ac:dyDescent="0.25">
      <c r="A112" s="87"/>
      <c r="B112" s="87"/>
      <c r="C112" s="87"/>
      <c r="D112" s="87"/>
      <c r="E112" s="87"/>
      <c r="F112" s="87"/>
      <c r="G112" s="87"/>
      <c r="H112" s="87"/>
      <c r="I112" s="87"/>
      <c r="J112" s="87"/>
      <c r="K112" s="87"/>
      <c r="L112" s="87"/>
      <c r="M112" s="87"/>
      <c r="N112" s="87"/>
      <c r="O112" s="87"/>
      <c r="P112" s="87"/>
      <c r="Q112" s="87"/>
      <c r="R112" s="87"/>
      <c r="S112" s="7" t="s">
        <v>148</v>
      </c>
      <c r="T112" s="7" t="s">
        <v>147</v>
      </c>
      <c r="U112" s="16" t="s">
        <v>1</v>
      </c>
      <c r="V112" s="7" t="s">
        <v>32</v>
      </c>
      <c r="W112" s="7">
        <v>0</v>
      </c>
      <c r="X112" s="7">
        <v>0</v>
      </c>
      <c r="Y112" s="7">
        <v>0</v>
      </c>
      <c r="Z112" s="7">
        <v>20</v>
      </c>
      <c r="AA112" s="7">
        <v>20</v>
      </c>
      <c r="AB112" s="7">
        <v>20</v>
      </c>
      <c r="AC112" s="7">
        <v>36</v>
      </c>
      <c r="AD112" s="7">
        <v>20</v>
      </c>
      <c r="AE112" s="13">
        <v>30</v>
      </c>
      <c r="AF112" s="7">
        <f t="shared" si="8"/>
        <v>60</v>
      </c>
      <c r="AG112" s="7">
        <f t="shared" si="9"/>
        <v>86</v>
      </c>
      <c r="AH112" s="87"/>
    </row>
    <row r="113" spans="1:34" s="6" customFormat="1" ht="116.25" customHeight="1" x14ac:dyDescent="0.25">
      <c r="A113" s="79"/>
      <c r="B113" s="79"/>
      <c r="C113" s="79"/>
      <c r="D113" s="79"/>
      <c r="E113" s="79"/>
      <c r="F113" s="79"/>
      <c r="G113" s="79"/>
      <c r="H113" s="79"/>
      <c r="I113" s="79"/>
      <c r="J113" s="79"/>
      <c r="K113" s="79"/>
      <c r="L113" s="79"/>
      <c r="M113" s="79"/>
      <c r="N113" s="79"/>
      <c r="O113" s="79"/>
      <c r="P113" s="79"/>
      <c r="Q113" s="79"/>
      <c r="R113" s="79"/>
      <c r="S113" s="7" t="s">
        <v>146</v>
      </c>
      <c r="T113" s="7" t="s">
        <v>145</v>
      </c>
      <c r="U113" s="12" t="s">
        <v>1</v>
      </c>
      <c r="V113" s="7" t="s">
        <v>32</v>
      </c>
      <c r="W113" s="7">
        <v>0</v>
      </c>
      <c r="X113" s="7">
        <v>0</v>
      </c>
      <c r="Y113" s="7">
        <v>0</v>
      </c>
      <c r="Z113" s="7">
        <v>1</v>
      </c>
      <c r="AA113" s="7">
        <v>1</v>
      </c>
      <c r="AB113" s="7">
        <v>1</v>
      </c>
      <c r="AC113" s="7">
        <v>1</v>
      </c>
      <c r="AD113" s="7">
        <v>2</v>
      </c>
      <c r="AE113" s="13">
        <v>2</v>
      </c>
      <c r="AF113" s="7">
        <f t="shared" si="8"/>
        <v>4</v>
      </c>
      <c r="AG113" s="7">
        <f t="shared" si="9"/>
        <v>4</v>
      </c>
      <c r="AH113" s="79"/>
    </row>
    <row r="114" spans="1:34" s="6" customFormat="1" ht="113.25" customHeight="1" x14ac:dyDescent="0.25">
      <c r="A114" s="17" t="s">
        <v>25</v>
      </c>
      <c r="B114" s="17" t="s">
        <v>24</v>
      </c>
      <c r="C114" s="17" t="s">
        <v>144</v>
      </c>
      <c r="D114" s="17" t="s">
        <v>136</v>
      </c>
      <c r="E114" s="17" t="s">
        <v>135</v>
      </c>
      <c r="F114" s="29" t="s">
        <v>143</v>
      </c>
      <c r="G114" s="29" t="s">
        <v>142</v>
      </c>
      <c r="H114" s="29" t="s">
        <v>18</v>
      </c>
      <c r="I114" s="29" t="s">
        <v>17</v>
      </c>
      <c r="J114" s="29"/>
      <c r="K114" s="29"/>
      <c r="L114" s="29"/>
      <c r="M114" s="29"/>
      <c r="N114" s="29"/>
      <c r="O114" s="29"/>
      <c r="P114" s="29"/>
      <c r="Q114" s="29"/>
      <c r="R114" s="29"/>
      <c r="S114" s="7" t="s">
        <v>139</v>
      </c>
      <c r="T114" s="7" t="s">
        <v>138</v>
      </c>
      <c r="U114" s="12" t="s">
        <v>1</v>
      </c>
      <c r="V114" s="7" t="s">
        <v>32</v>
      </c>
      <c r="W114" s="10">
        <v>0</v>
      </c>
      <c r="X114" s="10">
        <v>0</v>
      </c>
      <c r="Y114" s="7"/>
      <c r="Z114" s="10">
        <v>0.3</v>
      </c>
      <c r="AA114" s="10">
        <v>0.3</v>
      </c>
      <c r="AB114" s="10">
        <v>0.7</v>
      </c>
      <c r="AC114" s="10">
        <v>0.7</v>
      </c>
      <c r="AD114" s="10"/>
      <c r="AE114" s="13"/>
      <c r="AF114" s="8">
        <f t="shared" si="8"/>
        <v>1</v>
      </c>
      <c r="AG114" s="8">
        <f t="shared" si="9"/>
        <v>1</v>
      </c>
      <c r="AH114" s="29" t="s">
        <v>130</v>
      </c>
    </row>
    <row r="115" spans="1:34" s="6" customFormat="1" ht="78.75" x14ac:dyDescent="0.25">
      <c r="A115" s="17" t="s">
        <v>25</v>
      </c>
      <c r="B115" s="17" t="s">
        <v>24</v>
      </c>
      <c r="C115" s="17" t="s">
        <v>23</v>
      </c>
      <c r="D115" s="17" t="s">
        <v>136</v>
      </c>
      <c r="E115" s="17" t="s">
        <v>135</v>
      </c>
      <c r="F115" s="29" t="s">
        <v>141</v>
      </c>
      <c r="G115" s="29" t="s">
        <v>140</v>
      </c>
      <c r="H115" s="29" t="s">
        <v>18</v>
      </c>
      <c r="I115" s="29" t="s">
        <v>17</v>
      </c>
      <c r="J115" s="29"/>
      <c r="K115" s="29"/>
      <c r="L115" s="29"/>
      <c r="M115" s="29"/>
      <c r="N115" s="29"/>
      <c r="O115" s="29"/>
      <c r="P115" s="29"/>
      <c r="Q115" s="29"/>
      <c r="R115" s="29"/>
      <c r="S115" s="7" t="s">
        <v>139</v>
      </c>
      <c r="T115" s="7" t="s">
        <v>138</v>
      </c>
      <c r="U115" s="12" t="s">
        <v>1</v>
      </c>
      <c r="V115" s="7" t="s">
        <v>32</v>
      </c>
      <c r="W115" s="10">
        <v>0</v>
      </c>
      <c r="X115" s="10">
        <v>0</v>
      </c>
      <c r="Y115" s="7"/>
      <c r="Z115" s="10">
        <v>0.8</v>
      </c>
      <c r="AA115" s="10">
        <v>0.7</v>
      </c>
      <c r="AB115" s="10">
        <v>0.2</v>
      </c>
      <c r="AC115" s="10">
        <v>0.3</v>
      </c>
      <c r="AD115" s="10"/>
      <c r="AE115" s="13"/>
      <c r="AF115" s="8">
        <f t="shared" si="8"/>
        <v>1</v>
      </c>
      <c r="AG115" s="8">
        <f t="shared" si="9"/>
        <v>1</v>
      </c>
      <c r="AH115" s="29" t="s">
        <v>130</v>
      </c>
    </row>
    <row r="116" spans="1:34" s="6" customFormat="1" ht="116.25" customHeight="1" x14ac:dyDescent="0.25">
      <c r="A116" s="17" t="s">
        <v>25</v>
      </c>
      <c r="B116" s="17" t="s">
        <v>24</v>
      </c>
      <c r="C116" s="17" t="s">
        <v>137</v>
      </c>
      <c r="D116" s="17" t="s">
        <v>136</v>
      </c>
      <c r="E116" s="17" t="s">
        <v>135</v>
      </c>
      <c r="F116" s="29" t="s">
        <v>134</v>
      </c>
      <c r="G116" s="29" t="s">
        <v>133</v>
      </c>
      <c r="H116" s="29" t="s">
        <v>18</v>
      </c>
      <c r="I116" s="29" t="s">
        <v>17</v>
      </c>
      <c r="J116" s="29"/>
      <c r="K116" s="29"/>
      <c r="L116" s="29"/>
      <c r="M116" s="29"/>
      <c r="N116" s="29"/>
      <c r="O116" s="29"/>
      <c r="P116" s="29"/>
      <c r="Q116" s="29"/>
      <c r="R116" s="29"/>
      <c r="S116" s="7" t="s">
        <v>132</v>
      </c>
      <c r="T116" s="7" t="s">
        <v>131</v>
      </c>
      <c r="U116" s="12" t="s">
        <v>1</v>
      </c>
      <c r="V116" s="7" t="s">
        <v>32</v>
      </c>
      <c r="W116" s="7">
        <v>0</v>
      </c>
      <c r="X116" s="7">
        <v>0</v>
      </c>
      <c r="Y116" s="7"/>
      <c r="Z116" s="7">
        <v>6</v>
      </c>
      <c r="AA116" s="7">
        <v>6</v>
      </c>
      <c r="AB116" s="7">
        <v>0</v>
      </c>
      <c r="AC116" s="7"/>
      <c r="AD116" s="7"/>
      <c r="AE116" s="13"/>
      <c r="AF116" s="30">
        <f t="shared" si="8"/>
        <v>6</v>
      </c>
      <c r="AG116" s="30">
        <f t="shared" si="9"/>
        <v>6</v>
      </c>
      <c r="AH116" s="29" t="s">
        <v>130</v>
      </c>
    </row>
    <row r="117" spans="1:34" s="6" customFormat="1" ht="30.95" customHeight="1" x14ac:dyDescent="0.25">
      <c r="A117" s="82" t="s">
        <v>25</v>
      </c>
      <c r="B117" s="82" t="s">
        <v>24</v>
      </c>
      <c r="C117" s="82" t="s">
        <v>129</v>
      </c>
      <c r="D117" s="82" t="s">
        <v>22</v>
      </c>
      <c r="E117" s="82" t="s">
        <v>128</v>
      </c>
      <c r="F117" s="82" t="s">
        <v>127</v>
      </c>
      <c r="G117" s="82" t="s">
        <v>126</v>
      </c>
      <c r="H117" s="82" t="s">
        <v>125</v>
      </c>
      <c r="I117" s="82" t="s">
        <v>124</v>
      </c>
      <c r="J117" s="94">
        <v>55408992633</v>
      </c>
      <c r="K117" s="94">
        <v>51409660114</v>
      </c>
      <c r="L117" s="94">
        <v>54483964422</v>
      </c>
      <c r="M117" s="94">
        <v>53831958811.919998</v>
      </c>
      <c r="N117" s="94">
        <v>76051109695</v>
      </c>
      <c r="O117" s="94">
        <v>57445030860.699997</v>
      </c>
      <c r="P117" s="94">
        <f>[2]f4!K46</f>
        <v>71547750586</v>
      </c>
      <c r="Q117" s="94">
        <v>66886248633.120003</v>
      </c>
      <c r="R117" s="82" t="s">
        <v>123</v>
      </c>
      <c r="S117" s="18" t="s">
        <v>122</v>
      </c>
      <c r="T117" s="18" t="s">
        <v>121</v>
      </c>
      <c r="U117" s="19" t="s">
        <v>1</v>
      </c>
      <c r="V117" s="18" t="s">
        <v>32</v>
      </c>
      <c r="W117" s="13">
        <v>0</v>
      </c>
      <c r="X117" s="13">
        <v>500000</v>
      </c>
      <c r="Y117" s="13">
        <v>0</v>
      </c>
      <c r="Z117" s="13">
        <v>1000000</v>
      </c>
      <c r="AA117" s="18">
        <v>0</v>
      </c>
      <c r="AB117" s="13">
        <v>1000000</v>
      </c>
      <c r="AC117" s="13">
        <v>177299</v>
      </c>
      <c r="AD117" s="13">
        <v>1000000</v>
      </c>
      <c r="AE117" s="13">
        <v>2907934</v>
      </c>
      <c r="AF117" s="13">
        <f t="shared" si="8"/>
        <v>3500000</v>
      </c>
      <c r="AG117" s="13">
        <f t="shared" si="9"/>
        <v>3085233</v>
      </c>
      <c r="AH117" s="82" t="s">
        <v>120</v>
      </c>
    </row>
    <row r="118" spans="1:34" s="6" customFormat="1" ht="28.5" customHeight="1" x14ac:dyDescent="0.25">
      <c r="A118" s="82"/>
      <c r="B118" s="82"/>
      <c r="C118" s="82"/>
      <c r="D118" s="82"/>
      <c r="E118" s="82"/>
      <c r="F118" s="82"/>
      <c r="G118" s="82"/>
      <c r="H118" s="82"/>
      <c r="I118" s="82"/>
      <c r="J118" s="94"/>
      <c r="K118" s="94"/>
      <c r="L118" s="94"/>
      <c r="M118" s="94"/>
      <c r="N118" s="94"/>
      <c r="O118" s="94"/>
      <c r="P118" s="94"/>
      <c r="Q118" s="94"/>
      <c r="R118" s="82"/>
      <c r="S118" s="18" t="s">
        <v>119</v>
      </c>
      <c r="T118" s="18" t="s">
        <v>118</v>
      </c>
      <c r="U118" s="19" t="s">
        <v>1</v>
      </c>
      <c r="V118" s="18" t="s">
        <v>32</v>
      </c>
      <c r="W118" s="18">
        <v>0</v>
      </c>
      <c r="X118" s="18">
        <v>7</v>
      </c>
      <c r="Y118" s="18">
        <v>2</v>
      </c>
      <c r="Z118" s="18">
        <v>10</v>
      </c>
      <c r="AA118" s="18">
        <v>6</v>
      </c>
      <c r="AB118" s="18">
        <v>10</v>
      </c>
      <c r="AC118" s="18">
        <v>35</v>
      </c>
      <c r="AD118" s="18">
        <v>7</v>
      </c>
      <c r="AE118" s="13">
        <v>25</v>
      </c>
      <c r="AF118" s="18">
        <f t="shared" si="8"/>
        <v>34</v>
      </c>
      <c r="AG118" s="18">
        <f t="shared" si="9"/>
        <v>68</v>
      </c>
      <c r="AH118" s="82"/>
    </row>
    <row r="119" spans="1:34" s="6" customFormat="1" ht="72" customHeight="1" x14ac:dyDescent="0.25">
      <c r="A119" s="82"/>
      <c r="B119" s="82"/>
      <c r="C119" s="82"/>
      <c r="D119" s="82"/>
      <c r="E119" s="82"/>
      <c r="F119" s="82"/>
      <c r="G119" s="82"/>
      <c r="H119" s="82"/>
      <c r="I119" s="82"/>
      <c r="J119" s="94"/>
      <c r="K119" s="94"/>
      <c r="L119" s="94"/>
      <c r="M119" s="94"/>
      <c r="N119" s="94"/>
      <c r="O119" s="94"/>
      <c r="P119" s="94"/>
      <c r="Q119" s="94"/>
      <c r="R119" s="82"/>
      <c r="S119" s="18" t="s">
        <v>117</v>
      </c>
      <c r="T119" s="18" t="s">
        <v>116</v>
      </c>
      <c r="U119" s="19" t="s">
        <v>1</v>
      </c>
      <c r="V119" s="18" t="s">
        <v>27</v>
      </c>
      <c r="W119" s="24">
        <v>0.18</v>
      </c>
      <c r="X119" s="24">
        <v>0.21</v>
      </c>
      <c r="Y119" s="24">
        <v>0.22720000000000001</v>
      </c>
      <c r="Z119" s="24">
        <v>0.24</v>
      </c>
      <c r="AA119" s="24">
        <v>0.24</v>
      </c>
      <c r="AB119" s="24">
        <v>0.27</v>
      </c>
      <c r="AC119" s="9">
        <v>0.28000000000000003</v>
      </c>
      <c r="AD119" s="24">
        <v>0.3</v>
      </c>
      <c r="AE119" s="24">
        <v>0.36</v>
      </c>
      <c r="AF119" s="9">
        <f t="shared" si="8"/>
        <v>0.3</v>
      </c>
      <c r="AG119" s="9">
        <f>+_xlfn.IFS(V119="Acumulado",Y119+AA119+AC119+AE119,V119="Capacidad",AE119,V119="Flujo",AC119,V119="Reducción",Y119,V119="Stock",AC119)</f>
        <v>0.36</v>
      </c>
      <c r="AH119" s="82"/>
    </row>
    <row r="120" spans="1:34" s="6" customFormat="1" ht="52.9" customHeight="1" x14ac:dyDescent="0.25">
      <c r="A120" s="82"/>
      <c r="B120" s="82"/>
      <c r="C120" s="82"/>
      <c r="D120" s="82"/>
      <c r="E120" s="82"/>
      <c r="F120" s="82"/>
      <c r="G120" s="82"/>
      <c r="H120" s="82"/>
      <c r="I120" s="82"/>
      <c r="J120" s="94"/>
      <c r="K120" s="94"/>
      <c r="L120" s="94"/>
      <c r="M120" s="94"/>
      <c r="N120" s="94"/>
      <c r="O120" s="94"/>
      <c r="P120" s="94"/>
      <c r="Q120" s="94"/>
      <c r="R120" s="82"/>
      <c r="S120" s="18" t="s">
        <v>115</v>
      </c>
      <c r="T120" s="18" t="s">
        <v>114</v>
      </c>
      <c r="U120" s="19" t="s">
        <v>1</v>
      </c>
      <c r="V120" s="18" t="s">
        <v>27</v>
      </c>
      <c r="W120" s="24">
        <v>0.11</v>
      </c>
      <c r="X120" s="24">
        <v>0.25</v>
      </c>
      <c r="Y120" s="24">
        <v>0.33</v>
      </c>
      <c r="Z120" s="24">
        <v>0.5</v>
      </c>
      <c r="AA120" s="26">
        <v>0.34833430742255989</v>
      </c>
      <c r="AB120" s="24">
        <v>0.75</v>
      </c>
      <c r="AC120" s="25">
        <v>0.54700000000000004</v>
      </c>
      <c r="AD120" s="24">
        <v>0.9</v>
      </c>
      <c r="AE120" s="24">
        <v>0.9</v>
      </c>
      <c r="AF120" s="9">
        <f t="shared" si="8"/>
        <v>0.9</v>
      </c>
      <c r="AG120" s="9">
        <f>+_xlfn.IFS(V120="Acumulado",Y120+AA120+AC120+AE120,V120="Capacidad",AE120,V120="Flujo",AC120,V120="Reducción",Y120,V120="Stock",AC120)</f>
        <v>0.9</v>
      </c>
      <c r="AH120" s="82"/>
    </row>
    <row r="121" spans="1:34" s="6" customFormat="1" ht="41.45" customHeight="1" x14ac:dyDescent="0.25">
      <c r="A121" s="82"/>
      <c r="B121" s="82"/>
      <c r="C121" s="82"/>
      <c r="D121" s="82"/>
      <c r="E121" s="82"/>
      <c r="F121" s="82"/>
      <c r="G121" s="82"/>
      <c r="H121" s="82"/>
      <c r="I121" s="82"/>
      <c r="J121" s="94"/>
      <c r="K121" s="94"/>
      <c r="L121" s="94"/>
      <c r="M121" s="94"/>
      <c r="N121" s="94"/>
      <c r="O121" s="94"/>
      <c r="P121" s="94"/>
      <c r="Q121" s="94"/>
      <c r="R121" s="82"/>
      <c r="S121" s="18" t="s">
        <v>113</v>
      </c>
      <c r="T121" s="18" t="s">
        <v>112</v>
      </c>
      <c r="U121" s="19" t="s">
        <v>1</v>
      </c>
      <c r="V121" s="18" t="s">
        <v>32</v>
      </c>
      <c r="W121" s="18">
        <v>20</v>
      </c>
      <c r="X121" s="18">
        <v>1</v>
      </c>
      <c r="Y121" s="18">
        <v>3</v>
      </c>
      <c r="Z121" s="18">
        <v>2</v>
      </c>
      <c r="AA121" s="18">
        <v>6</v>
      </c>
      <c r="AB121" s="18">
        <v>2</v>
      </c>
      <c r="AC121" s="18">
        <v>4</v>
      </c>
      <c r="AD121" s="18">
        <v>1</v>
      </c>
      <c r="AE121" s="13">
        <v>2</v>
      </c>
      <c r="AF121" s="18">
        <f t="shared" si="8"/>
        <v>6</v>
      </c>
      <c r="AG121" s="18">
        <f>+_xlfn.IFS(V121="Acumulado",Y121+AA121+AC121+AE121,V121="Capacidad",AC121,V121="Flujo",AC121,V121="Reducción",Y121,V121="Stock",AC121)</f>
        <v>15</v>
      </c>
      <c r="AH121" s="82"/>
    </row>
    <row r="122" spans="1:34" s="6" customFormat="1" ht="48.6" customHeight="1" x14ac:dyDescent="0.25">
      <c r="A122" s="82"/>
      <c r="B122" s="82"/>
      <c r="C122" s="82"/>
      <c r="D122" s="82"/>
      <c r="E122" s="82"/>
      <c r="F122" s="82"/>
      <c r="G122" s="82"/>
      <c r="H122" s="82"/>
      <c r="I122" s="82"/>
      <c r="J122" s="94"/>
      <c r="K122" s="94"/>
      <c r="L122" s="94"/>
      <c r="M122" s="94"/>
      <c r="N122" s="94"/>
      <c r="O122" s="94"/>
      <c r="P122" s="94"/>
      <c r="Q122" s="94"/>
      <c r="R122" s="82"/>
      <c r="S122" s="18" t="s">
        <v>111</v>
      </c>
      <c r="T122" s="18" t="s">
        <v>110</v>
      </c>
      <c r="U122" s="19" t="s">
        <v>1</v>
      </c>
      <c r="V122" s="18" t="s">
        <v>27</v>
      </c>
      <c r="W122" s="24">
        <v>0.09</v>
      </c>
      <c r="X122" s="24">
        <v>0.15</v>
      </c>
      <c r="Y122" s="24">
        <v>0.15</v>
      </c>
      <c r="Z122" s="24">
        <v>0.25</v>
      </c>
      <c r="AA122" s="24">
        <v>0.25</v>
      </c>
      <c r="AB122" s="24">
        <v>0.36</v>
      </c>
      <c r="AC122" s="9">
        <v>0.36</v>
      </c>
      <c r="AD122" s="24">
        <v>0.5</v>
      </c>
      <c r="AE122" s="24">
        <v>0.5</v>
      </c>
      <c r="AF122" s="9">
        <f t="shared" si="8"/>
        <v>0.5</v>
      </c>
      <c r="AG122" s="9">
        <f>+_xlfn.IFS(V122="Acumulado",Y122+AA122+AC122+AE122,V122="Capacidad",AE122,V122="Flujo",AC122,V122="Reducción",Y122,V122="Stock",AC122)</f>
        <v>0.5</v>
      </c>
      <c r="AH122" s="82"/>
    </row>
    <row r="123" spans="1:34" s="6" customFormat="1" ht="48.6" customHeight="1" x14ac:dyDescent="0.25">
      <c r="A123" s="82"/>
      <c r="B123" s="82"/>
      <c r="C123" s="82"/>
      <c r="D123" s="82"/>
      <c r="E123" s="82"/>
      <c r="F123" s="82"/>
      <c r="G123" s="82"/>
      <c r="H123" s="82"/>
      <c r="I123" s="82"/>
      <c r="J123" s="94"/>
      <c r="K123" s="94"/>
      <c r="L123" s="94"/>
      <c r="M123" s="94"/>
      <c r="N123" s="94"/>
      <c r="O123" s="94"/>
      <c r="P123" s="94"/>
      <c r="Q123" s="94"/>
      <c r="R123" s="82"/>
      <c r="S123" s="18" t="s">
        <v>109</v>
      </c>
      <c r="T123" s="18" t="s">
        <v>108</v>
      </c>
      <c r="U123" s="19" t="s">
        <v>1</v>
      </c>
      <c r="V123" s="18" t="s">
        <v>27</v>
      </c>
      <c r="W123" s="24">
        <v>0.01</v>
      </c>
      <c r="X123" s="24">
        <v>0.11</v>
      </c>
      <c r="Y123" s="24">
        <v>0.11</v>
      </c>
      <c r="Z123" s="24">
        <v>0.25</v>
      </c>
      <c r="AA123" s="28">
        <v>0.25650000000000001</v>
      </c>
      <c r="AB123" s="24">
        <v>0.41</v>
      </c>
      <c r="AC123" s="9">
        <v>0.41</v>
      </c>
      <c r="AD123" s="24">
        <v>0.6</v>
      </c>
      <c r="AE123" s="24">
        <v>0.75</v>
      </c>
      <c r="AF123" s="9">
        <f t="shared" si="8"/>
        <v>0.6</v>
      </c>
      <c r="AG123" s="9">
        <f>+_xlfn.IFS(V123="Acumulado",Y123+AA123+AC123+AE123,V123="Capacidad",AE123,V123="Flujo",AC123,V123="Reducción",Y123,V123="Stock",AC123)</f>
        <v>0.75</v>
      </c>
      <c r="AH123" s="82"/>
    </row>
    <row r="124" spans="1:34" s="6" customFormat="1" ht="35.450000000000003" customHeight="1" x14ac:dyDescent="0.25">
      <c r="A124" s="82"/>
      <c r="B124" s="82"/>
      <c r="C124" s="82"/>
      <c r="D124" s="82"/>
      <c r="E124" s="82"/>
      <c r="F124" s="82"/>
      <c r="G124" s="82"/>
      <c r="H124" s="82"/>
      <c r="I124" s="82"/>
      <c r="J124" s="94"/>
      <c r="K124" s="94"/>
      <c r="L124" s="94"/>
      <c r="M124" s="94"/>
      <c r="N124" s="94"/>
      <c r="O124" s="94"/>
      <c r="P124" s="94"/>
      <c r="Q124" s="94"/>
      <c r="R124" s="82"/>
      <c r="S124" s="18" t="s">
        <v>107</v>
      </c>
      <c r="T124" s="18" t="s">
        <v>106</v>
      </c>
      <c r="U124" s="19" t="s">
        <v>1</v>
      </c>
      <c r="V124" s="18" t="s">
        <v>32</v>
      </c>
      <c r="W124" s="18">
        <v>0</v>
      </c>
      <c r="X124" s="18">
        <v>10</v>
      </c>
      <c r="Y124" s="18">
        <v>22</v>
      </c>
      <c r="Z124" s="18">
        <v>50</v>
      </c>
      <c r="AA124" s="18">
        <v>55</v>
      </c>
      <c r="AB124" s="18">
        <v>70</v>
      </c>
      <c r="AC124" s="18">
        <v>90</v>
      </c>
      <c r="AD124" s="18">
        <v>70</v>
      </c>
      <c r="AE124" s="27">
        <v>33</v>
      </c>
      <c r="AF124" s="18">
        <f t="shared" si="8"/>
        <v>200</v>
      </c>
      <c r="AG124" s="18">
        <f>+_xlfn.IFS(V124="Acumulado",Y124+AA124+AC124+AE124,V124="Capacidad",AC124,V124="Flujo",AC124,V124="Reducción",Y124,V124="Stock",AC124)</f>
        <v>200</v>
      </c>
      <c r="AH124" s="82"/>
    </row>
    <row r="125" spans="1:34" s="6" customFormat="1" ht="35.450000000000003" customHeight="1" x14ac:dyDescent="0.25">
      <c r="A125" s="82"/>
      <c r="B125" s="82"/>
      <c r="C125" s="82"/>
      <c r="D125" s="82"/>
      <c r="E125" s="82"/>
      <c r="F125" s="82"/>
      <c r="G125" s="82"/>
      <c r="H125" s="82"/>
      <c r="I125" s="82"/>
      <c r="J125" s="94"/>
      <c r="K125" s="94"/>
      <c r="L125" s="94"/>
      <c r="M125" s="94"/>
      <c r="N125" s="94"/>
      <c r="O125" s="94"/>
      <c r="P125" s="94"/>
      <c r="Q125" s="94"/>
      <c r="R125" s="82"/>
      <c r="S125" s="18" t="s">
        <v>104</v>
      </c>
      <c r="T125" s="18" t="s">
        <v>105</v>
      </c>
      <c r="U125" s="19" t="s">
        <v>1</v>
      </c>
      <c r="V125" s="18" t="s">
        <v>27</v>
      </c>
      <c r="W125" s="24">
        <v>0</v>
      </c>
      <c r="X125" s="24">
        <v>0.25</v>
      </c>
      <c r="Y125" s="24">
        <v>0.41</v>
      </c>
      <c r="Z125" s="24">
        <v>0.5</v>
      </c>
      <c r="AA125" s="24">
        <v>0.76039999999999996</v>
      </c>
      <c r="AB125" s="24">
        <v>0.75</v>
      </c>
      <c r="AC125" s="9">
        <v>0.78039999999999998</v>
      </c>
      <c r="AD125" s="24">
        <v>1</v>
      </c>
      <c r="AE125" s="13">
        <v>1</v>
      </c>
      <c r="AF125" s="9">
        <f t="shared" si="8"/>
        <v>1</v>
      </c>
      <c r="AG125" s="9">
        <f>+_xlfn.IFS(V125="Acumulado",Y125+AA125+AC125+AE125,V125="Capacidad",AE125,V125="Flujo",AC125,V125="Reducción",Y125,V125="Stock",AC125)</f>
        <v>1</v>
      </c>
      <c r="AH125" s="82"/>
    </row>
    <row r="126" spans="1:34" s="6" customFormat="1" ht="35.450000000000003" customHeight="1" x14ac:dyDescent="0.25">
      <c r="A126" s="82"/>
      <c r="B126" s="82"/>
      <c r="C126" s="82"/>
      <c r="D126" s="82"/>
      <c r="E126" s="82"/>
      <c r="F126" s="82"/>
      <c r="G126" s="82"/>
      <c r="H126" s="82"/>
      <c r="I126" s="82"/>
      <c r="J126" s="94"/>
      <c r="K126" s="94"/>
      <c r="L126" s="94"/>
      <c r="M126" s="94"/>
      <c r="N126" s="94"/>
      <c r="O126" s="94"/>
      <c r="P126" s="94"/>
      <c r="Q126" s="94"/>
      <c r="R126" s="82"/>
      <c r="S126" s="18" t="s">
        <v>104</v>
      </c>
      <c r="T126" s="18" t="s">
        <v>103</v>
      </c>
      <c r="U126" s="19" t="s">
        <v>1</v>
      </c>
      <c r="V126" s="18" t="s">
        <v>27</v>
      </c>
      <c r="W126" s="24">
        <v>0</v>
      </c>
      <c r="X126" s="24">
        <v>0.15</v>
      </c>
      <c r="Y126" s="24">
        <v>0.26</v>
      </c>
      <c r="Z126" s="24">
        <v>0.35</v>
      </c>
      <c r="AA126" s="26">
        <v>0.99739999999999995</v>
      </c>
      <c r="AB126" s="24">
        <v>0.55000000000000004</v>
      </c>
      <c r="AC126" s="26">
        <v>0.99739999999999995</v>
      </c>
      <c r="AD126" s="24">
        <v>0.75</v>
      </c>
      <c r="AE126" s="13">
        <v>1</v>
      </c>
      <c r="AF126" s="9">
        <f t="shared" si="8"/>
        <v>0.75</v>
      </c>
      <c r="AG126" s="25">
        <f>+_xlfn.IFS(V126="Acumulado",Y126+AA126+AC126+AE126,V126="Capacidad",AE126,V126="Flujo",AC126,V126="Reducción",Y126,V126="Stock",AC126)</f>
        <v>1</v>
      </c>
      <c r="AH126" s="82"/>
    </row>
    <row r="127" spans="1:34" s="6" customFormat="1" ht="35.450000000000003" customHeight="1" x14ac:dyDescent="0.25">
      <c r="A127" s="82"/>
      <c r="B127" s="82"/>
      <c r="C127" s="82"/>
      <c r="D127" s="82"/>
      <c r="E127" s="82"/>
      <c r="F127" s="82"/>
      <c r="G127" s="82"/>
      <c r="H127" s="82"/>
      <c r="I127" s="82"/>
      <c r="J127" s="94"/>
      <c r="K127" s="94"/>
      <c r="L127" s="94"/>
      <c r="M127" s="94"/>
      <c r="N127" s="94"/>
      <c r="O127" s="94"/>
      <c r="P127" s="94"/>
      <c r="Q127" s="94"/>
      <c r="R127" s="82"/>
      <c r="S127" s="18" t="s">
        <v>102</v>
      </c>
      <c r="T127" s="18" t="s">
        <v>101</v>
      </c>
      <c r="U127" s="19" t="s">
        <v>1</v>
      </c>
      <c r="V127" s="18" t="s">
        <v>32</v>
      </c>
      <c r="W127" s="18">
        <v>0</v>
      </c>
      <c r="X127" s="18">
        <v>0</v>
      </c>
      <c r="Y127" s="18">
        <v>0</v>
      </c>
      <c r="Z127" s="18">
        <v>0</v>
      </c>
      <c r="AA127" s="18">
        <v>0</v>
      </c>
      <c r="AB127" s="18">
        <v>200</v>
      </c>
      <c r="AC127" s="18">
        <v>4</v>
      </c>
      <c r="AD127" s="18">
        <v>100</v>
      </c>
      <c r="AE127" s="13">
        <v>23</v>
      </c>
      <c r="AF127" s="13">
        <f t="shared" si="8"/>
        <v>300</v>
      </c>
      <c r="AG127" s="18">
        <f>+_xlfn.IFS(V127="Acumulado",Y127+AA127+AC127+AE127,V127="Capacidad",AC127,V127="Flujo",AC127,V127="Reducción",Y127,V127="Stock",AC127)</f>
        <v>27</v>
      </c>
      <c r="AH127" s="82"/>
    </row>
    <row r="128" spans="1:34" s="6" customFormat="1" ht="35.450000000000003" customHeight="1" x14ac:dyDescent="0.25">
      <c r="A128" s="82"/>
      <c r="B128" s="82"/>
      <c r="C128" s="82"/>
      <c r="D128" s="82"/>
      <c r="E128" s="82"/>
      <c r="F128" s="82"/>
      <c r="G128" s="82"/>
      <c r="H128" s="82"/>
      <c r="I128" s="82"/>
      <c r="J128" s="94"/>
      <c r="K128" s="94"/>
      <c r="L128" s="94"/>
      <c r="M128" s="94"/>
      <c r="N128" s="94"/>
      <c r="O128" s="94"/>
      <c r="P128" s="94"/>
      <c r="Q128" s="94"/>
      <c r="R128" s="82"/>
      <c r="S128" s="18" t="s">
        <v>100</v>
      </c>
      <c r="T128" s="18" t="s">
        <v>99</v>
      </c>
      <c r="U128" s="19" t="s">
        <v>98</v>
      </c>
      <c r="V128" s="18" t="s">
        <v>27</v>
      </c>
      <c r="W128" s="13">
        <v>3276</v>
      </c>
      <c r="X128" s="18">
        <v>0</v>
      </c>
      <c r="Y128" s="18">
        <v>0</v>
      </c>
      <c r="Z128" s="18">
        <v>0</v>
      </c>
      <c r="AA128" s="18">
        <v>0</v>
      </c>
      <c r="AB128" s="13">
        <v>3440</v>
      </c>
      <c r="AC128" s="13">
        <v>5137</v>
      </c>
      <c r="AD128" s="13">
        <v>3612</v>
      </c>
      <c r="AE128" s="13">
        <v>8454</v>
      </c>
      <c r="AF128" s="13">
        <f t="shared" si="8"/>
        <v>3612</v>
      </c>
      <c r="AG128" s="13">
        <f>+_xlfn.IFS(V128="Acumulado",Y128+AA128+AC128+AE128,V128="Capacidad",AE128,V128="Flujo",AC128,V128="Reducción",Y128,V128="Stock",AC128)</f>
        <v>8454</v>
      </c>
      <c r="AH128" s="82"/>
    </row>
    <row r="129" spans="1:34" s="6" customFormat="1" ht="35.450000000000003" customHeight="1" x14ac:dyDescent="0.25">
      <c r="A129" s="82"/>
      <c r="B129" s="82"/>
      <c r="C129" s="82"/>
      <c r="D129" s="82"/>
      <c r="E129" s="82"/>
      <c r="F129" s="82"/>
      <c r="G129" s="82"/>
      <c r="H129" s="82"/>
      <c r="I129" s="82"/>
      <c r="J129" s="94"/>
      <c r="K129" s="94"/>
      <c r="L129" s="94"/>
      <c r="M129" s="94"/>
      <c r="N129" s="94"/>
      <c r="O129" s="94"/>
      <c r="P129" s="94"/>
      <c r="Q129" s="94"/>
      <c r="R129" s="82"/>
      <c r="S129" s="18" t="s">
        <v>97</v>
      </c>
      <c r="T129" s="18" t="s">
        <v>96</v>
      </c>
      <c r="U129" s="19" t="s">
        <v>1</v>
      </c>
      <c r="V129" s="18" t="s">
        <v>32</v>
      </c>
      <c r="W129" s="18">
        <v>0</v>
      </c>
      <c r="X129" s="18">
        <v>0</v>
      </c>
      <c r="Y129" s="18">
        <v>0</v>
      </c>
      <c r="Z129" s="18">
        <v>0</v>
      </c>
      <c r="AA129" s="18">
        <v>0</v>
      </c>
      <c r="AB129" s="18">
        <v>1</v>
      </c>
      <c r="AC129" s="18">
        <v>2</v>
      </c>
      <c r="AD129" s="18">
        <v>2</v>
      </c>
      <c r="AE129" s="13">
        <v>2</v>
      </c>
      <c r="AF129" s="13">
        <f t="shared" si="8"/>
        <v>3</v>
      </c>
      <c r="AG129" s="18">
        <f>+_xlfn.IFS(V129="Acumulado",Y129+AA129+AC129+AE129,V129="Capacidad",AC129,V129="Flujo",AC129,V129="Reducción",Y129,V129="Stock",AC129)</f>
        <v>4</v>
      </c>
      <c r="AH129" s="82"/>
    </row>
    <row r="130" spans="1:34" s="6" customFormat="1" ht="45.75" customHeight="1" x14ac:dyDescent="0.25">
      <c r="A130" s="82"/>
      <c r="B130" s="82"/>
      <c r="C130" s="82"/>
      <c r="D130" s="82"/>
      <c r="E130" s="82"/>
      <c r="F130" s="82"/>
      <c r="G130" s="82"/>
      <c r="H130" s="82"/>
      <c r="I130" s="82"/>
      <c r="J130" s="94"/>
      <c r="K130" s="94"/>
      <c r="L130" s="94"/>
      <c r="M130" s="94"/>
      <c r="N130" s="94"/>
      <c r="O130" s="94"/>
      <c r="P130" s="94"/>
      <c r="Q130" s="94"/>
      <c r="R130" s="82"/>
      <c r="S130" s="18" t="s">
        <v>95</v>
      </c>
      <c r="T130" s="18" t="s">
        <v>94</v>
      </c>
      <c r="U130" s="19" t="s">
        <v>1</v>
      </c>
      <c r="V130" s="18" t="s">
        <v>32</v>
      </c>
      <c r="W130" s="24">
        <v>0</v>
      </c>
      <c r="X130" s="24">
        <v>0</v>
      </c>
      <c r="Y130" s="24">
        <v>0</v>
      </c>
      <c r="Z130" s="24">
        <v>0</v>
      </c>
      <c r="AA130" s="24">
        <v>0</v>
      </c>
      <c r="AB130" s="24">
        <v>1</v>
      </c>
      <c r="AC130" s="9">
        <v>1</v>
      </c>
      <c r="AD130" s="24">
        <v>0</v>
      </c>
      <c r="AE130" s="13"/>
      <c r="AF130" s="9">
        <f t="shared" si="8"/>
        <v>1</v>
      </c>
      <c r="AG130" s="9">
        <f>+_xlfn.IFS(V130="Acumulado",Y130+AA130+AC130+AE130,V130="Capacidad",AC130,V130="Flujo",AC130,V130="Reducción",Y130,V130="Stock",AC130)</f>
        <v>1</v>
      </c>
      <c r="AH130" s="82"/>
    </row>
    <row r="131" spans="1:34" s="6" customFormat="1" ht="75" customHeight="1" x14ac:dyDescent="0.25">
      <c r="A131" s="82" t="s">
        <v>25</v>
      </c>
      <c r="B131" s="82" t="s">
        <v>24</v>
      </c>
      <c r="C131" s="82" t="s">
        <v>93</v>
      </c>
      <c r="D131" s="82" t="s">
        <v>22</v>
      </c>
      <c r="E131" s="82" t="s">
        <v>92</v>
      </c>
      <c r="F131" s="82" t="s">
        <v>91</v>
      </c>
      <c r="G131" s="82" t="s">
        <v>90</v>
      </c>
      <c r="H131" s="82" t="s">
        <v>49</v>
      </c>
      <c r="I131" s="82" t="s">
        <v>48</v>
      </c>
      <c r="J131" s="94">
        <v>24192834492</v>
      </c>
      <c r="K131" s="94">
        <v>23083055940</v>
      </c>
      <c r="L131" s="94">
        <v>8695584867</v>
      </c>
      <c r="M131" s="94">
        <v>8694651532.9899998</v>
      </c>
      <c r="N131" s="94">
        <v>37103405751</v>
      </c>
      <c r="O131" s="94">
        <v>36658271213.279999</v>
      </c>
      <c r="P131" s="94">
        <v>27481394895</v>
      </c>
      <c r="Q131" s="94">
        <f>[2]f4!N47</f>
        <v>27472330895</v>
      </c>
      <c r="R131" s="82" t="s">
        <v>89</v>
      </c>
      <c r="S131" s="18" t="s">
        <v>88</v>
      </c>
      <c r="T131" s="18" t="s">
        <v>87</v>
      </c>
      <c r="U131" s="19" t="s">
        <v>1</v>
      </c>
      <c r="V131" s="18" t="s">
        <v>32</v>
      </c>
      <c r="W131" s="13">
        <v>0</v>
      </c>
      <c r="X131" s="13">
        <v>10000</v>
      </c>
      <c r="Y131" s="13">
        <v>12055</v>
      </c>
      <c r="Z131" s="13">
        <v>15000</v>
      </c>
      <c r="AA131" s="13">
        <v>29120</v>
      </c>
      <c r="AB131" s="13">
        <v>15000</v>
      </c>
      <c r="AC131" s="13">
        <v>15052</v>
      </c>
      <c r="AD131" s="13">
        <v>10000</v>
      </c>
      <c r="AE131" s="13">
        <v>10060</v>
      </c>
      <c r="AF131" s="13">
        <f t="shared" si="8"/>
        <v>50000</v>
      </c>
      <c r="AG131" s="13">
        <f>+_xlfn.IFS(V131="Acumulado",Y131+AA131+AC131+AE131,V131="Capacidad",AC131,V131="Flujo",AC131,V131="Reducción",Y131,V131="Stock",AC131)</f>
        <v>66287</v>
      </c>
      <c r="AH131" s="82" t="s">
        <v>44</v>
      </c>
    </row>
    <row r="132" spans="1:34" s="6" customFormat="1" ht="82.5" customHeight="1" x14ac:dyDescent="0.25">
      <c r="A132" s="82"/>
      <c r="B132" s="82"/>
      <c r="C132" s="82"/>
      <c r="D132" s="82"/>
      <c r="E132" s="82"/>
      <c r="F132" s="82"/>
      <c r="G132" s="82"/>
      <c r="H132" s="82"/>
      <c r="I132" s="82"/>
      <c r="J132" s="94"/>
      <c r="K132" s="94"/>
      <c r="L132" s="94"/>
      <c r="M132" s="94"/>
      <c r="N132" s="94"/>
      <c r="O132" s="94"/>
      <c r="P132" s="94"/>
      <c r="Q132" s="94"/>
      <c r="R132" s="82"/>
      <c r="S132" s="18" t="s">
        <v>86</v>
      </c>
      <c r="T132" s="18" t="s">
        <v>85</v>
      </c>
      <c r="U132" s="19" t="s">
        <v>1</v>
      </c>
      <c r="V132" s="18" t="s">
        <v>32</v>
      </c>
      <c r="W132" s="13">
        <v>0</v>
      </c>
      <c r="X132" s="13">
        <v>3000</v>
      </c>
      <c r="Y132" s="13">
        <v>4186</v>
      </c>
      <c r="Z132" s="13">
        <v>3500</v>
      </c>
      <c r="AA132" s="13">
        <v>1241</v>
      </c>
      <c r="AB132" s="13">
        <v>3500</v>
      </c>
      <c r="AC132" s="13">
        <v>5726</v>
      </c>
      <c r="AD132" s="13">
        <v>2500</v>
      </c>
      <c r="AE132" s="13">
        <v>1353</v>
      </c>
      <c r="AF132" s="13">
        <f t="shared" si="8"/>
        <v>12500</v>
      </c>
      <c r="AG132" s="13">
        <f>+_xlfn.IFS(V132="Acumulado",Y132+AA132+AC132+AE132,V132="Capacidad",AC132,V132="Flujo",AC132,V132="Reducción",Y132,V132="Stock",AC132)</f>
        <v>12506</v>
      </c>
      <c r="AH132" s="82"/>
    </row>
    <row r="133" spans="1:34" s="6" customFormat="1" ht="66" customHeight="1" x14ac:dyDescent="0.25">
      <c r="A133" s="82"/>
      <c r="B133" s="82"/>
      <c r="C133" s="82"/>
      <c r="D133" s="82"/>
      <c r="E133" s="82"/>
      <c r="F133" s="82"/>
      <c r="G133" s="82"/>
      <c r="H133" s="82"/>
      <c r="I133" s="82"/>
      <c r="J133" s="94"/>
      <c r="K133" s="94"/>
      <c r="L133" s="94"/>
      <c r="M133" s="94"/>
      <c r="N133" s="94"/>
      <c r="O133" s="94"/>
      <c r="P133" s="94"/>
      <c r="Q133" s="94"/>
      <c r="R133" s="82"/>
      <c r="S133" s="18" t="s">
        <v>84</v>
      </c>
      <c r="T133" s="18" t="s">
        <v>83</v>
      </c>
      <c r="U133" s="19" t="s">
        <v>1</v>
      </c>
      <c r="V133" s="18" t="s">
        <v>0</v>
      </c>
      <c r="W133" s="13">
        <v>136</v>
      </c>
      <c r="X133" s="13">
        <v>145</v>
      </c>
      <c r="Y133" s="13">
        <v>201</v>
      </c>
      <c r="Z133" s="13">
        <v>184</v>
      </c>
      <c r="AA133" s="13">
        <v>405</v>
      </c>
      <c r="AB133" s="13">
        <v>232</v>
      </c>
      <c r="AC133" s="23">
        <v>535.9</v>
      </c>
      <c r="AD133" s="13">
        <v>290</v>
      </c>
      <c r="AE133" s="13">
        <v>501.7</v>
      </c>
      <c r="AF133" s="13">
        <f t="shared" si="8"/>
        <v>290</v>
      </c>
      <c r="AG133" s="13">
        <f>+_xlfn.IFS(V133="Acumulado",Y133+AA133+AC133+AE133,V133="Capacidad",AC133,V133="Flujo",AE133,V133="Reducción",AC133,V133="Stock",AC133)</f>
        <v>501.7</v>
      </c>
      <c r="AH133" s="82"/>
    </row>
    <row r="134" spans="1:34" s="6" customFormat="1" ht="54.75" customHeight="1" x14ac:dyDescent="0.25">
      <c r="A134" s="82"/>
      <c r="B134" s="82"/>
      <c r="C134" s="82"/>
      <c r="D134" s="82"/>
      <c r="E134" s="82"/>
      <c r="F134" s="82"/>
      <c r="G134" s="82"/>
      <c r="H134" s="82"/>
      <c r="I134" s="82"/>
      <c r="J134" s="94"/>
      <c r="K134" s="94"/>
      <c r="L134" s="94"/>
      <c r="M134" s="94"/>
      <c r="N134" s="94"/>
      <c r="O134" s="94"/>
      <c r="P134" s="94"/>
      <c r="Q134" s="94"/>
      <c r="R134" s="82"/>
      <c r="S134" s="18" t="s">
        <v>82</v>
      </c>
      <c r="T134" s="18" t="s">
        <v>81</v>
      </c>
      <c r="U134" s="19" t="s">
        <v>80</v>
      </c>
      <c r="V134" s="18" t="s">
        <v>32</v>
      </c>
      <c r="W134" s="13">
        <v>0</v>
      </c>
      <c r="X134" s="13">
        <v>4</v>
      </c>
      <c r="Y134" s="13">
        <v>1</v>
      </c>
      <c r="Z134" s="13">
        <v>100</v>
      </c>
      <c r="AA134" s="22">
        <v>100</v>
      </c>
      <c r="AB134" s="13">
        <v>0</v>
      </c>
      <c r="AC134" s="13"/>
      <c r="AD134" s="13">
        <v>0</v>
      </c>
      <c r="AE134" s="13">
        <v>1</v>
      </c>
      <c r="AF134" s="13">
        <f t="shared" si="8"/>
        <v>104</v>
      </c>
      <c r="AG134" s="13">
        <f>+_xlfn.IFS(V134="Acumulado",Y134+AA134+AC134+AE134,V134="Capacidad",AC134,V134="Flujo",AC134,V134="Reducción",Y134,V134="Stock",AC134)</f>
        <v>102</v>
      </c>
      <c r="AH134" s="82"/>
    </row>
    <row r="135" spans="1:34" s="6" customFormat="1" ht="34.5" customHeight="1" x14ac:dyDescent="0.25">
      <c r="A135" s="82"/>
      <c r="B135" s="82"/>
      <c r="C135" s="82"/>
      <c r="D135" s="82"/>
      <c r="E135" s="82"/>
      <c r="F135" s="82"/>
      <c r="G135" s="82"/>
      <c r="H135" s="82"/>
      <c r="I135" s="82"/>
      <c r="J135" s="94"/>
      <c r="K135" s="94"/>
      <c r="L135" s="94"/>
      <c r="M135" s="94"/>
      <c r="N135" s="94"/>
      <c r="O135" s="94"/>
      <c r="P135" s="94"/>
      <c r="Q135" s="94"/>
      <c r="R135" s="82"/>
      <c r="S135" s="18" t="s">
        <v>79</v>
      </c>
      <c r="T135" s="18" t="s">
        <v>78</v>
      </c>
      <c r="U135" s="19" t="s">
        <v>77</v>
      </c>
      <c r="V135" s="18" t="s">
        <v>32</v>
      </c>
      <c r="W135" s="13">
        <v>0</v>
      </c>
      <c r="X135" s="13">
        <v>4</v>
      </c>
      <c r="Y135" s="13">
        <v>3</v>
      </c>
      <c r="Z135" s="13">
        <v>2</v>
      </c>
      <c r="AA135" s="22">
        <v>2</v>
      </c>
      <c r="AB135" s="13">
        <v>0</v>
      </c>
      <c r="AC135" s="13">
        <v>1</v>
      </c>
      <c r="AD135" s="13">
        <v>0</v>
      </c>
      <c r="AE135" s="13"/>
      <c r="AF135" s="13">
        <f t="shared" si="8"/>
        <v>6</v>
      </c>
      <c r="AG135" s="18">
        <f>+_xlfn.IFS(V135="Acumulado",Y135+AA135+AC135+AE135,V135="Capacidad",AC135,V135="Flujo",AC135,V135="Reducción",Y135,V135="Stock",AC135)</f>
        <v>6</v>
      </c>
      <c r="AH135" s="82"/>
    </row>
    <row r="136" spans="1:34" s="6" customFormat="1" ht="31.5" x14ac:dyDescent="0.25">
      <c r="A136" s="82"/>
      <c r="B136" s="82"/>
      <c r="C136" s="82"/>
      <c r="D136" s="82"/>
      <c r="E136" s="82"/>
      <c r="F136" s="82"/>
      <c r="G136" s="82"/>
      <c r="H136" s="82"/>
      <c r="I136" s="82"/>
      <c r="J136" s="94"/>
      <c r="K136" s="94"/>
      <c r="L136" s="94"/>
      <c r="M136" s="94"/>
      <c r="N136" s="94"/>
      <c r="O136" s="94"/>
      <c r="P136" s="94"/>
      <c r="Q136" s="94"/>
      <c r="R136" s="82"/>
      <c r="S136" s="18" t="s">
        <v>76</v>
      </c>
      <c r="T136" s="18" t="s">
        <v>75</v>
      </c>
      <c r="U136" s="19" t="s">
        <v>1</v>
      </c>
      <c r="V136" s="18" t="s">
        <v>32</v>
      </c>
      <c r="W136" s="13">
        <v>4</v>
      </c>
      <c r="X136" s="13">
        <v>2</v>
      </c>
      <c r="Y136" s="13">
        <v>2</v>
      </c>
      <c r="Z136" s="13">
        <v>0</v>
      </c>
      <c r="AA136" s="22">
        <v>0</v>
      </c>
      <c r="AB136" s="13">
        <v>0</v>
      </c>
      <c r="AC136" s="13"/>
      <c r="AD136" s="13">
        <v>0</v>
      </c>
      <c r="AE136" s="13"/>
      <c r="AF136" s="13">
        <f t="shared" si="8"/>
        <v>2</v>
      </c>
      <c r="AG136" s="18">
        <f>+_xlfn.IFS(V136="Acumulado",Y136+AA136+AC136+AE136,V136="Capacidad",AC136,V136="Flujo",AC136,V136="Reducción",Y136,V136="Stock",AC136)</f>
        <v>2</v>
      </c>
      <c r="AH136" s="82"/>
    </row>
    <row r="137" spans="1:34" s="6" customFormat="1" ht="60" customHeight="1" x14ac:dyDescent="0.25">
      <c r="A137" s="82"/>
      <c r="B137" s="82"/>
      <c r="C137" s="82"/>
      <c r="D137" s="82"/>
      <c r="E137" s="82"/>
      <c r="F137" s="82"/>
      <c r="G137" s="82"/>
      <c r="H137" s="82"/>
      <c r="I137" s="82"/>
      <c r="J137" s="94"/>
      <c r="K137" s="94"/>
      <c r="L137" s="94"/>
      <c r="M137" s="94"/>
      <c r="N137" s="94"/>
      <c r="O137" s="94"/>
      <c r="P137" s="94"/>
      <c r="Q137" s="94"/>
      <c r="R137" s="82"/>
      <c r="S137" s="18" t="s">
        <v>74</v>
      </c>
      <c r="T137" s="18" t="s">
        <v>73</v>
      </c>
      <c r="U137" s="19" t="s">
        <v>1</v>
      </c>
      <c r="V137" s="18" t="s">
        <v>32</v>
      </c>
      <c r="W137" s="13">
        <v>0</v>
      </c>
      <c r="X137" s="13">
        <v>0</v>
      </c>
      <c r="Y137" s="13">
        <v>0</v>
      </c>
      <c r="Z137" s="13">
        <v>1</v>
      </c>
      <c r="AA137" s="22">
        <v>1</v>
      </c>
      <c r="AB137" s="13">
        <v>0</v>
      </c>
      <c r="AC137" s="13"/>
      <c r="AD137" s="13">
        <v>1</v>
      </c>
      <c r="AE137" s="13">
        <v>1</v>
      </c>
      <c r="AF137" s="13">
        <f t="shared" si="8"/>
        <v>2</v>
      </c>
      <c r="AG137" s="18">
        <f>+_xlfn.IFS(V137="Acumulado",Y137+AA137+AC137+AE137,V137="Capacidad",AC137,V137="Flujo",AC137,V137="Reducción",Y137,V137="Stock",AC137)</f>
        <v>2</v>
      </c>
      <c r="AH137" s="82"/>
    </row>
    <row r="138" spans="1:34" s="6" customFormat="1" ht="48.6" customHeight="1" x14ac:dyDescent="0.25">
      <c r="A138" s="82"/>
      <c r="B138" s="82"/>
      <c r="C138" s="82"/>
      <c r="D138" s="82"/>
      <c r="E138" s="82"/>
      <c r="F138" s="82"/>
      <c r="G138" s="82"/>
      <c r="H138" s="82"/>
      <c r="I138" s="82"/>
      <c r="J138" s="94"/>
      <c r="K138" s="94"/>
      <c r="L138" s="94"/>
      <c r="M138" s="94"/>
      <c r="N138" s="94"/>
      <c r="O138" s="94"/>
      <c r="P138" s="94"/>
      <c r="Q138" s="94"/>
      <c r="R138" s="82"/>
      <c r="S138" s="18" t="s">
        <v>72</v>
      </c>
      <c r="T138" s="18" t="s">
        <v>71</v>
      </c>
      <c r="U138" s="19" t="s">
        <v>1</v>
      </c>
      <c r="V138" s="18" t="s">
        <v>32</v>
      </c>
      <c r="W138" s="13">
        <v>0</v>
      </c>
      <c r="X138" s="13">
        <v>0</v>
      </c>
      <c r="Y138" s="13">
        <v>0</v>
      </c>
      <c r="Z138" s="13">
        <v>2</v>
      </c>
      <c r="AA138" s="22">
        <v>2</v>
      </c>
      <c r="AB138" s="13">
        <v>2</v>
      </c>
      <c r="AC138" s="13">
        <v>2</v>
      </c>
      <c r="AD138" s="13">
        <v>0</v>
      </c>
      <c r="AE138" s="13"/>
      <c r="AF138" s="13">
        <f t="shared" si="8"/>
        <v>4</v>
      </c>
      <c r="AG138" s="18">
        <f>+_xlfn.IFS(V138="Acumulado",Y138+AA138+AC138+AE138,V138="Capacidad",AC138,V138="Flujo",AC138,V138="Reducción",Y138,V138="Stock",AC138)</f>
        <v>4</v>
      </c>
      <c r="AH138" s="82"/>
    </row>
    <row r="139" spans="1:34" s="6" customFormat="1" ht="104.25" customHeight="1" x14ac:dyDescent="0.25">
      <c r="A139" s="82" t="s">
        <v>25</v>
      </c>
      <c r="B139" s="82" t="s">
        <v>24</v>
      </c>
      <c r="C139" s="82" t="s">
        <v>70</v>
      </c>
      <c r="D139" s="82" t="s">
        <v>22</v>
      </c>
      <c r="E139" s="82" t="s">
        <v>52</v>
      </c>
      <c r="F139" s="82" t="s">
        <v>69</v>
      </c>
      <c r="G139" s="82" t="s">
        <v>68</v>
      </c>
      <c r="H139" s="82" t="s">
        <v>49</v>
      </c>
      <c r="I139" s="82" t="s">
        <v>48</v>
      </c>
      <c r="J139" s="94">
        <v>27094396644</v>
      </c>
      <c r="K139" s="94">
        <v>26566720572</v>
      </c>
      <c r="L139" s="94">
        <v>43163989257</v>
      </c>
      <c r="M139" s="94">
        <v>41715366531</v>
      </c>
      <c r="N139" s="94">
        <v>20714075440</v>
      </c>
      <c r="O139" s="94">
        <v>20649295954</v>
      </c>
      <c r="P139" s="94">
        <v>33688653983</v>
      </c>
      <c r="Q139" s="94">
        <v>33671903366.970001</v>
      </c>
      <c r="R139" s="82" t="s">
        <v>47</v>
      </c>
      <c r="S139" s="18" t="s">
        <v>67</v>
      </c>
      <c r="T139" s="18" t="s">
        <v>66</v>
      </c>
      <c r="U139" s="19" t="s">
        <v>1</v>
      </c>
      <c r="V139" s="18" t="s">
        <v>0</v>
      </c>
      <c r="W139" s="9">
        <v>0</v>
      </c>
      <c r="X139" s="9">
        <v>0.1</v>
      </c>
      <c r="Y139" s="9">
        <v>0.1</v>
      </c>
      <c r="Z139" s="9">
        <v>0.1</v>
      </c>
      <c r="AA139" s="9">
        <v>0.1</v>
      </c>
      <c r="AB139" s="9">
        <v>0</v>
      </c>
      <c r="AC139" s="9"/>
      <c r="AD139" s="9">
        <v>0</v>
      </c>
      <c r="AE139" s="13"/>
      <c r="AF139" s="9">
        <v>0.1</v>
      </c>
      <c r="AG139" s="9">
        <f>+_xlfn.IFS(V139="Acumulado",Y139+AA139+AC139+AE139,V139="Capacidad",AC139,V139="Flujo",AA139,V139="Reducción",AC139,V139="Stock",AC139)</f>
        <v>0.1</v>
      </c>
      <c r="AH139" s="82" t="s">
        <v>44</v>
      </c>
    </row>
    <row r="140" spans="1:34" s="6" customFormat="1" ht="104.25" customHeight="1" x14ac:dyDescent="0.25">
      <c r="A140" s="82"/>
      <c r="B140" s="82"/>
      <c r="C140" s="82"/>
      <c r="D140" s="82"/>
      <c r="E140" s="82"/>
      <c r="F140" s="82"/>
      <c r="G140" s="82"/>
      <c r="H140" s="82"/>
      <c r="I140" s="82"/>
      <c r="J140" s="94"/>
      <c r="K140" s="94"/>
      <c r="L140" s="94"/>
      <c r="M140" s="94"/>
      <c r="N140" s="94"/>
      <c r="O140" s="94"/>
      <c r="P140" s="94"/>
      <c r="Q140" s="94"/>
      <c r="R140" s="82"/>
      <c r="S140" s="18" t="s">
        <v>65</v>
      </c>
      <c r="T140" s="18" t="s">
        <v>64</v>
      </c>
      <c r="U140" s="19" t="s">
        <v>1</v>
      </c>
      <c r="V140" s="18" t="s">
        <v>32</v>
      </c>
      <c r="W140" s="13">
        <v>0</v>
      </c>
      <c r="X140" s="13">
        <v>0</v>
      </c>
      <c r="Y140" s="13">
        <v>0</v>
      </c>
      <c r="Z140" s="13">
        <v>0</v>
      </c>
      <c r="AA140" s="13">
        <v>0</v>
      </c>
      <c r="AB140" s="13">
        <v>100</v>
      </c>
      <c r="AC140" s="13">
        <v>137</v>
      </c>
      <c r="AD140" s="13">
        <v>100</v>
      </c>
      <c r="AE140" s="13">
        <v>181</v>
      </c>
      <c r="AF140" s="13">
        <f t="shared" ref="AF140:AF149" si="10">+_xlfn.IFS(V140="Acumulado",X140+Z140+AB140+AD140,V140="Capacidad",AD140,V140="Flujo",AD140,V140="Reducción",AD140,V140="Stock",AD140)</f>
        <v>200</v>
      </c>
      <c r="AG140" s="18">
        <f t="shared" ref="AG140:AG148" si="11">+_xlfn.IFS(V140="Acumulado",Y140+AA140+AC140+AE140,V140="Capacidad",AC140,V140="Flujo",AC140,V140="Reducción",Y140,V140="Stock",AC140)</f>
        <v>318</v>
      </c>
      <c r="AH140" s="82"/>
    </row>
    <row r="141" spans="1:34" s="6" customFormat="1" ht="47.25" x14ac:dyDescent="0.25">
      <c r="A141" s="82"/>
      <c r="B141" s="82"/>
      <c r="C141" s="82"/>
      <c r="D141" s="82"/>
      <c r="E141" s="82"/>
      <c r="F141" s="82"/>
      <c r="G141" s="82"/>
      <c r="H141" s="82"/>
      <c r="I141" s="82"/>
      <c r="J141" s="94"/>
      <c r="K141" s="94"/>
      <c r="L141" s="94"/>
      <c r="M141" s="94"/>
      <c r="N141" s="94"/>
      <c r="O141" s="94"/>
      <c r="P141" s="94"/>
      <c r="Q141" s="94"/>
      <c r="R141" s="82"/>
      <c r="S141" s="18" t="s">
        <v>63</v>
      </c>
      <c r="T141" s="18" t="s">
        <v>62</v>
      </c>
      <c r="U141" s="19" t="s">
        <v>1</v>
      </c>
      <c r="V141" s="18" t="s">
        <v>32</v>
      </c>
      <c r="W141" s="20">
        <v>242596091</v>
      </c>
      <c r="X141" s="21">
        <v>78768915</v>
      </c>
      <c r="Y141" s="21">
        <v>78768915</v>
      </c>
      <c r="Z141" s="20">
        <v>0</v>
      </c>
      <c r="AA141" s="20">
        <v>0</v>
      </c>
      <c r="AB141" s="20">
        <v>0</v>
      </c>
      <c r="AC141" s="20"/>
      <c r="AD141" s="20">
        <v>0</v>
      </c>
      <c r="AE141" s="13"/>
      <c r="AF141" s="21">
        <f t="shared" si="10"/>
        <v>78768915</v>
      </c>
      <c r="AG141" s="21">
        <f t="shared" si="11"/>
        <v>78768915</v>
      </c>
      <c r="AH141" s="82"/>
    </row>
    <row r="142" spans="1:34" s="6" customFormat="1" ht="42" customHeight="1" x14ac:dyDescent="0.25">
      <c r="A142" s="82"/>
      <c r="B142" s="82"/>
      <c r="C142" s="82"/>
      <c r="D142" s="82"/>
      <c r="E142" s="82"/>
      <c r="F142" s="82"/>
      <c r="G142" s="82"/>
      <c r="H142" s="82"/>
      <c r="I142" s="82"/>
      <c r="J142" s="94"/>
      <c r="K142" s="94"/>
      <c r="L142" s="94"/>
      <c r="M142" s="94"/>
      <c r="N142" s="94"/>
      <c r="O142" s="94"/>
      <c r="P142" s="94"/>
      <c r="Q142" s="94"/>
      <c r="R142" s="82"/>
      <c r="S142" s="18" t="s">
        <v>61</v>
      </c>
      <c r="T142" s="18" t="s">
        <v>60</v>
      </c>
      <c r="U142" s="19" t="s">
        <v>1</v>
      </c>
      <c r="V142" s="18" t="s">
        <v>32</v>
      </c>
      <c r="W142" s="13">
        <v>11</v>
      </c>
      <c r="X142" s="13">
        <v>15</v>
      </c>
      <c r="Y142" s="13">
        <v>32</v>
      </c>
      <c r="Z142" s="13">
        <v>20</v>
      </c>
      <c r="AA142" s="13">
        <v>50</v>
      </c>
      <c r="AB142" s="13">
        <v>25</v>
      </c>
      <c r="AC142" s="13">
        <v>5</v>
      </c>
      <c r="AD142" s="13">
        <v>30</v>
      </c>
      <c r="AE142" s="13">
        <v>10</v>
      </c>
      <c r="AF142" s="13">
        <f t="shared" si="10"/>
        <v>90</v>
      </c>
      <c r="AG142" s="18">
        <f t="shared" si="11"/>
        <v>97</v>
      </c>
      <c r="AH142" s="82"/>
    </row>
    <row r="143" spans="1:34" s="6" customFormat="1" ht="120" customHeight="1" x14ac:dyDescent="0.25">
      <c r="A143" s="82"/>
      <c r="B143" s="82"/>
      <c r="C143" s="82"/>
      <c r="D143" s="82"/>
      <c r="E143" s="82"/>
      <c r="F143" s="82"/>
      <c r="G143" s="82"/>
      <c r="H143" s="82"/>
      <c r="I143" s="82"/>
      <c r="J143" s="94"/>
      <c r="K143" s="94"/>
      <c r="L143" s="94"/>
      <c r="M143" s="94"/>
      <c r="N143" s="94"/>
      <c r="O143" s="94"/>
      <c r="P143" s="94"/>
      <c r="Q143" s="94"/>
      <c r="R143" s="82"/>
      <c r="S143" s="18" t="s">
        <v>59</v>
      </c>
      <c r="T143" s="18" t="s">
        <v>58</v>
      </c>
      <c r="U143" s="19" t="s">
        <v>1</v>
      </c>
      <c r="V143" s="18" t="s">
        <v>32</v>
      </c>
      <c r="W143" s="13">
        <v>29</v>
      </c>
      <c r="X143" s="13">
        <v>120</v>
      </c>
      <c r="Y143" s="13">
        <v>120</v>
      </c>
      <c r="Z143" s="13">
        <v>120</v>
      </c>
      <c r="AA143" s="13">
        <v>149</v>
      </c>
      <c r="AB143" s="13">
        <v>120</v>
      </c>
      <c r="AC143" s="13">
        <v>379</v>
      </c>
      <c r="AD143" s="13">
        <v>120</v>
      </c>
      <c r="AE143" s="13">
        <v>357</v>
      </c>
      <c r="AF143" s="13">
        <f t="shared" si="10"/>
        <v>480</v>
      </c>
      <c r="AG143" s="18">
        <f t="shared" si="11"/>
        <v>1005</v>
      </c>
      <c r="AH143" s="82"/>
    </row>
    <row r="144" spans="1:34" s="6" customFormat="1" ht="31.5" x14ac:dyDescent="0.25">
      <c r="A144" s="82"/>
      <c r="B144" s="82"/>
      <c r="C144" s="82"/>
      <c r="D144" s="82"/>
      <c r="E144" s="82"/>
      <c r="F144" s="82"/>
      <c r="G144" s="82"/>
      <c r="H144" s="82"/>
      <c r="I144" s="82"/>
      <c r="J144" s="94"/>
      <c r="K144" s="94"/>
      <c r="L144" s="94"/>
      <c r="M144" s="94"/>
      <c r="N144" s="94"/>
      <c r="O144" s="94"/>
      <c r="P144" s="94"/>
      <c r="Q144" s="94"/>
      <c r="R144" s="82"/>
      <c r="S144" s="18" t="s">
        <v>57</v>
      </c>
      <c r="T144" s="18" t="s">
        <v>56</v>
      </c>
      <c r="U144" s="19" t="s">
        <v>1</v>
      </c>
      <c r="V144" s="18" t="s">
        <v>32</v>
      </c>
      <c r="W144" s="13">
        <v>0</v>
      </c>
      <c r="X144" s="13">
        <v>2</v>
      </c>
      <c r="Y144" s="13">
        <v>2</v>
      </c>
      <c r="Z144" s="13">
        <v>0</v>
      </c>
      <c r="AA144" s="13">
        <v>0</v>
      </c>
      <c r="AB144" s="13">
        <v>0</v>
      </c>
      <c r="AC144" s="13"/>
      <c r="AD144" s="13">
        <v>0</v>
      </c>
      <c r="AE144" s="13"/>
      <c r="AF144" s="13">
        <f t="shared" si="10"/>
        <v>2</v>
      </c>
      <c r="AG144" s="18">
        <f t="shared" si="11"/>
        <v>2</v>
      </c>
      <c r="AH144" s="82"/>
    </row>
    <row r="145" spans="1:34" s="6" customFormat="1" ht="31.5" x14ac:dyDescent="0.25">
      <c r="A145" s="82"/>
      <c r="B145" s="82"/>
      <c r="C145" s="82"/>
      <c r="D145" s="82"/>
      <c r="E145" s="82"/>
      <c r="F145" s="82"/>
      <c r="G145" s="82"/>
      <c r="H145" s="82"/>
      <c r="I145" s="82"/>
      <c r="J145" s="94"/>
      <c r="K145" s="94"/>
      <c r="L145" s="94"/>
      <c r="M145" s="94"/>
      <c r="N145" s="94"/>
      <c r="O145" s="94"/>
      <c r="P145" s="94"/>
      <c r="Q145" s="94"/>
      <c r="R145" s="82"/>
      <c r="S145" s="18" t="s">
        <v>55</v>
      </c>
      <c r="T145" s="18" t="s">
        <v>54</v>
      </c>
      <c r="U145" s="19" t="s">
        <v>1</v>
      </c>
      <c r="V145" s="18" t="s">
        <v>32</v>
      </c>
      <c r="W145" s="13">
        <v>2715</v>
      </c>
      <c r="X145" s="13">
        <v>260</v>
      </c>
      <c r="Y145" s="13">
        <v>628</v>
      </c>
      <c r="Z145" s="13">
        <v>915</v>
      </c>
      <c r="AA145" s="13">
        <v>915</v>
      </c>
      <c r="AB145" s="13">
        <v>260</v>
      </c>
      <c r="AC145" s="13">
        <v>147</v>
      </c>
      <c r="AD145" s="13">
        <v>260</v>
      </c>
      <c r="AE145" s="13">
        <v>354</v>
      </c>
      <c r="AF145" s="13">
        <f t="shared" si="10"/>
        <v>1695</v>
      </c>
      <c r="AG145" s="13">
        <f t="shared" si="11"/>
        <v>2044</v>
      </c>
      <c r="AH145" s="82"/>
    </row>
    <row r="146" spans="1:34" s="6" customFormat="1" ht="120.6" customHeight="1" x14ac:dyDescent="0.25">
      <c r="A146" s="82" t="s">
        <v>25</v>
      </c>
      <c r="B146" s="82" t="s">
        <v>24</v>
      </c>
      <c r="C146" s="82" t="s">
        <v>53</v>
      </c>
      <c r="D146" s="82" t="s">
        <v>22</v>
      </c>
      <c r="E146" s="82" t="s">
        <v>52</v>
      </c>
      <c r="F146" s="82" t="s">
        <v>51</v>
      </c>
      <c r="G146" s="82" t="s">
        <v>50</v>
      </c>
      <c r="H146" s="82" t="s">
        <v>49</v>
      </c>
      <c r="I146" s="82" t="s">
        <v>48</v>
      </c>
      <c r="J146" s="94">
        <v>31354858463</v>
      </c>
      <c r="K146" s="94">
        <v>29942693211</v>
      </c>
      <c r="L146" s="94">
        <v>71657057561</v>
      </c>
      <c r="M146" s="94">
        <v>69652626048</v>
      </c>
      <c r="N146" s="95">
        <v>211199550433</v>
      </c>
      <c r="O146" s="95">
        <v>203865348721</v>
      </c>
      <c r="P146" s="95">
        <v>117713292673</v>
      </c>
      <c r="Q146" s="95">
        <v>117713243288.24001</v>
      </c>
      <c r="R146" s="82" t="s">
        <v>47</v>
      </c>
      <c r="S146" s="18" t="s">
        <v>46</v>
      </c>
      <c r="T146" s="18" t="s">
        <v>45</v>
      </c>
      <c r="U146" s="19" t="s">
        <v>1</v>
      </c>
      <c r="V146" s="18" t="s">
        <v>32</v>
      </c>
      <c r="W146" s="13">
        <v>137000</v>
      </c>
      <c r="X146" s="13">
        <v>30000</v>
      </c>
      <c r="Y146" s="13">
        <v>32703</v>
      </c>
      <c r="Z146" s="13">
        <v>52000</v>
      </c>
      <c r="AA146" s="13">
        <v>57364</v>
      </c>
      <c r="AB146" s="13">
        <v>11000</v>
      </c>
      <c r="AC146" s="13">
        <v>22609</v>
      </c>
      <c r="AD146" s="13">
        <v>11000</v>
      </c>
      <c r="AE146" s="13">
        <v>31205</v>
      </c>
      <c r="AF146" s="13">
        <f t="shared" si="10"/>
        <v>104000</v>
      </c>
      <c r="AG146" s="13">
        <f t="shared" si="11"/>
        <v>143881</v>
      </c>
      <c r="AH146" s="82" t="s">
        <v>44</v>
      </c>
    </row>
    <row r="147" spans="1:34" s="6" customFormat="1" ht="120.6" customHeight="1" x14ac:dyDescent="0.25">
      <c r="A147" s="82"/>
      <c r="B147" s="82"/>
      <c r="C147" s="82"/>
      <c r="D147" s="82"/>
      <c r="E147" s="82"/>
      <c r="F147" s="82"/>
      <c r="G147" s="82"/>
      <c r="H147" s="82"/>
      <c r="I147" s="82"/>
      <c r="J147" s="94"/>
      <c r="K147" s="94"/>
      <c r="L147" s="94"/>
      <c r="M147" s="94"/>
      <c r="N147" s="95"/>
      <c r="O147" s="95"/>
      <c r="P147" s="95"/>
      <c r="Q147" s="95"/>
      <c r="R147" s="82"/>
      <c r="S147" s="18" t="s">
        <v>43</v>
      </c>
      <c r="T147" s="18" t="s">
        <v>42</v>
      </c>
      <c r="U147" s="19" t="s">
        <v>1</v>
      </c>
      <c r="V147" s="18" t="s">
        <v>32</v>
      </c>
      <c r="W147" s="13">
        <v>0</v>
      </c>
      <c r="X147" s="13">
        <v>600</v>
      </c>
      <c r="Y147" s="13">
        <v>623</v>
      </c>
      <c r="Z147" s="13">
        <v>2600</v>
      </c>
      <c r="AA147" s="13">
        <v>2914</v>
      </c>
      <c r="AB147" s="13">
        <v>2650</v>
      </c>
      <c r="AC147" s="13">
        <v>2048</v>
      </c>
      <c r="AD147" s="13">
        <v>2650</v>
      </c>
      <c r="AE147" s="13">
        <v>3398</v>
      </c>
      <c r="AF147" s="13">
        <f t="shared" si="10"/>
        <v>8500</v>
      </c>
      <c r="AG147" s="13">
        <f t="shared" si="11"/>
        <v>8983</v>
      </c>
      <c r="AH147" s="82"/>
    </row>
    <row r="148" spans="1:34" s="6" customFormat="1" ht="120.6" customHeight="1" x14ac:dyDescent="0.25">
      <c r="A148" s="82"/>
      <c r="B148" s="82"/>
      <c r="C148" s="82"/>
      <c r="D148" s="82"/>
      <c r="E148" s="82"/>
      <c r="F148" s="82"/>
      <c r="G148" s="82"/>
      <c r="H148" s="82"/>
      <c r="I148" s="82"/>
      <c r="J148" s="94"/>
      <c r="K148" s="94"/>
      <c r="L148" s="94"/>
      <c r="M148" s="94"/>
      <c r="N148" s="96"/>
      <c r="O148" s="96"/>
      <c r="P148" s="96"/>
      <c r="Q148" s="96"/>
      <c r="R148" s="82"/>
      <c r="S148" s="18" t="s">
        <v>41</v>
      </c>
      <c r="T148" s="18" t="s">
        <v>40</v>
      </c>
      <c r="U148" s="19" t="s">
        <v>1</v>
      </c>
      <c r="V148" s="18" t="s">
        <v>32</v>
      </c>
      <c r="W148" s="13">
        <v>0</v>
      </c>
      <c r="X148" s="13">
        <v>260</v>
      </c>
      <c r="Y148" s="13">
        <v>792</v>
      </c>
      <c r="Z148" s="13">
        <v>8500</v>
      </c>
      <c r="AA148" s="13">
        <v>8650</v>
      </c>
      <c r="AB148" s="13">
        <v>200</v>
      </c>
      <c r="AC148" s="13">
        <v>10821</v>
      </c>
      <c r="AD148" s="13">
        <v>200</v>
      </c>
      <c r="AE148" s="13">
        <v>4999</v>
      </c>
      <c r="AF148" s="13">
        <f t="shared" si="10"/>
        <v>9160</v>
      </c>
      <c r="AG148" s="13">
        <f t="shared" si="11"/>
        <v>25262</v>
      </c>
      <c r="AH148" s="82"/>
    </row>
    <row r="149" spans="1:34" s="6" customFormat="1" ht="47.25" x14ac:dyDescent="0.25">
      <c r="A149" s="78" t="s">
        <v>25</v>
      </c>
      <c r="B149" s="78" t="s">
        <v>24</v>
      </c>
      <c r="C149" s="78" t="s">
        <v>23</v>
      </c>
      <c r="D149" s="78" t="s">
        <v>22</v>
      </c>
      <c r="E149" s="78" t="s">
        <v>21</v>
      </c>
      <c r="F149" s="78" t="s">
        <v>39</v>
      </c>
      <c r="G149" s="78" t="s">
        <v>38</v>
      </c>
      <c r="H149" s="78" t="s">
        <v>18</v>
      </c>
      <c r="I149" s="78" t="s">
        <v>17</v>
      </c>
      <c r="J149" s="78"/>
      <c r="K149" s="78"/>
      <c r="L149" s="78"/>
      <c r="M149" s="78"/>
      <c r="N149" s="78"/>
      <c r="O149" s="78"/>
      <c r="P149" s="97"/>
      <c r="Q149" s="97"/>
      <c r="R149" s="78"/>
      <c r="S149" s="7" t="s">
        <v>37</v>
      </c>
      <c r="T149" s="7" t="s">
        <v>36</v>
      </c>
      <c r="U149" s="16" t="s">
        <v>1</v>
      </c>
      <c r="V149" s="7" t="s">
        <v>27</v>
      </c>
      <c r="W149" s="7">
        <v>5</v>
      </c>
      <c r="X149" s="7">
        <v>19</v>
      </c>
      <c r="Y149" s="7">
        <v>20</v>
      </c>
      <c r="Z149" s="7">
        <v>43</v>
      </c>
      <c r="AA149" s="7">
        <v>43</v>
      </c>
      <c r="AB149" s="7">
        <v>57</v>
      </c>
      <c r="AC149" s="7">
        <v>57</v>
      </c>
      <c r="AD149" s="7">
        <v>67</v>
      </c>
      <c r="AE149" s="7">
        <v>68</v>
      </c>
      <c r="AF149" s="7">
        <f t="shared" si="10"/>
        <v>67</v>
      </c>
      <c r="AG149" s="7">
        <f>+_xlfn.IFS(V149="Acumulado",Y149+AA149+AC149+AE149,V149="Capacidad",AE149,V149="Flujo",AC149,V149="Reducción",Y149,V149="Stock",AC149)</f>
        <v>68</v>
      </c>
      <c r="AH149" s="78" t="s">
        <v>35</v>
      </c>
    </row>
    <row r="150" spans="1:34" s="6" customFormat="1" ht="47.25" customHeight="1" x14ac:dyDescent="0.25">
      <c r="A150" s="87"/>
      <c r="B150" s="87"/>
      <c r="C150" s="87"/>
      <c r="D150" s="87"/>
      <c r="E150" s="87"/>
      <c r="F150" s="87"/>
      <c r="G150" s="87"/>
      <c r="H150" s="87"/>
      <c r="I150" s="87"/>
      <c r="J150" s="87"/>
      <c r="K150" s="87"/>
      <c r="L150" s="87"/>
      <c r="M150" s="87"/>
      <c r="N150" s="87"/>
      <c r="O150" s="87"/>
      <c r="P150" s="87"/>
      <c r="Q150" s="87"/>
      <c r="R150" s="87"/>
      <c r="S150" s="7" t="s">
        <v>34</v>
      </c>
      <c r="T150" s="7" t="s">
        <v>33</v>
      </c>
      <c r="U150" s="16" t="s">
        <v>1</v>
      </c>
      <c r="V150" s="7" t="s">
        <v>32</v>
      </c>
      <c r="W150" s="7">
        <v>8</v>
      </c>
      <c r="X150" s="7" t="s">
        <v>26</v>
      </c>
      <c r="Y150" s="7" t="s">
        <v>26</v>
      </c>
      <c r="Z150" s="7">
        <v>17</v>
      </c>
      <c r="AA150" s="7">
        <v>17</v>
      </c>
      <c r="AB150" s="7">
        <v>17</v>
      </c>
      <c r="AC150" s="7">
        <v>15</v>
      </c>
      <c r="AD150" s="7">
        <v>14</v>
      </c>
      <c r="AE150" s="7">
        <v>14</v>
      </c>
      <c r="AF150" s="7">
        <f>+_xlfn.IFS(V150="Acumulado",Z150+AB150+AD150,V150="Capacidad",AD150,V150="Flujo",AD150,V150="Reducción",AD150,V150="Stock",AD150)</f>
        <v>48</v>
      </c>
      <c r="AG150" s="7">
        <f>+_xlfn.IFS(V150="Acumulado",AA150+AC150+AE150,V150="Capacidad",AC150,V150="Flujo",AC150,V150="Reducción",Y150,V150="Stock",AC150)</f>
        <v>46</v>
      </c>
      <c r="AH150" s="87"/>
    </row>
    <row r="151" spans="1:34" s="6" customFormat="1" ht="47.25" x14ac:dyDescent="0.25">
      <c r="A151" s="87"/>
      <c r="B151" s="87"/>
      <c r="C151" s="87"/>
      <c r="D151" s="87"/>
      <c r="E151" s="87"/>
      <c r="F151" s="87"/>
      <c r="G151" s="87"/>
      <c r="H151" s="87"/>
      <c r="I151" s="87"/>
      <c r="J151" s="87"/>
      <c r="K151" s="87"/>
      <c r="L151" s="87"/>
      <c r="M151" s="87"/>
      <c r="N151" s="87"/>
      <c r="O151" s="87"/>
      <c r="P151" s="87"/>
      <c r="Q151" s="87"/>
      <c r="R151" s="87"/>
      <c r="S151" s="7" t="s">
        <v>31</v>
      </c>
      <c r="T151" s="7" t="s">
        <v>30</v>
      </c>
      <c r="U151" s="16" t="s">
        <v>1</v>
      </c>
      <c r="V151" s="7" t="s">
        <v>13</v>
      </c>
      <c r="W151" s="7">
        <v>0</v>
      </c>
      <c r="X151" s="7" t="s">
        <v>26</v>
      </c>
      <c r="Y151" s="7" t="s">
        <v>26</v>
      </c>
      <c r="Z151" s="7">
        <v>3</v>
      </c>
      <c r="AA151" s="7">
        <v>3</v>
      </c>
      <c r="AB151" s="7">
        <v>3</v>
      </c>
      <c r="AC151" s="7">
        <v>3</v>
      </c>
      <c r="AD151" s="7">
        <v>3</v>
      </c>
      <c r="AE151" s="7">
        <v>3</v>
      </c>
      <c r="AF151" s="7">
        <f>+_xlfn.IFS(V151="Acumulado",X151+Z151+AB151+AD151,V151="Capacidad",AD151,V151="Flujo",AD151,V151="Reducción",AD151,V151="Stock",AD151)</f>
        <v>3</v>
      </c>
      <c r="AG151" s="7">
        <f>+_xlfn.IFS(V151="Acumulado",Y151+AA151+AC151+AE151,V151="Capacidad",AC151,V151="Flujo",AC151,V151="Reducción",AC151,V151="Stock",AE151)</f>
        <v>3</v>
      </c>
      <c r="AH151" s="87"/>
    </row>
    <row r="152" spans="1:34" s="6" customFormat="1" ht="47.25" x14ac:dyDescent="0.25">
      <c r="A152" s="87"/>
      <c r="B152" s="87"/>
      <c r="C152" s="87"/>
      <c r="D152" s="87"/>
      <c r="E152" s="87"/>
      <c r="F152" s="87"/>
      <c r="G152" s="87"/>
      <c r="H152" s="87"/>
      <c r="I152" s="87"/>
      <c r="J152" s="87"/>
      <c r="K152" s="87"/>
      <c r="L152" s="87"/>
      <c r="M152" s="87"/>
      <c r="N152" s="87"/>
      <c r="O152" s="87"/>
      <c r="P152" s="87"/>
      <c r="Q152" s="87"/>
      <c r="R152" s="87"/>
      <c r="S152" s="7" t="s">
        <v>29</v>
      </c>
      <c r="T152" s="7" t="s">
        <v>28</v>
      </c>
      <c r="U152" s="16" t="s">
        <v>1</v>
      </c>
      <c r="V152" s="7" t="s">
        <v>27</v>
      </c>
      <c r="W152" s="7">
        <v>0</v>
      </c>
      <c r="X152" s="7" t="s">
        <v>26</v>
      </c>
      <c r="Y152" s="7" t="s">
        <v>26</v>
      </c>
      <c r="Z152" s="7">
        <v>55</v>
      </c>
      <c r="AA152" s="7">
        <v>55</v>
      </c>
      <c r="AB152" s="7">
        <v>65</v>
      </c>
      <c r="AC152" s="7">
        <v>65</v>
      </c>
      <c r="AD152" s="7">
        <v>150</v>
      </c>
      <c r="AE152" s="7">
        <v>150</v>
      </c>
      <c r="AF152" s="7">
        <f>+_xlfn.IFS(V152="Acumulado",X152+Z152+AB152+AD152,V152="Capacidad",AD152,V152="Flujo",AD152,V152="Reducción",AD152,V152="Stock",AD152)</f>
        <v>150</v>
      </c>
      <c r="AG152" s="7">
        <f>+_xlfn.IFS(V152="Acumulado",Y152+AA152+AC152+AE152,V152="Capacidad",AE152,V152="Flujo",AC152,V152="Reducción",Y152,V152="Stock",AC152)</f>
        <v>150</v>
      </c>
      <c r="AH152" s="87"/>
    </row>
    <row r="153" spans="1:34" s="6" customFormat="1" ht="31.5" customHeight="1" x14ac:dyDescent="0.25">
      <c r="A153" s="89" t="s">
        <v>25</v>
      </c>
      <c r="B153" s="89" t="s">
        <v>24</v>
      </c>
      <c r="C153" s="89" t="s">
        <v>23</v>
      </c>
      <c r="D153" s="89" t="s">
        <v>22</v>
      </c>
      <c r="E153" s="89" t="s">
        <v>21</v>
      </c>
      <c r="F153" s="89" t="s">
        <v>20</v>
      </c>
      <c r="G153" s="89" t="s">
        <v>19</v>
      </c>
      <c r="H153" s="89" t="s">
        <v>18</v>
      </c>
      <c r="I153" s="89" t="s">
        <v>17</v>
      </c>
      <c r="J153" s="89"/>
      <c r="K153" s="89"/>
      <c r="L153" s="89"/>
      <c r="M153" s="89"/>
      <c r="N153" s="89"/>
      <c r="O153" s="89"/>
      <c r="P153" s="89"/>
      <c r="Q153" s="89"/>
      <c r="R153" s="89"/>
      <c r="S153" s="7" t="s">
        <v>16</v>
      </c>
      <c r="T153" s="7" t="s">
        <v>15</v>
      </c>
      <c r="U153" s="15" t="s">
        <v>14</v>
      </c>
      <c r="V153" s="7" t="s">
        <v>13</v>
      </c>
      <c r="W153" s="7">
        <v>0</v>
      </c>
      <c r="X153" s="7">
        <v>1</v>
      </c>
      <c r="Y153" s="7">
        <v>1</v>
      </c>
      <c r="Z153" s="7">
        <v>0</v>
      </c>
      <c r="AA153" s="7"/>
      <c r="AB153" s="7">
        <v>0</v>
      </c>
      <c r="AC153" s="7"/>
      <c r="AD153" s="7">
        <v>0</v>
      </c>
      <c r="AE153" s="13"/>
      <c r="AF153" s="7">
        <v>1</v>
      </c>
      <c r="AG153" s="7">
        <f>+_xlfn.IFS(V153="Acumulado",Y153+AA153+AC153+AE153,V153="Capacidad",AC153,V153="Flujo",AC153,V153="Reducción",AC153,V153="Stock",Y153)</f>
        <v>1</v>
      </c>
      <c r="AH153" s="89" t="s">
        <v>12</v>
      </c>
    </row>
    <row r="154" spans="1:34" s="6" customFormat="1" ht="31.5" x14ac:dyDescent="0.25">
      <c r="A154" s="89"/>
      <c r="B154" s="89"/>
      <c r="C154" s="89"/>
      <c r="D154" s="89"/>
      <c r="E154" s="89"/>
      <c r="F154" s="89"/>
      <c r="G154" s="89"/>
      <c r="H154" s="89"/>
      <c r="I154" s="89"/>
      <c r="J154" s="89"/>
      <c r="K154" s="89"/>
      <c r="L154" s="89"/>
      <c r="M154" s="89"/>
      <c r="N154" s="89"/>
      <c r="O154" s="89"/>
      <c r="P154" s="89"/>
      <c r="Q154" s="89"/>
      <c r="R154" s="89"/>
      <c r="S154" s="7" t="s">
        <v>11</v>
      </c>
      <c r="T154" s="7" t="s">
        <v>10</v>
      </c>
      <c r="U154" s="12" t="s">
        <v>1</v>
      </c>
      <c r="V154" s="7" t="s">
        <v>0</v>
      </c>
      <c r="W154" s="7">
        <v>0</v>
      </c>
      <c r="X154" s="7">
        <v>82</v>
      </c>
      <c r="Y154" s="7">
        <v>82</v>
      </c>
      <c r="Z154" s="7">
        <v>0</v>
      </c>
      <c r="AA154" s="7"/>
      <c r="AB154" s="7">
        <v>0</v>
      </c>
      <c r="AC154" s="7"/>
      <c r="AD154" s="7">
        <v>0</v>
      </c>
      <c r="AE154" s="13"/>
      <c r="AF154" s="7">
        <v>82</v>
      </c>
      <c r="AG154" s="14">
        <f>+_xlfn.IFS(V154="Acumulado",Y154+AA154+AC154+AE154,V154="Capacidad",AA154,V154="Flujo",Y154,V154="Reducción",Y154,V154="Stock",AA154)</f>
        <v>82</v>
      </c>
      <c r="AH154" s="89"/>
    </row>
    <row r="155" spans="1:34" s="6" customFormat="1" ht="31.5" x14ac:dyDescent="0.25">
      <c r="A155" s="89"/>
      <c r="B155" s="89"/>
      <c r="C155" s="89"/>
      <c r="D155" s="89"/>
      <c r="E155" s="89"/>
      <c r="F155" s="89"/>
      <c r="G155" s="89"/>
      <c r="H155" s="89"/>
      <c r="I155" s="89"/>
      <c r="J155" s="89"/>
      <c r="K155" s="89"/>
      <c r="L155" s="89"/>
      <c r="M155" s="89"/>
      <c r="N155" s="89"/>
      <c r="O155" s="89"/>
      <c r="P155" s="89"/>
      <c r="Q155" s="89"/>
      <c r="R155" s="89"/>
      <c r="S155" s="7" t="s">
        <v>9</v>
      </c>
      <c r="T155" s="7" t="s">
        <v>8</v>
      </c>
      <c r="U155" s="12" t="s">
        <v>1</v>
      </c>
      <c r="V155" s="7" t="s">
        <v>0</v>
      </c>
      <c r="W155" s="10">
        <v>0</v>
      </c>
      <c r="X155" s="10">
        <v>1</v>
      </c>
      <c r="Y155" s="8">
        <v>1</v>
      </c>
      <c r="Z155" s="10">
        <v>0</v>
      </c>
      <c r="AA155" s="7"/>
      <c r="AB155" s="10">
        <v>0</v>
      </c>
      <c r="AC155" s="7"/>
      <c r="AD155" s="10">
        <v>0</v>
      </c>
      <c r="AE155" s="13"/>
      <c r="AF155" s="8">
        <v>1</v>
      </c>
      <c r="AG155" s="8">
        <f>+_xlfn.IFS(V155="Acumulado",Y155+AA155+AC155+AE155,V155="Capacidad",AA155,V155="Flujo",Y155,V155="Reducción",Y155,V155="Stock",AA155)</f>
        <v>1</v>
      </c>
      <c r="AH155" s="89"/>
    </row>
    <row r="156" spans="1:34" s="6" customFormat="1" ht="90" customHeight="1" x14ac:dyDescent="0.25">
      <c r="A156" s="89"/>
      <c r="B156" s="89"/>
      <c r="C156" s="89"/>
      <c r="D156" s="89"/>
      <c r="E156" s="89"/>
      <c r="F156" s="89"/>
      <c r="G156" s="89"/>
      <c r="H156" s="89"/>
      <c r="I156" s="89"/>
      <c r="J156" s="89"/>
      <c r="K156" s="89"/>
      <c r="L156" s="89"/>
      <c r="M156" s="89"/>
      <c r="N156" s="89"/>
      <c r="O156" s="89"/>
      <c r="P156" s="89"/>
      <c r="Q156" s="89"/>
      <c r="R156" s="89"/>
      <c r="S156" s="7" t="s">
        <v>7</v>
      </c>
      <c r="T156" s="7" t="s">
        <v>6</v>
      </c>
      <c r="U156" s="12" t="s">
        <v>1</v>
      </c>
      <c r="V156" s="7" t="s">
        <v>0</v>
      </c>
      <c r="W156" s="10">
        <v>0</v>
      </c>
      <c r="X156" s="8">
        <v>1</v>
      </c>
      <c r="Y156" s="8">
        <v>0</v>
      </c>
      <c r="Z156" s="10">
        <v>1</v>
      </c>
      <c r="AA156" s="10">
        <v>1</v>
      </c>
      <c r="AB156" s="10">
        <v>1</v>
      </c>
      <c r="AC156" s="8">
        <v>1</v>
      </c>
      <c r="AD156" s="10">
        <v>1</v>
      </c>
      <c r="AE156" s="9">
        <v>1</v>
      </c>
      <c r="AF156" s="8">
        <v>1</v>
      </c>
      <c r="AG156" s="8">
        <f>+_xlfn.IFS(V156="Acumulado",Y156+AA156+AC156+AE156,V156="Capacidad",AC156,V156="Flujo",AE156,V156="Reducción",AC156,V156="Stock",AC156)</f>
        <v>1</v>
      </c>
      <c r="AH156" s="89"/>
    </row>
    <row r="157" spans="1:34" s="6" customFormat="1" ht="90" customHeight="1" x14ac:dyDescent="0.25">
      <c r="A157" s="89"/>
      <c r="B157" s="89"/>
      <c r="C157" s="89"/>
      <c r="D157" s="89"/>
      <c r="E157" s="89"/>
      <c r="F157" s="89"/>
      <c r="G157" s="89"/>
      <c r="H157" s="89"/>
      <c r="I157" s="89"/>
      <c r="J157" s="89"/>
      <c r="K157" s="89"/>
      <c r="L157" s="89"/>
      <c r="M157" s="89"/>
      <c r="N157" s="89"/>
      <c r="O157" s="89"/>
      <c r="P157" s="89"/>
      <c r="Q157" s="89"/>
      <c r="R157" s="89"/>
      <c r="S157" s="7" t="s">
        <v>5</v>
      </c>
      <c r="T157" s="7" t="s">
        <v>4</v>
      </c>
      <c r="U157" s="12" t="s">
        <v>1</v>
      </c>
      <c r="V157" s="7" t="s">
        <v>0</v>
      </c>
      <c r="W157" s="10">
        <v>0</v>
      </c>
      <c r="X157" s="10">
        <v>0.82</v>
      </c>
      <c r="Y157" s="8">
        <v>0</v>
      </c>
      <c r="Z157" s="10">
        <v>0.9</v>
      </c>
      <c r="AA157" s="11">
        <v>0.9</v>
      </c>
      <c r="AB157" s="10">
        <v>0.95</v>
      </c>
      <c r="AC157" s="8">
        <v>0.97</v>
      </c>
      <c r="AD157" s="10">
        <v>1</v>
      </c>
      <c r="AE157" s="9">
        <v>1</v>
      </c>
      <c r="AF157" s="8">
        <v>1</v>
      </c>
      <c r="AG157" s="8">
        <f>+_xlfn.IFS(V157="Acumulado",Y157+AA157+AC157+AE157,V157="Capacidad",AC157,V157="Flujo",AE157,V157="Reducción",AC157,V157="Stock",AC157)</f>
        <v>1</v>
      </c>
      <c r="AH157" s="89"/>
    </row>
    <row r="158" spans="1:34" s="6" customFormat="1" ht="90" customHeight="1" x14ac:dyDescent="0.25">
      <c r="A158" s="89"/>
      <c r="B158" s="89"/>
      <c r="C158" s="89"/>
      <c r="D158" s="89"/>
      <c r="E158" s="89"/>
      <c r="F158" s="89"/>
      <c r="G158" s="89"/>
      <c r="H158" s="89"/>
      <c r="I158" s="89"/>
      <c r="J158" s="89"/>
      <c r="K158" s="89"/>
      <c r="L158" s="89"/>
      <c r="M158" s="89"/>
      <c r="N158" s="89"/>
      <c r="O158" s="89"/>
      <c r="P158" s="89"/>
      <c r="Q158" s="89"/>
      <c r="R158" s="89"/>
      <c r="S158" s="7" t="s">
        <v>3</v>
      </c>
      <c r="T158" s="7" t="s">
        <v>2</v>
      </c>
      <c r="U158" s="12" t="s">
        <v>1</v>
      </c>
      <c r="V158" s="7" t="s">
        <v>0</v>
      </c>
      <c r="W158" s="10">
        <v>0</v>
      </c>
      <c r="X158" s="10">
        <v>1</v>
      </c>
      <c r="Y158" s="8">
        <v>0</v>
      </c>
      <c r="Z158" s="10">
        <v>1</v>
      </c>
      <c r="AA158" s="11">
        <v>1</v>
      </c>
      <c r="AB158" s="10">
        <v>1</v>
      </c>
      <c r="AC158" s="8">
        <v>1</v>
      </c>
      <c r="AD158" s="10">
        <v>1</v>
      </c>
      <c r="AE158" s="9">
        <v>1</v>
      </c>
      <c r="AF158" s="8">
        <v>1</v>
      </c>
      <c r="AG158" s="8">
        <f>+_xlfn.IFS(V158="Acumulado",Y158+AA158+AC158+AE158,V158="Capacidad",AC158,V158="Flujo",AE158,V158="Reducción",AC158,V158="Stock",AC158)</f>
        <v>1</v>
      </c>
      <c r="AH158" s="89"/>
    </row>
    <row r="159" spans="1:34" x14ac:dyDescent="0.25">
      <c r="N159" s="5"/>
      <c r="O159" s="5"/>
      <c r="P159" s="5"/>
      <c r="Q159" s="5"/>
    </row>
    <row r="160" spans="1:34" x14ac:dyDescent="0.25">
      <c r="O160" s="4"/>
      <c r="AF160" s="3"/>
    </row>
  </sheetData>
  <autoFilter ref="A8:AH158" xr:uid="{4FBD1009-2875-4530-B509-8A8D291C2E4B}"/>
  <mergeCells count="458">
    <mergeCell ref="P153:P158"/>
    <mergeCell ref="Q153:Q158"/>
    <mergeCell ref="R153:R158"/>
    <mergeCell ref="G153:G158"/>
    <mergeCell ref="H153:H158"/>
    <mergeCell ref="I153:I158"/>
    <mergeCell ref="R146:R148"/>
    <mergeCell ref="AH146:AH148"/>
    <mergeCell ref="A149:A152"/>
    <mergeCell ref="B149:B152"/>
    <mergeCell ref="C149:C152"/>
    <mergeCell ref="D149:D152"/>
    <mergeCell ref="E149:E152"/>
    <mergeCell ref="A153:A158"/>
    <mergeCell ref="B153:B158"/>
    <mergeCell ref="C153:C158"/>
    <mergeCell ref="D153:D158"/>
    <mergeCell ref="E153:E158"/>
    <mergeCell ref="F153:F158"/>
    <mergeCell ref="AH153:AH158"/>
    <mergeCell ref="J153:J158"/>
    <mergeCell ref="K153:K158"/>
    <mergeCell ref="L153:L158"/>
    <mergeCell ref="M153:M158"/>
    <mergeCell ref="N153:N158"/>
    <mergeCell ref="O153:O158"/>
    <mergeCell ref="J149:J152"/>
    <mergeCell ref="F149:F152"/>
    <mergeCell ref="J146:J148"/>
    <mergeCell ref="K146:K148"/>
    <mergeCell ref="L146:L148"/>
    <mergeCell ref="M146:M148"/>
    <mergeCell ref="N146:N148"/>
    <mergeCell ref="G149:G152"/>
    <mergeCell ref="H149:H152"/>
    <mergeCell ref="I149:I152"/>
    <mergeCell ref="K149:K152"/>
    <mergeCell ref="L149:L152"/>
    <mergeCell ref="AH149:AH152"/>
    <mergeCell ref="M149:M152"/>
    <mergeCell ref="N149:N152"/>
    <mergeCell ref="O149:O152"/>
    <mergeCell ref="P149:P152"/>
    <mergeCell ref="Q149:Q152"/>
    <mergeCell ref="R149:R152"/>
    <mergeCell ref="P146:P148"/>
    <mergeCell ref="Q146:Q148"/>
    <mergeCell ref="Q139:Q145"/>
    <mergeCell ref="R139:R145"/>
    <mergeCell ref="AH139:AH145"/>
    <mergeCell ref="A146:A148"/>
    <mergeCell ref="B146:B148"/>
    <mergeCell ref="C146:C148"/>
    <mergeCell ref="D146:D148"/>
    <mergeCell ref="E146:E148"/>
    <mergeCell ref="F146:F148"/>
    <mergeCell ref="G146:G148"/>
    <mergeCell ref="H146:H148"/>
    <mergeCell ref="I146:I148"/>
    <mergeCell ref="O146:O148"/>
    <mergeCell ref="H139:H145"/>
    <mergeCell ref="I139:I145"/>
    <mergeCell ref="J139:J145"/>
    <mergeCell ref="K139:K145"/>
    <mergeCell ref="L139:L145"/>
    <mergeCell ref="M139:M145"/>
    <mergeCell ref="N139:N145"/>
    <mergeCell ref="O139:O145"/>
    <mergeCell ref="P139:P145"/>
    <mergeCell ref="B131:B138"/>
    <mergeCell ref="C131:C138"/>
    <mergeCell ref="D131:D138"/>
    <mergeCell ref="E131:E138"/>
    <mergeCell ref="F131:F138"/>
    <mergeCell ref="G131:G138"/>
    <mergeCell ref="A139:A145"/>
    <mergeCell ref="B139:B145"/>
    <mergeCell ref="C139:C145"/>
    <mergeCell ref="D139:D145"/>
    <mergeCell ref="E139:E145"/>
    <mergeCell ref="F139:F145"/>
    <mergeCell ref="G139:G145"/>
    <mergeCell ref="A117:A130"/>
    <mergeCell ref="B117:B130"/>
    <mergeCell ref="C117:C130"/>
    <mergeCell ref="D117:D130"/>
    <mergeCell ref="E117:E130"/>
    <mergeCell ref="F117:F130"/>
    <mergeCell ref="Q131:Q138"/>
    <mergeCell ref="R131:R138"/>
    <mergeCell ref="AH131:AH138"/>
    <mergeCell ref="M131:M138"/>
    <mergeCell ref="N131:N138"/>
    <mergeCell ref="O131:O138"/>
    <mergeCell ref="H117:H130"/>
    <mergeCell ref="I117:I130"/>
    <mergeCell ref="J117:J130"/>
    <mergeCell ref="K117:K130"/>
    <mergeCell ref="L117:L130"/>
    <mergeCell ref="P131:P138"/>
    <mergeCell ref="H131:H138"/>
    <mergeCell ref="I131:I138"/>
    <mergeCell ref="J131:J138"/>
    <mergeCell ref="K131:K138"/>
    <mergeCell ref="L131:L138"/>
    <mergeCell ref="A131:A138"/>
    <mergeCell ref="K111:K113"/>
    <mergeCell ref="L111:L113"/>
    <mergeCell ref="M111:M113"/>
    <mergeCell ref="N111:N113"/>
    <mergeCell ref="O111:O113"/>
    <mergeCell ref="P111:P113"/>
    <mergeCell ref="Q111:Q113"/>
    <mergeCell ref="R111:R113"/>
    <mergeCell ref="AH111:AH113"/>
    <mergeCell ref="I111:I113"/>
    <mergeCell ref="M107:M108"/>
    <mergeCell ref="N107:N108"/>
    <mergeCell ref="O107:O108"/>
    <mergeCell ref="P107:P108"/>
    <mergeCell ref="Q107:Q108"/>
    <mergeCell ref="G117:G130"/>
    <mergeCell ref="AH107:AH108"/>
    <mergeCell ref="A111:A113"/>
    <mergeCell ref="B111:B113"/>
    <mergeCell ref="C111:C113"/>
    <mergeCell ref="D111:D113"/>
    <mergeCell ref="E111:E113"/>
    <mergeCell ref="F111:F113"/>
    <mergeCell ref="G111:G113"/>
    <mergeCell ref="H111:H113"/>
    <mergeCell ref="AH117:AH130"/>
    <mergeCell ref="M117:M130"/>
    <mergeCell ref="N117:N130"/>
    <mergeCell ref="O117:O130"/>
    <mergeCell ref="P117:P130"/>
    <mergeCell ref="Q117:Q130"/>
    <mergeCell ref="R117:R130"/>
    <mergeCell ref="J111:J113"/>
    <mergeCell ref="Q103:Q106"/>
    <mergeCell ref="R103:R106"/>
    <mergeCell ref="AH103:AH106"/>
    <mergeCell ref="A107:A108"/>
    <mergeCell ref="B107:B108"/>
    <mergeCell ref="C107:C108"/>
    <mergeCell ref="D107:D108"/>
    <mergeCell ref="E107:E108"/>
    <mergeCell ref="F107:F108"/>
    <mergeCell ref="R107:R108"/>
    <mergeCell ref="G107:G108"/>
    <mergeCell ref="H107:H108"/>
    <mergeCell ref="I107:I108"/>
    <mergeCell ref="J107:J108"/>
    <mergeCell ref="K107:K108"/>
    <mergeCell ref="L107:L108"/>
    <mergeCell ref="AH96:AH97"/>
    <mergeCell ref="A99:A100"/>
    <mergeCell ref="B99:B100"/>
    <mergeCell ref="C99:C100"/>
    <mergeCell ref="D99:D100"/>
    <mergeCell ref="E99:E100"/>
    <mergeCell ref="F99:F100"/>
    <mergeCell ref="G99:G100"/>
    <mergeCell ref="A103:A106"/>
    <mergeCell ref="B103:B106"/>
    <mergeCell ref="C103:C106"/>
    <mergeCell ref="D103:D106"/>
    <mergeCell ref="E103:E106"/>
    <mergeCell ref="F103:F106"/>
    <mergeCell ref="G103:G106"/>
    <mergeCell ref="H103:H106"/>
    <mergeCell ref="I103:I106"/>
    <mergeCell ref="J103:J106"/>
    <mergeCell ref="K103:K106"/>
    <mergeCell ref="L103:L106"/>
    <mergeCell ref="M103:M106"/>
    <mergeCell ref="N103:N106"/>
    <mergeCell ref="O103:O106"/>
    <mergeCell ref="P103:P106"/>
    <mergeCell ref="J96:J97"/>
    <mergeCell ref="K96:K97"/>
    <mergeCell ref="L96:L97"/>
    <mergeCell ref="M96:M97"/>
    <mergeCell ref="N96:N97"/>
    <mergeCell ref="O96:O97"/>
    <mergeCell ref="P96:P97"/>
    <mergeCell ref="Q96:Q97"/>
    <mergeCell ref="R96:R97"/>
    <mergeCell ref="A96:A97"/>
    <mergeCell ref="B96:B97"/>
    <mergeCell ref="C96:C97"/>
    <mergeCell ref="D96:D97"/>
    <mergeCell ref="E96:E97"/>
    <mergeCell ref="F96:F97"/>
    <mergeCell ref="G96:G97"/>
    <mergeCell ref="H96:H97"/>
    <mergeCell ref="I96:I97"/>
    <mergeCell ref="A92:A93"/>
    <mergeCell ref="B92:B93"/>
    <mergeCell ref="O87:O91"/>
    <mergeCell ref="P87:P91"/>
    <mergeCell ref="Q87:Q91"/>
    <mergeCell ref="R87:R91"/>
    <mergeCell ref="A87:A91"/>
    <mergeCell ref="B87:B91"/>
    <mergeCell ref="C87:C91"/>
    <mergeCell ref="D87:D91"/>
    <mergeCell ref="G92:G93"/>
    <mergeCell ref="H92:H93"/>
    <mergeCell ref="I92:I93"/>
    <mergeCell ref="J92:J93"/>
    <mergeCell ref="K92:K93"/>
    <mergeCell ref="L92:L93"/>
    <mergeCell ref="M92:M93"/>
    <mergeCell ref="N92:N93"/>
    <mergeCell ref="O92:O93"/>
    <mergeCell ref="P92:P93"/>
    <mergeCell ref="Q92:Q93"/>
    <mergeCell ref="R92:R93"/>
    <mergeCell ref="E87:E91"/>
    <mergeCell ref="F87:F91"/>
    <mergeCell ref="G87:G91"/>
    <mergeCell ref="H87:H91"/>
    <mergeCell ref="C92:C93"/>
    <mergeCell ref="D92:D93"/>
    <mergeCell ref="E92:E93"/>
    <mergeCell ref="F92:F93"/>
    <mergeCell ref="AH87:AH91"/>
    <mergeCell ref="S88:S89"/>
    <mergeCell ref="I87:I91"/>
    <mergeCell ref="J87:J91"/>
    <mergeCell ref="K87:K91"/>
    <mergeCell ref="L87:L91"/>
    <mergeCell ref="M87:M91"/>
    <mergeCell ref="N87:N91"/>
    <mergeCell ref="AH92:AH93"/>
    <mergeCell ref="G84:G85"/>
    <mergeCell ref="H84:H85"/>
    <mergeCell ref="A71:A77"/>
    <mergeCell ref="B71:B77"/>
    <mergeCell ref="C71:C77"/>
    <mergeCell ref="D71:D77"/>
    <mergeCell ref="E71:E77"/>
    <mergeCell ref="A84:A85"/>
    <mergeCell ref="B84:B85"/>
    <mergeCell ref="C84:C85"/>
    <mergeCell ref="D84:D85"/>
    <mergeCell ref="E84:E85"/>
    <mergeCell ref="F84:F85"/>
    <mergeCell ref="R71:R77"/>
    <mergeCell ref="AH71:AH77"/>
    <mergeCell ref="M71:M77"/>
    <mergeCell ref="N71:N77"/>
    <mergeCell ref="O71:O77"/>
    <mergeCell ref="AH66:AH70"/>
    <mergeCell ref="M66:M70"/>
    <mergeCell ref="F71:F77"/>
    <mergeCell ref="G71:G77"/>
    <mergeCell ref="H66:H70"/>
    <mergeCell ref="I66:I70"/>
    <mergeCell ref="J66:J70"/>
    <mergeCell ref="K66:K70"/>
    <mergeCell ref="H71:H77"/>
    <mergeCell ref="I71:I77"/>
    <mergeCell ref="J71:J77"/>
    <mergeCell ref="K71:K77"/>
    <mergeCell ref="L71:L77"/>
    <mergeCell ref="A66:A70"/>
    <mergeCell ref="B66:B70"/>
    <mergeCell ref="C66:C70"/>
    <mergeCell ref="D66:D70"/>
    <mergeCell ref="E66:E70"/>
    <mergeCell ref="F66:F70"/>
    <mergeCell ref="L66:L70"/>
    <mergeCell ref="P71:P77"/>
    <mergeCell ref="Q71:Q77"/>
    <mergeCell ref="N66:N70"/>
    <mergeCell ref="O66:O70"/>
    <mergeCell ref="P66:P70"/>
    <mergeCell ref="Q66:Q70"/>
    <mergeCell ref="R66:R70"/>
    <mergeCell ref="G66:G70"/>
    <mergeCell ref="J49:J64"/>
    <mergeCell ref="K49:K64"/>
    <mergeCell ref="L49:L64"/>
    <mergeCell ref="M49:M64"/>
    <mergeCell ref="N49:N64"/>
    <mergeCell ref="O49:O64"/>
    <mergeCell ref="P49:P64"/>
    <mergeCell ref="Q49:Q64"/>
    <mergeCell ref="R49:R64"/>
    <mergeCell ref="AH46:AH48"/>
    <mergeCell ref="A49:A64"/>
    <mergeCell ref="B49:B64"/>
    <mergeCell ref="C49:C64"/>
    <mergeCell ref="D49:D64"/>
    <mergeCell ref="E49:E64"/>
    <mergeCell ref="F49:F64"/>
    <mergeCell ref="G49:G64"/>
    <mergeCell ref="H49:H64"/>
    <mergeCell ref="I49:I64"/>
    <mergeCell ref="AH49:AH64"/>
    <mergeCell ref="J46:J48"/>
    <mergeCell ref="K46:K48"/>
    <mergeCell ref="L46:L48"/>
    <mergeCell ref="M46:M48"/>
    <mergeCell ref="N46:N48"/>
    <mergeCell ref="O46:O48"/>
    <mergeCell ref="P46:P48"/>
    <mergeCell ref="Q46:Q48"/>
    <mergeCell ref="R46:R48"/>
    <mergeCell ref="A46:A48"/>
    <mergeCell ref="B46:B48"/>
    <mergeCell ref="C46:C48"/>
    <mergeCell ref="D46:D48"/>
    <mergeCell ref="E46:E48"/>
    <mergeCell ref="F46:F48"/>
    <mergeCell ref="G46:G48"/>
    <mergeCell ref="H46:H48"/>
    <mergeCell ref="I46:I48"/>
    <mergeCell ref="R30:R41"/>
    <mergeCell ref="AH30:AH41"/>
    <mergeCell ref="S32:S33"/>
    <mergeCell ref="N30:N41"/>
    <mergeCell ref="O30:O41"/>
    <mergeCell ref="P30:P41"/>
    <mergeCell ref="Q30:Q41"/>
    <mergeCell ref="H43:H45"/>
    <mergeCell ref="I43:I45"/>
    <mergeCell ref="J43:J45"/>
    <mergeCell ref="K43:K45"/>
    <mergeCell ref="L43:L45"/>
    <mergeCell ref="M43:M45"/>
    <mergeCell ref="N43:N45"/>
    <mergeCell ref="O43:O45"/>
    <mergeCell ref="P43:P45"/>
    <mergeCell ref="Q43:Q45"/>
    <mergeCell ref="R43:R45"/>
    <mergeCell ref="AH43:AH45"/>
    <mergeCell ref="A30:A41"/>
    <mergeCell ref="B30:B41"/>
    <mergeCell ref="C30:C41"/>
    <mergeCell ref="D30:D41"/>
    <mergeCell ref="E30:E41"/>
    <mergeCell ref="I26:I29"/>
    <mergeCell ref="G43:G45"/>
    <mergeCell ref="L30:L41"/>
    <mergeCell ref="M30:M41"/>
    <mergeCell ref="F30:F41"/>
    <mergeCell ref="G30:G41"/>
    <mergeCell ref="H30:H41"/>
    <mergeCell ref="I30:I41"/>
    <mergeCell ref="J30:J41"/>
    <mergeCell ref="K30:K41"/>
    <mergeCell ref="A43:A45"/>
    <mergeCell ref="B43:B45"/>
    <mergeCell ref="C43:C45"/>
    <mergeCell ref="D43:D45"/>
    <mergeCell ref="E43:E45"/>
    <mergeCell ref="F43:F45"/>
    <mergeCell ref="F26:F29"/>
    <mergeCell ref="J26:J29"/>
    <mergeCell ref="K26:K29"/>
    <mergeCell ref="L26:L29"/>
    <mergeCell ref="M26:M29"/>
    <mergeCell ref="N26:N29"/>
    <mergeCell ref="AH23:AH25"/>
    <mergeCell ref="Q23:Q25"/>
    <mergeCell ref="R23:R25"/>
    <mergeCell ref="K23:K25"/>
    <mergeCell ref="L23:L25"/>
    <mergeCell ref="P26:P29"/>
    <mergeCell ref="Q26:Q29"/>
    <mergeCell ref="R26:R29"/>
    <mergeCell ref="AH26:AH29"/>
    <mergeCell ref="S20:S21"/>
    <mergeCell ref="S23:S24"/>
    <mergeCell ref="A23:A25"/>
    <mergeCell ref="B23:B25"/>
    <mergeCell ref="O26:O29"/>
    <mergeCell ref="C23:C25"/>
    <mergeCell ref="D23:D25"/>
    <mergeCell ref="E23:E25"/>
    <mergeCell ref="F23:F25"/>
    <mergeCell ref="G26:G29"/>
    <mergeCell ref="H26:H29"/>
    <mergeCell ref="M23:M25"/>
    <mergeCell ref="N23:N25"/>
    <mergeCell ref="O23:O25"/>
    <mergeCell ref="P23:P25"/>
    <mergeCell ref="G23:G25"/>
    <mergeCell ref="H23:H25"/>
    <mergeCell ref="I23:I25"/>
    <mergeCell ref="J23:J25"/>
    <mergeCell ref="A26:A29"/>
    <mergeCell ref="B26:B29"/>
    <mergeCell ref="C26:C29"/>
    <mergeCell ref="D26:D29"/>
    <mergeCell ref="E26:E29"/>
    <mergeCell ref="A20:A21"/>
    <mergeCell ref="B20:B21"/>
    <mergeCell ref="C20:C21"/>
    <mergeCell ref="D20:D21"/>
    <mergeCell ref="E20:E21"/>
    <mergeCell ref="F20:F21"/>
    <mergeCell ref="R16:R19"/>
    <mergeCell ref="AH16:AH19"/>
    <mergeCell ref="M16:M19"/>
    <mergeCell ref="N16:N19"/>
    <mergeCell ref="O16:O19"/>
    <mergeCell ref="P16:P19"/>
    <mergeCell ref="Q16:Q19"/>
    <mergeCell ref="AH20:AH21"/>
    <mergeCell ref="I20:I21"/>
    <mergeCell ref="J20:J21"/>
    <mergeCell ref="K20:K21"/>
    <mergeCell ref="L20:L21"/>
    <mergeCell ref="M20:M21"/>
    <mergeCell ref="N20:N21"/>
    <mergeCell ref="O20:O21"/>
    <mergeCell ref="P20:P21"/>
    <mergeCell ref="Q20:Q21"/>
    <mergeCell ref="R20:R21"/>
    <mergeCell ref="G20:G21"/>
    <mergeCell ref="H20:H21"/>
    <mergeCell ref="L16:L19"/>
    <mergeCell ref="F16:F19"/>
    <mergeCell ref="G16:G19"/>
    <mergeCell ref="H16:H19"/>
    <mergeCell ref="I16:I19"/>
    <mergeCell ref="J16:J19"/>
    <mergeCell ref="K16:K19"/>
    <mergeCell ref="A7:AH7"/>
    <mergeCell ref="A9:A14"/>
    <mergeCell ref="B9:B14"/>
    <mergeCell ref="C9:C14"/>
    <mergeCell ref="D9:D14"/>
    <mergeCell ref="E9:E14"/>
    <mergeCell ref="F9:F14"/>
    <mergeCell ref="A16:A19"/>
    <mergeCell ref="B16:B19"/>
    <mergeCell ref="C16:C19"/>
    <mergeCell ref="D16:D19"/>
    <mergeCell ref="E16:E19"/>
    <mergeCell ref="J9:J14"/>
    <mergeCell ref="G9:G14"/>
    <mergeCell ref="H9:H14"/>
    <mergeCell ref="I9:I14"/>
    <mergeCell ref="P9:P14"/>
    <mergeCell ref="Q9:Q14"/>
    <mergeCell ref="R9:R14"/>
    <mergeCell ref="AH9:AH14"/>
    <mergeCell ref="S13:S14"/>
    <mergeCell ref="N9:N14"/>
    <mergeCell ref="O9:O14"/>
    <mergeCell ref="K9:K14"/>
    <mergeCell ref="L9:L14"/>
    <mergeCell ref="M9:M14"/>
  </mergeCells>
  <printOptions horizontalCentered="1" verticalCentered="1"/>
  <pageMargins left="0.39370078740157483" right="0.39370078740157483" top="0.39370078740157483" bottom="0.39370078740157483" header="0.39370078740157483" footer="0.31496062992125984"/>
  <pageSetup paperSize="5" scale="20" fitToHeight="0" orientation="landscape" r:id="rId1"/>
  <rowBreaks count="5" manualBreakCount="5">
    <brk id="32" max="41" man="1"/>
    <brk id="82" max="41" man="1"/>
    <brk id="100" max="41" man="1"/>
    <brk id="130" max="41" man="1"/>
    <brk id="152"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PES DICIEMBRE- 2022</vt:lpstr>
      <vt:lpstr>'PES DICIEMBRE- 2022'!Área_de_impresión</vt:lpstr>
      <vt:lpstr>'PES DICIEMBRE- 2022'!Títulos_a_imprimir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CAROLINA</cp:lastModifiedBy>
  <dcterms:created xsi:type="dcterms:W3CDTF">2023-02-01T00:09:45Z</dcterms:created>
  <dcterms:modified xsi:type="dcterms:W3CDTF">2023-02-01T00:32:50Z</dcterms:modified>
</cp:coreProperties>
</file>