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202300"/>
  <mc:AlternateContent xmlns:mc="http://schemas.openxmlformats.org/markup-compatibility/2006">
    <mc:Choice Requires="x15">
      <x15ac:absPath xmlns:x15ac="http://schemas.microsoft.com/office/spreadsheetml/2010/11/ac" url="F:\01. MINTIC 2024\PES PEI 2024\SEGUIMIENTO 3T\PARA PUBLICACION\PARA PUBLICACION 3T\"/>
    </mc:Choice>
  </mc:AlternateContent>
  <xr:revisionPtr revIDLastSave="0" documentId="13_ncr:20001_{55053509-5A70-4DC4-A70A-90A4FD051A7C}" xr6:coauthVersionLast="47" xr6:coauthVersionMax="47" xr10:uidLastSave="{00000000-0000-0000-0000-000000000000}"/>
  <workbookProtection workbookAlgorithmName="SHA-512" workbookHashValue="bKsPrb0F5H+AziZGIVuorn6HJ2QFoB+2uGaKAfhJ5O7o+E1hNwYcg11sP2nlkiRqVXbT7u+eR4w32+mvwOfOew==" workbookSaltValue="Y/ziY3DvQOJ3TapQMI1Dvw==" workbookSpinCount="100000" lockStructure="1"/>
  <bookViews>
    <workbookView xWindow="-108" yWindow="-108" windowWidth="23256" windowHeight="12456" xr2:uid="{6320673B-B348-4BBA-9AC2-8B1977E5C61D}"/>
  </bookViews>
  <sheets>
    <sheet name="PEI 3T" sheetId="2" r:id="rId1"/>
    <sheet name="conv" sheetId="3" r:id="rId2"/>
    <sheet name="hist modif" sheetId="4" r:id="rId3"/>
  </sheets>
  <externalReferences>
    <externalReference r:id="rId4"/>
    <externalReference r:id="rId5"/>
    <externalReference r:id="rId6"/>
  </externalReferences>
  <definedNames>
    <definedName name="_xlnm._FilterDatabase" localSheetId="0" hidden="1">'PEI 3T'!$A$8:$BC$99</definedName>
    <definedName name="AF" localSheetId="0">#REF!</definedName>
    <definedName name="AF">#REF!</definedName>
    <definedName name="AFFFMM" localSheetId="0">#REF!</definedName>
    <definedName name="AFFFMM">#REF!</definedName>
    <definedName name="AFOCHO" localSheetId="0">#REF!</definedName>
    <definedName name="AFOCHO">#REF!</definedName>
    <definedName name="AFPONAL" localSheetId="0">#REF!</definedName>
    <definedName name="AFPONAL">#REF!</definedName>
    <definedName name="AI" localSheetId="0">#REF!</definedName>
    <definedName name="AI">#REF!</definedName>
    <definedName name="AMFFMM" localSheetId="0">#REF!</definedName>
    <definedName name="AMFFMM">#REF!</definedName>
    <definedName name="AMOCHO" localSheetId="0">#REF!</definedName>
    <definedName name="AMOCHO">#REF!</definedName>
    <definedName name="AMPONAL" localSheetId="0">#REF!</definedName>
    <definedName name="AMPONAL">#REF!</definedName>
    <definedName name="AMYC" localSheetId="0">#REF!</definedName>
    <definedName name="AMYC">#REF!</definedName>
    <definedName name="AMYM" localSheetId="0">#REF!</definedName>
    <definedName name="AMYM">#REF!</definedName>
    <definedName name="AP" localSheetId="0">#REF!</definedName>
    <definedName name="AP">#REF!</definedName>
    <definedName name="_xlnm.Print_Area" localSheetId="0">'PEI 3T'!$A$1:$BC$105</definedName>
    <definedName name="areas_f">[1]enunciados!$A$4:$A$9</definedName>
    <definedName name="AS" localSheetId="0">#REF!</definedName>
    <definedName name="AS">#REF!</definedName>
    <definedName name="B" localSheetId="0">#REF!</definedName>
    <definedName name="B">#REF!</definedName>
    <definedName name="CGI" localSheetId="0">#REF!</definedName>
    <definedName name="CGI">#REF!</definedName>
    <definedName name="CGMYC" localSheetId="0">#REF!</definedName>
    <definedName name="CGMYC">#REF!</definedName>
    <definedName name="CGMYM" localSheetId="0">#REF!</definedName>
    <definedName name="CGMYM">#REF!</definedName>
    <definedName name="CGS" localSheetId="0">#REF!</definedName>
    <definedName name="CGS">#REF!</definedName>
    <definedName name="EF" localSheetId="0">#REF!</definedName>
    <definedName name="EF">#REF!</definedName>
    <definedName name="EI" localSheetId="0">#REF!</definedName>
    <definedName name="EI">#REF!</definedName>
    <definedName name="EMYC" localSheetId="0">#REF!</definedName>
    <definedName name="EMYC">#REF!</definedName>
    <definedName name="EMYM" localSheetId="0">#REF!</definedName>
    <definedName name="EMYM">#REF!</definedName>
    <definedName name="EP" localSheetId="0">#REF!</definedName>
    <definedName name="EP">#REF!</definedName>
    <definedName name="ES" localSheetId="0">#REF!</definedName>
    <definedName name="ES">#REF!</definedName>
    <definedName name="FF" localSheetId="0">#REF!</definedName>
    <definedName name="FF">#REF!</definedName>
    <definedName name="FFMMAF" localSheetId="0">#REF!</definedName>
    <definedName name="FFMMAF">#REF!</definedName>
    <definedName name="FFMMAM" localSheetId="0">#REF!</definedName>
    <definedName name="FFMMAM">#REF!</definedName>
    <definedName name="FI" localSheetId="0">#REF!</definedName>
    <definedName name="FI">#REF!</definedName>
    <definedName name="FMYC" localSheetId="0">#REF!</definedName>
    <definedName name="FMYC">#REF!</definedName>
    <definedName name="FMYM" localSheetId="0">#REF!</definedName>
    <definedName name="FMYM">#REF!</definedName>
    <definedName name="FP" localSheetId="0">#REF!</definedName>
    <definedName name="FP">#REF!</definedName>
    <definedName name="FS" localSheetId="0">#REF!</definedName>
    <definedName name="FS">#REF!</definedName>
    <definedName name="GCH" localSheetId="0">#REF!</definedName>
    <definedName name="GCH">#REF!</definedName>
    <definedName name="GD" localSheetId="0">#REF!</definedName>
    <definedName name="GD">#REF!</definedName>
    <definedName name="i" localSheetId="0">#REF!</definedName>
    <definedName name="i">#REF!</definedName>
    <definedName name="in_001" localSheetId="0">#REF!</definedName>
    <definedName name="in_001">#REF!</definedName>
    <definedName name="ini_10" localSheetId="0">#REF!</definedName>
    <definedName name="ini_10">#REF!</definedName>
    <definedName name="ini_11" localSheetId="0">#REF!</definedName>
    <definedName name="ini_11">#REF!</definedName>
    <definedName name="ini_12" localSheetId="0">#REF!</definedName>
    <definedName name="ini_12">#REF!</definedName>
    <definedName name="ini_13" localSheetId="0">#REF!</definedName>
    <definedName name="ini_13">#REF!</definedName>
    <definedName name="ini_14" localSheetId="0">#REF!</definedName>
    <definedName name="ini_14">#REF!</definedName>
    <definedName name="ini_15" localSheetId="0">#REF!</definedName>
    <definedName name="ini_15">#REF!</definedName>
    <definedName name="ini_16" localSheetId="0">#REF!</definedName>
    <definedName name="ini_16">#REF!</definedName>
    <definedName name="ini_17" localSheetId="0">#REF!</definedName>
    <definedName name="ini_17">#REF!</definedName>
    <definedName name="ini_18" localSheetId="0">#REF!</definedName>
    <definedName name="ini_18">#REF!</definedName>
    <definedName name="ini_19" localSheetId="0">#REF!</definedName>
    <definedName name="ini_19">#REF!</definedName>
    <definedName name="ini_2" localSheetId="0">#REF!</definedName>
    <definedName name="ini_2">#REF!</definedName>
    <definedName name="ini_20" localSheetId="0">#REF!</definedName>
    <definedName name="ini_20">#REF!</definedName>
    <definedName name="ini_21" localSheetId="0">#REF!</definedName>
    <definedName name="ini_21">#REF!</definedName>
    <definedName name="ini_22" localSheetId="0">#REF!</definedName>
    <definedName name="ini_22">#REF!</definedName>
    <definedName name="ini_23" localSheetId="0">#REF!</definedName>
    <definedName name="ini_23">#REF!</definedName>
    <definedName name="ini_24" localSheetId="0">#REF!</definedName>
    <definedName name="ini_24">#REF!</definedName>
    <definedName name="ini_25" localSheetId="0">#REF!</definedName>
    <definedName name="ini_25">#REF!</definedName>
    <definedName name="ini_26" localSheetId="0">#REF!</definedName>
    <definedName name="ini_26">#REF!</definedName>
    <definedName name="ini_27" localSheetId="0">#REF!</definedName>
    <definedName name="ini_27">#REF!</definedName>
    <definedName name="ini_28" localSheetId="0">#REF!</definedName>
    <definedName name="ini_28">#REF!</definedName>
    <definedName name="ini_29" localSheetId="0">#REF!</definedName>
    <definedName name="ini_29">#REF!</definedName>
    <definedName name="ini_3" localSheetId="0">#REF!</definedName>
    <definedName name="ini_3">#REF!</definedName>
    <definedName name="ini_30" localSheetId="0">#REF!</definedName>
    <definedName name="ini_30">#REF!</definedName>
    <definedName name="ini_31" localSheetId="0">#REF!</definedName>
    <definedName name="ini_31">#REF!</definedName>
    <definedName name="ini_32" localSheetId="0">#REF!</definedName>
    <definedName name="ini_32">#REF!</definedName>
    <definedName name="ini_33" localSheetId="0">#REF!</definedName>
    <definedName name="ini_33">#REF!</definedName>
    <definedName name="ini_34" localSheetId="0">#REF!</definedName>
    <definedName name="ini_34">#REF!</definedName>
    <definedName name="ini_35" localSheetId="0">#REF!</definedName>
    <definedName name="ini_35">#REF!</definedName>
    <definedName name="ini_36" localSheetId="0">#REF!</definedName>
    <definedName name="ini_36">#REF!</definedName>
    <definedName name="ini_37" localSheetId="0">#REF!</definedName>
    <definedName name="ini_37">#REF!</definedName>
    <definedName name="ini_38" localSheetId="0">#REF!</definedName>
    <definedName name="ini_38">#REF!</definedName>
    <definedName name="ini_39" localSheetId="0">#REF!</definedName>
    <definedName name="ini_39">#REF!</definedName>
    <definedName name="ini_4" localSheetId="0">#REF!</definedName>
    <definedName name="ini_4">#REF!</definedName>
    <definedName name="ini_40" localSheetId="0">#REF!</definedName>
    <definedName name="ini_40">#REF!</definedName>
    <definedName name="ini_41" localSheetId="0">#REF!</definedName>
    <definedName name="ini_41">#REF!</definedName>
    <definedName name="ini_42" localSheetId="0">#REF!</definedName>
    <definedName name="ini_42">#REF!</definedName>
    <definedName name="ini_43" localSheetId="0">#REF!</definedName>
    <definedName name="ini_43">#REF!</definedName>
    <definedName name="ini_44" localSheetId="0">#REF!</definedName>
    <definedName name="ini_44">#REF!</definedName>
    <definedName name="ini_45" localSheetId="0">#REF!</definedName>
    <definedName name="ini_45">#REF!</definedName>
    <definedName name="ini_46" localSheetId="0">#REF!</definedName>
    <definedName name="ini_46">#REF!</definedName>
    <definedName name="ini_47" localSheetId="0">#REF!</definedName>
    <definedName name="ini_47">#REF!</definedName>
    <definedName name="ini_48" localSheetId="0">#REF!</definedName>
    <definedName name="ini_48">#REF!</definedName>
    <definedName name="ini_49" localSheetId="0">#REF!</definedName>
    <definedName name="ini_49">#REF!</definedName>
    <definedName name="ini_5" localSheetId="0">#REF!</definedName>
    <definedName name="ini_5">#REF!</definedName>
    <definedName name="ini_50" localSheetId="0">#REF!</definedName>
    <definedName name="ini_50">#REF!</definedName>
    <definedName name="ini_51" localSheetId="0">#REF!</definedName>
    <definedName name="ini_51">#REF!</definedName>
    <definedName name="ini_52" localSheetId="0">#REF!</definedName>
    <definedName name="ini_52">#REF!</definedName>
    <definedName name="ini_53" localSheetId="0">#REF!</definedName>
    <definedName name="ini_53">#REF!</definedName>
    <definedName name="ini_54" localSheetId="0">#REF!</definedName>
    <definedName name="ini_54">#REF!</definedName>
    <definedName name="ini_55" localSheetId="0">#REF!</definedName>
    <definedName name="ini_55">#REF!</definedName>
    <definedName name="ini_56" localSheetId="0">#REF!</definedName>
    <definedName name="ini_56">#REF!</definedName>
    <definedName name="ini_57" localSheetId="0">#REF!</definedName>
    <definedName name="ini_57">#REF!</definedName>
    <definedName name="ini_58" localSheetId="0">#REF!</definedName>
    <definedName name="ini_58">#REF!</definedName>
    <definedName name="ini_59" localSheetId="0">#REF!</definedName>
    <definedName name="ini_59">#REF!</definedName>
    <definedName name="ini_6" localSheetId="0">#REF!</definedName>
    <definedName name="ini_6">#REF!</definedName>
    <definedName name="ini_60" localSheetId="0">#REF!</definedName>
    <definedName name="ini_60">#REF!</definedName>
    <definedName name="ini_61" localSheetId="0">#REF!</definedName>
    <definedName name="ini_61">#REF!</definedName>
    <definedName name="ini_62" localSheetId="0">#REF!</definedName>
    <definedName name="ini_62">#REF!</definedName>
    <definedName name="ini_63" localSheetId="0">#REF!</definedName>
    <definedName name="ini_63">#REF!</definedName>
    <definedName name="ini_64" localSheetId="0">#REF!</definedName>
    <definedName name="ini_64">#REF!</definedName>
    <definedName name="ini_65" localSheetId="0">#REF!</definedName>
    <definedName name="ini_65">#REF!</definedName>
    <definedName name="ini_66" localSheetId="0">#REF!</definedName>
    <definedName name="ini_66">#REF!</definedName>
    <definedName name="ini_67" localSheetId="0">#REF!</definedName>
    <definedName name="ini_67">#REF!</definedName>
    <definedName name="ini_68" localSheetId="0">#REF!</definedName>
    <definedName name="ini_68">#REF!</definedName>
    <definedName name="ini_69" localSheetId="0">#REF!</definedName>
    <definedName name="ini_69">#REF!</definedName>
    <definedName name="ini_7" localSheetId="0">#REF!</definedName>
    <definedName name="ini_7">#REF!</definedName>
    <definedName name="ini_70" localSheetId="0">#REF!</definedName>
    <definedName name="ini_70">#REF!</definedName>
    <definedName name="ini_71" localSheetId="0">#REF!</definedName>
    <definedName name="ini_71">#REF!</definedName>
    <definedName name="ini_72" localSheetId="0">#REF!</definedName>
    <definedName name="ini_72">#REF!</definedName>
    <definedName name="ini_73" localSheetId="0">#REF!</definedName>
    <definedName name="ini_73">#REF!</definedName>
    <definedName name="ini_74" localSheetId="0">#REF!</definedName>
    <definedName name="ini_74">#REF!</definedName>
    <definedName name="ini_75" localSheetId="0">#REF!</definedName>
    <definedName name="ini_75">#REF!</definedName>
    <definedName name="ini_76" localSheetId="0">#REF!</definedName>
    <definedName name="ini_76">#REF!</definedName>
    <definedName name="ini_77" localSheetId="0">#REF!</definedName>
    <definedName name="ini_77">#REF!</definedName>
    <definedName name="ini_78" localSheetId="0">#REF!</definedName>
    <definedName name="ini_78">#REF!</definedName>
    <definedName name="ini_79" localSheetId="0">#REF!</definedName>
    <definedName name="ini_79">#REF!</definedName>
    <definedName name="ini_8" localSheetId="0">#REF!</definedName>
    <definedName name="ini_8">#REF!</definedName>
    <definedName name="ini_80" localSheetId="0">#REF!</definedName>
    <definedName name="ini_80">#REF!</definedName>
    <definedName name="ini_81" localSheetId="0">#REF!</definedName>
    <definedName name="ini_81">#REF!</definedName>
    <definedName name="ini_82" localSheetId="0">#REF!</definedName>
    <definedName name="ini_82">#REF!</definedName>
    <definedName name="ini_83" localSheetId="0">#REF!</definedName>
    <definedName name="ini_83">#REF!</definedName>
    <definedName name="ini_84" localSheetId="0">#REF!</definedName>
    <definedName name="ini_84">#REF!</definedName>
    <definedName name="ini_85" localSheetId="0">#REF!</definedName>
    <definedName name="ini_85">#REF!</definedName>
    <definedName name="ini_86" localSheetId="0">#REF!</definedName>
    <definedName name="ini_86">#REF!</definedName>
    <definedName name="ini_87" localSheetId="0">#REF!</definedName>
    <definedName name="ini_87">#REF!</definedName>
    <definedName name="ini_88" localSheetId="0">#REF!</definedName>
    <definedName name="ini_88">#REF!</definedName>
    <definedName name="ini_89" localSheetId="0">#REF!</definedName>
    <definedName name="ini_89">#REF!</definedName>
    <definedName name="ini_9" localSheetId="0">#REF!</definedName>
    <definedName name="ini_9">#REF!</definedName>
    <definedName name="ini_90" localSheetId="0">#REF!</definedName>
    <definedName name="ini_90">#REF!</definedName>
    <definedName name="ini_91" localSheetId="0">#REF!</definedName>
    <definedName name="ini_91">#REF!</definedName>
    <definedName name="ini_92" localSheetId="0">#REF!</definedName>
    <definedName name="ini_92">#REF!</definedName>
    <definedName name="ini_93" localSheetId="0">#REF!</definedName>
    <definedName name="ini_93">#REF!</definedName>
    <definedName name="inter" localSheetId="0">#REF!</definedName>
    <definedName name="inter">#REF!</definedName>
    <definedName name="J" localSheetId="0">#REF!</definedName>
    <definedName name="J">#REF!</definedName>
    <definedName name="L" localSheetId="0">#REF!</definedName>
    <definedName name="L">#REF!</definedName>
    <definedName name="MATRIZ" localSheetId="0">#REF!</definedName>
    <definedName name="MATRIZ">#REF!</definedName>
    <definedName name="MetasOb1" localSheetId="0">#REF!</definedName>
    <definedName name="MetasOb1">#REF!</definedName>
    <definedName name="MetasOb2" localSheetId="0">#REF!</definedName>
    <definedName name="MetasOb2">#REF!</definedName>
    <definedName name="MetasOb3" localSheetId="0">#REF!</definedName>
    <definedName name="MetasOb3">#REF!</definedName>
    <definedName name="MetasOb4" localSheetId="0">#REF!</definedName>
    <definedName name="MetasOb4">#REF!</definedName>
    <definedName name="MetasOb5" localSheetId="0">#REF!</definedName>
    <definedName name="MetasOb5">#REF!</definedName>
    <definedName name="MetasOb6" localSheetId="0">#REF!</definedName>
    <definedName name="MetasOb6">#REF!</definedName>
    <definedName name="MetasOb7" localSheetId="0">#REF!</definedName>
    <definedName name="MetasOb7">#REF!</definedName>
    <definedName name="MetasOb8" localSheetId="0">#REF!</definedName>
    <definedName name="MetasOb8">#REF!</definedName>
    <definedName name="MetasOb9" localSheetId="0">#REF!</definedName>
    <definedName name="MetasOb9">#REF!</definedName>
    <definedName name="MSC" localSheetId="0">#REF!</definedName>
    <definedName name="MSC">#REF!</definedName>
    <definedName name="Objetivos" localSheetId="0">#REF!</definedName>
    <definedName name="Objetivos">#REF!</definedName>
    <definedName name="oficina" localSheetId="0">#REF!</definedName>
    <definedName name="oficina">#REF!</definedName>
    <definedName name="PC" localSheetId="0">#REF!</definedName>
    <definedName name="PC">#REF!</definedName>
    <definedName name="PI" localSheetId="0">#REF!</definedName>
    <definedName name="PI">#REF!</definedName>
    <definedName name="PIC" localSheetId="0">#REF!</definedName>
    <definedName name="PIC">#REF!</definedName>
    <definedName name="PMYC" localSheetId="0">#REF!</definedName>
    <definedName name="PMYC">#REF!</definedName>
    <definedName name="PONAL" localSheetId="0">#REF!</definedName>
    <definedName name="PONAL">#REF!</definedName>
    <definedName name="PONALAF" localSheetId="0">#REF!</definedName>
    <definedName name="PONALAF">#REF!</definedName>
    <definedName name="PONALAF2" localSheetId="0">#REF!</definedName>
    <definedName name="PONALAF2">#REF!</definedName>
    <definedName name="PONALAM" localSheetId="0">#REF!</definedName>
    <definedName name="PONALAM">#REF!</definedName>
    <definedName name="PP" localSheetId="0">#REF!</definedName>
    <definedName name="PP">#REF!</definedName>
    <definedName name="prensa" localSheetId="0">#REF!</definedName>
    <definedName name="prensa">#REF!</definedName>
    <definedName name="PS" localSheetId="0">#REF!</definedName>
    <definedName name="PS">#REF!</definedName>
    <definedName name="qwer" localSheetId="0">#REF!</definedName>
    <definedName name="qwer">#REF!</definedName>
    <definedName name="S" localSheetId="0">#REF!</definedName>
    <definedName name="S">#REF!</definedName>
    <definedName name="SO" localSheetId="0">#REF!</definedName>
    <definedName name="SO">#REF!</definedName>
    <definedName name="TICs" localSheetId="0">#REF!</definedName>
    <definedName name="TICs">#REF!</definedName>
    <definedName name="tipos">[2]Hoja1!$D$7:$D$9</definedName>
    <definedName name="_xlnm.Print_Titles" localSheetId="0">'PEI 3T'!$1:$8</definedName>
    <definedName name="v.total">#N/A</definedName>
    <definedName name="xxxxxxx" localSheetId="0">#REF!</definedName>
    <definedName name="xxxxxxx">#REF!</definedName>
  </definedNames>
  <calcPr calcId="191029"/>
  <fileRecoveryPr repairLoad="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S99" i="2" l="1"/>
  <c r="AR99" i="2"/>
  <c r="AF99" i="2"/>
  <c r="N99" i="2"/>
  <c r="O99" i="2" s="1"/>
  <c r="AR97" i="2"/>
  <c r="AA97" i="2"/>
  <c r="AF97" i="2" s="1"/>
  <c r="AS97" i="2" s="1"/>
  <c r="AS96" i="2"/>
  <c r="AR96" i="2"/>
  <c r="AF96" i="2"/>
  <c r="U96" i="2"/>
  <c r="AR95" i="2"/>
  <c r="AF95" i="2"/>
  <c r="AS95" i="2" s="1"/>
  <c r="U95" i="2"/>
  <c r="N95" i="2"/>
  <c r="O95" i="2" s="1"/>
  <c r="AR94" i="2"/>
  <c r="AF94" i="2"/>
  <c r="AS94" i="2" s="1"/>
  <c r="U94" i="2"/>
  <c r="AR93" i="2"/>
  <c r="AF93" i="2"/>
  <c r="AS93" i="2" s="1"/>
  <c r="AR92" i="2"/>
  <c r="AF92" i="2"/>
  <c r="AS92" i="2" s="1"/>
  <c r="U92" i="2"/>
  <c r="AR91" i="2"/>
  <c r="AF91" i="2"/>
  <c r="AS91" i="2" s="1"/>
  <c r="U91" i="2"/>
  <c r="AR90" i="2"/>
  <c r="AF90" i="2"/>
  <c r="AS90" i="2" s="1"/>
  <c r="U90" i="2"/>
  <c r="AR89" i="2"/>
  <c r="AF89" i="2"/>
  <c r="AS89" i="2" s="1"/>
  <c r="U89" i="2"/>
  <c r="N89" i="2"/>
  <c r="O89" i="2" s="1"/>
  <c r="AR88" i="2"/>
  <c r="AF88" i="2"/>
  <c r="AS88" i="2" s="1"/>
  <c r="N88" i="2"/>
  <c r="O88" i="2" s="1"/>
  <c r="AR87" i="2"/>
  <c r="AF87" i="2"/>
  <c r="AS87" i="2" s="1"/>
  <c r="U87" i="2"/>
  <c r="N87" i="2"/>
  <c r="O87" i="2" s="1"/>
  <c r="J87" i="2"/>
  <c r="AR86" i="2"/>
  <c r="AF86" i="2"/>
  <c r="AS86" i="2" s="1"/>
  <c r="AR85" i="2"/>
  <c r="AF85" i="2"/>
  <c r="AS85" i="2" s="1"/>
  <c r="N85" i="2"/>
  <c r="O85" i="2" s="1"/>
  <c r="AR84" i="2"/>
  <c r="AF84" i="2"/>
  <c r="AS84" i="2" s="1"/>
  <c r="AR83" i="2"/>
  <c r="AF83" i="2"/>
  <c r="AS83" i="2" s="1"/>
  <c r="AR82" i="2"/>
  <c r="AF82" i="2"/>
  <c r="AS82" i="2" s="1"/>
  <c r="AR81" i="2"/>
  <c r="AF81" i="2"/>
  <c r="AS81" i="2" s="1"/>
  <c r="U81" i="2"/>
  <c r="N81" i="2"/>
  <c r="O81" i="2" s="1"/>
  <c r="AR80" i="2"/>
  <c r="AF80" i="2"/>
  <c r="AS80" i="2" s="1"/>
  <c r="AR79" i="2"/>
  <c r="AF79" i="2"/>
  <c r="AS79" i="2" s="1"/>
  <c r="AR78" i="2"/>
  <c r="AF78" i="2"/>
  <c r="AS78" i="2" s="1"/>
  <c r="AF77" i="2"/>
  <c r="AS77" i="2" s="1"/>
  <c r="AF76" i="2"/>
  <c r="AS76" i="2" s="1"/>
  <c r="N76" i="2"/>
  <c r="O76" i="2" s="1"/>
  <c r="J76" i="2"/>
  <c r="AR75" i="2"/>
  <c r="AF75" i="2"/>
  <c r="AS75" i="2" s="1"/>
  <c r="N75" i="2"/>
  <c r="O75" i="2" s="1"/>
  <c r="AR74" i="2"/>
  <c r="AF74" i="2"/>
  <c r="AS74" i="2" s="1"/>
  <c r="U74" i="2"/>
  <c r="N74" i="2"/>
  <c r="O74" i="2" s="1"/>
  <c r="J74" i="2"/>
  <c r="AR73" i="2"/>
  <c r="AF73" i="2"/>
  <c r="AS73" i="2" s="1"/>
  <c r="U73" i="2"/>
  <c r="AS72" i="2"/>
  <c r="AR72" i="2"/>
  <c r="AF72" i="2"/>
  <c r="U72" i="2"/>
  <c r="N72" i="2"/>
  <c r="O72" i="2" s="1"/>
  <c r="J72" i="2"/>
  <c r="AR71" i="2"/>
  <c r="AF71" i="2"/>
  <c r="AS71" i="2" s="1"/>
  <c r="U71" i="2"/>
  <c r="AR70" i="2"/>
  <c r="AF70" i="2"/>
  <c r="AS70" i="2" s="1"/>
  <c r="N70" i="2"/>
  <c r="O70" i="2" s="1"/>
  <c r="AR69" i="2"/>
  <c r="AF69" i="2"/>
  <c r="AS69" i="2" s="1"/>
  <c r="U69" i="2"/>
  <c r="N69" i="2"/>
  <c r="O69" i="2" s="1"/>
  <c r="J69" i="2"/>
  <c r="AR68" i="2"/>
  <c r="AF68" i="2"/>
  <c r="AS68" i="2" s="1"/>
  <c r="N68" i="2"/>
  <c r="O68" i="2" s="1"/>
  <c r="AR67" i="2"/>
  <c r="AF67" i="2"/>
  <c r="AS67" i="2" s="1"/>
  <c r="L67" i="2"/>
  <c r="N67" i="2" s="1"/>
  <c r="O67" i="2" s="1"/>
  <c r="AR66" i="2"/>
  <c r="AF66" i="2"/>
  <c r="AS66" i="2" s="1"/>
  <c r="U66" i="2"/>
  <c r="AR65" i="2"/>
  <c r="AF65" i="2"/>
  <c r="AS65" i="2" s="1"/>
  <c r="AR64" i="2"/>
  <c r="AF64" i="2"/>
  <c r="AS64" i="2" s="1"/>
  <c r="AR63" i="2"/>
  <c r="AF63" i="2"/>
  <c r="AS63" i="2" s="1"/>
  <c r="U63" i="2"/>
  <c r="N63" i="2"/>
  <c r="O63" i="2" s="1"/>
  <c r="U62" i="2"/>
  <c r="AF61" i="2"/>
  <c r="AS61" i="2" s="1"/>
  <c r="U60" i="2"/>
  <c r="N60" i="2"/>
  <c r="O60" i="2" s="1"/>
  <c r="J60" i="2"/>
  <c r="AR58" i="2"/>
  <c r="AF58" i="2"/>
  <c r="AS58" i="2" s="1"/>
  <c r="AR57" i="2"/>
  <c r="AF57" i="2"/>
  <c r="AS57" i="2" s="1"/>
  <c r="AS56" i="2"/>
  <c r="AR55" i="2"/>
  <c r="AF55" i="2"/>
  <c r="AS55" i="2" s="1"/>
  <c r="AR54" i="2"/>
  <c r="AF54" i="2"/>
  <c r="AS54" i="2" s="1"/>
  <c r="AR53" i="2"/>
  <c r="AF53" i="2"/>
  <c r="AS53" i="2" s="1"/>
  <c r="AR52" i="2"/>
  <c r="AF52" i="2"/>
  <c r="AS52" i="2" s="1"/>
  <c r="AR51" i="2"/>
  <c r="AF51" i="2"/>
  <c r="AS51" i="2" s="1"/>
  <c r="AR50" i="2"/>
  <c r="AF50" i="2"/>
  <c r="AS50" i="2" s="1"/>
  <c r="N50" i="2"/>
  <c r="O50" i="2" s="1"/>
  <c r="AR49" i="2"/>
  <c r="AF49" i="2"/>
  <c r="AS49" i="2" s="1"/>
  <c r="AS48" i="2"/>
  <c r="AR48" i="2"/>
  <c r="AR47" i="2"/>
  <c r="AF47" i="2"/>
  <c r="AS47" i="2" s="1"/>
  <c r="AR46" i="2"/>
  <c r="AF46" i="2"/>
  <c r="AS46" i="2" s="1"/>
  <c r="N46" i="2"/>
  <c r="O46" i="2" s="1"/>
  <c r="AR45" i="2"/>
  <c r="AN45" i="2"/>
  <c r="AF45" i="2"/>
  <c r="AS45" i="2" s="1"/>
  <c r="AR44" i="2"/>
  <c r="AN44" i="2"/>
  <c r="AF44" i="2"/>
  <c r="AS44" i="2" s="1"/>
  <c r="AR43" i="2"/>
  <c r="AN43" i="2"/>
  <c r="AF43" i="2"/>
  <c r="AS43" i="2" s="1"/>
  <c r="AR42" i="2"/>
  <c r="AF42" i="2"/>
  <c r="AS42" i="2" s="1"/>
  <c r="O42" i="2"/>
  <c r="N42" i="2"/>
  <c r="J42" i="2"/>
  <c r="AR41" i="2"/>
  <c r="AF41" i="2"/>
  <c r="AS41" i="2" s="1"/>
  <c r="N41" i="2"/>
  <c r="O41" i="2" s="1"/>
  <c r="AS40" i="2"/>
  <c r="AR40" i="2"/>
  <c r="AF40" i="2"/>
  <c r="N40" i="2"/>
  <c r="O40" i="2" s="1"/>
  <c r="K40" i="2"/>
  <c r="J40" i="2"/>
  <c r="AR39" i="2"/>
  <c r="AF39" i="2"/>
  <c r="AS39" i="2" s="1"/>
  <c r="AS38" i="2"/>
  <c r="AR38" i="2"/>
  <c r="AF38" i="2"/>
  <c r="U38" i="2"/>
  <c r="AS37" i="2"/>
  <c r="AR37" i="2"/>
  <c r="AR36" i="2"/>
  <c r="AF36" i="2"/>
  <c r="AS36" i="2" s="1"/>
  <c r="O36" i="2"/>
  <c r="N36" i="2"/>
  <c r="AR35" i="2"/>
  <c r="AF35" i="2"/>
  <c r="AS35" i="2" s="1"/>
  <c r="U35" i="2"/>
  <c r="N35" i="2"/>
  <c r="O35" i="2" s="1"/>
  <c r="AR34" i="2"/>
  <c r="AF34" i="2"/>
  <c r="AS34" i="2" s="1"/>
  <c r="U34" i="2"/>
  <c r="N34" i="2"/>
  <c r="O34" i="2" s="1"/>
  <c r="AR33" i="2"/>
  <c r="AF33" i="2"/>
  <c r="AS33" i="2" s="1"/>
  <c r="U33" i="2"/>
  <c r="AS32" i="2"/>
  <c r="AR32" i="2"/>
  <c r="AR31" i="2"/>
  <c r="AF31" i="2"/>
  <c r="AS31" i="2" s="1"/>
  <c r="AR30" i="2"/>
  <c r="AF30" i="2"/>
  <c r="AS30" i="2" s="1"/>
  <c r="U30" i="2"/>
  <c r="AR29" i="2"/>
  <c r="AF29" i="2"/>
  <c r="AS29" i="2" s="1"/>
  <c r="N29" i="2"/>
  <c r="O29" i="2" s="1"/>
  <c r="AR28" i="2"/>
  <c r="AF28" i="2"/>
  <c r="AS28" i="2" s="1"/>
  <c r="U28" i="2"/>
  <c r="N28" i="2"/>
  <c r="O28" i="2" s="1"/>
  <c r="K28" i="2"/>
  <c r="J28" i="2"/>
  <c r="AR27" i="2"/>
  <c r="AF27" i="2"/>
  <c r="AS27" i="2" s="1"/>
  <c r="AR26" i="2"/>
  <c r="AF26" i="2"/>
  <c r="AS26" i="2" s="1"/>
  <c r="U26" i="2"/>
  <c r="AR25" i="2"/>
  <c r="AF25" i="2"/>
  <c r="AS25" i="2" s="1"/>
  <c r="U25" i="2"/>
  <c r="AS24" i="2"/>
  <c r="Z24" i="2"/>
  <c r="X24" i="2"/>
  <c r="AF23" i="2"/>
  <c r="AS23" i="2" s="1"/>
  <c r="AB23" i="2"/>
  <c r="Z23" i="2"/>
  <c r="X23" i="2"/>
  <c r="AR22" i="2"/>
  <c r="AF22" i="2"/>
  <c r="AS22" i="2" s="1"/>
  <c r="AR21" i="2"/>
  <c r="AF21" i="2"/>
  <c r="AS21" i="2" s="1"/>
  <c r="U21" i="2"/>
  <c r="N21" i="2"/>
  <c r="O21" i="2" s="1"/>
  <c r="AS20" i="2"/>
  <c r="AR20" i="2"/>
  <c r="AR19" i="2"/>
  <c r="AF19" i="2"/>
  <c r="AS19" i="2" s="1"/>
  <c r="N19" i="2"/>
  <c r="O19" i="2" s="1"/>
  <c r="AR17" i="2"/>
  <c r="AF17" i="2"/>
  <c r="AS17" i="2" s="1"/>
  <c r="AR16" i="2"/>
  <c r="AF16" i="2"/>
  <c r="AS16" i="2" s="1"/>
  <c r="N16" i="2"/>
  <c r="O16" i="2" s="1"/>
  <c r="AR15" i="2"/>
  <c r="AF15" i="2"/>
  <c r="AS15" i="2" s="1"/>
  <c r="N15" i="2"/>
  <c r="O15" i="2" s="1"/>
  <c r="AR14" i="2"/>
  <c r="AF14" i="2"/>
  <c r="AS14" i="2" s="1"/>
  <c r="AR13" i="2"/>
  <c r="AF13" i="2"/>
  <c r="AS13" i="2" s="1"/>
  <c r="N13" i="2"/>
  <c r="O13" i="2" s="1"/>
  <c r="AR12" i="2"/>
  <c r="AF12" i="2"/>
  <c r="AS12" i="2" s="1"/>
  <c r="U12" i="2"/>
  <c r="AR11" i="2"/>
  <c r="AF11" i="2"/>
  <c r="AS11" i="2" s="1"/>
  <c r="AR10" i="2"/>
  <c r="AF10" i="2"/>
  <c r="AS10" i="2" s="1"/>
  <c r="U10" i="2"/>
  <c r="AS9" i="2"/>
  <c r="AR9" i="2"/>
  <c r="AF9" i="2"/>
  <c r="U9" i="2"/>
  <c r="N9" i="2"/>
  <c r="O9" i="2" s="1"/>
  <c r="AR24" i="2" l="1"/>
  <c r="AR23" i="2"/>
</calcChain>
</file>

<file path=xl/sharedStrings.xml><?xml version="1.0" encoding="utf-8"?>
<sst xmlns="http://schemas.openxmlformats.org/spreadsheetml/2006/main" count="1948" uniqueCount="953">
  <si>
    <t>Bases PND
(Transformaciones)</t>
  </si>
  <si>
    <t>Catalizadores-Componentes PND</t>
  </si>
  <si>
    <t>Enfonque</t>
  </si>
  <si>
    <t>Línea estratégica / Dimensión MIG</t>
  </si>
  <si>
    <t>Iniciativa</t>
  </si>
  <si>
    <t>Objetivo Iniciativa</t>
  </si>
  <si>
    <t>Política de Gestión y Desempeño Institucional</t>
  </si>
  <si>
    <t>Objetivo de Desarrollo Sostenible (ODS)</t>
  </si>
  <si>
    <t>Proceso MIG</t>
  </si>
  <si>
    <t>Apropiación 2023</t>
  </si>
  <si>
    <t>EJECUCION 2023</t>
  </si>
  <si>
    <t>Apropiación vigente  2024</t>
  </si>
  <si>
    <t>EJECUCION 2024 (acumulado obligaciones)</t>
  </si>
  <si>
    <t>Apropiación 2025</t>
  </si>
  <si>
    <t>Apropiación 2026</t>
  </si>
  <si>
    <t>Proyecto Fuente de Recursos vigencia 2024</t>
  </si>
  <si>
    <t>Producto de la Iniciativa</t>
  </si>
  <si>
    <t>Indicador de la Iniciativa</t>
  </si>
  <si>
    <t>Tipologia del indicador</t>
  </si>
  <si>
    <t xml:space="preserve">Línea Base </t>
  </si>
  <si>
    <t>Línea Base 2024</t>
  </si>
  <si>
    <t>BREVE DESCRIPCION DEL INDICADOR</t>
  </si>
  <si>
    <t>FORMULA DE MEDICION DEL INDICADOR</t>
  </si>
  <si>
    <t>Meta 2023</t>
  </si>
  <si>
    <t>CIERRE EJECUCION META 2023</t>
  </si>
  <si>
    <t>Meta 2024</t>
  </si>
  <si>
    <t>reporte de avance  cuantitativo 1T_2024</t>
  </si>
  <si>
    <t>reporte de avance  cuantitativo  2T_2024</t>
  </si>
  <si>
    <t>reporte de avance cuantitativo 3T_2024</t>
  </si>
  <si>
    <t>reporte de avance 4T_2024</t>
  </si>
  <si>
    <t xml:space="preserve">Avance Acumulado 2024 </t>
  </si>
  <si>
    <t>meta 2025</t>
  </si>
  <si>
    <t>Avance 2025</t>
  </si>
  <si>
    <t>meta 2026</t>
  </si>
  <si>
    <t>Avance 2026</t>
  </si>
  <si>
    <t>AVANCE CUALITATIVO 1T</t>
  </si>
  <si>
    <t>JUSTIFICACION DEL RETRASO Y OBSERVACIONES  1T</t>
  </si>
  <si>
    <t>AVANCE CUALITATIVO 2T</t>
  </si>
  <si>
    <t>JUSTIFICACION DEL RETRASO Y OBSERVACIONES  2T</t>
  </si>
  <si>
    <t>AVANCE CUALITATIVO 3T</t>
  </si>
  <si>
    <t>JUSTIFICACION DEL RETRASO Y OBSERVACIONES  3T</t>
  </si>
  <si>
    <t>AVANCE CUALITATIVO ACUMULADO A 31 DE DICIEMBRE DE 2024_4T</t>
  </si>
  <si>
    <t>Meta Cuatrienio</t>
  </si>
  <si>
    <t>Avance meta cuatrienio</t>
  </si>
  <si>
    <t>Dependencia Responsable</t>
  </si>
  <si>
    <t>COLUMNA PARA FILTRAR POR DEPENDENCIA</t>
  </si>
  <si>
    <t>Código NUEVO iniciativa (ASPA)</t>
  </si>
  <si>
    <t>responsable area GITPSE</t>
  </si>
  <si>
    <t>ESTADO ENTREGA HV indicadores 2024</t>
  </si>
  <si>
    <t>link soportes/evidencias</t>
  </si>
  <si>
    <t>indicador hallazgo 14</t>
  </si>
  <si>
    <t>OBSERVACIONES  SEGUIMEINTO 3T</t>
  </si>
  <si>
    <t>mintic por despachos</t>
  </si>
  <si>
    <t>ENTIDADES Y MINITIC MISIONALES</t>
  </si>
  <si>
    <t>Seguridad Humana y Justicia Social</t>
  </si>
  <si>
    <t>Conectividad digital para cambiar vidas</t>
  </si>
  <si>
    <t>1. Enfoque Estratégico</t>
  </si>
  <si>
    <t>1.1 Conectividad reduccion de la Brecha digital y la Pobreza</t>
  </si>
  <si>
    <t>Supervisión Inteligente</t>
  </si>
  <si>
    <t>Realizar los ejercicios de verificación de las obligaciones de los operadores de telecomunicaciones y postales bajo una supervisión inteligente basada en ciencias de datos.</t>
  </si>
  <si>
    <t>01. Planeación Institucional.</t>
  </si>
  <si>
    <t>N/A</t>
  </si>
  <si>
    <t xml:space="preserve">Vigilancia, Inspección, y Control </t>
  </si>
  <si>
    <t xml:space="preserve">Transformación del modelo de vigilancia, inspección y control del sector tic desde 2024/Fortalecimiento y modernización del modelo de Inspección, Vigilancia y Control del sector TIC. Nacional 2023 </t>
  </si>
  <si>
    <t>Documentos de inspección y vigilancia</t>
  </si>
  <si>
    <t>Realizar las verificaciones, bajo el enfoque de riesgo a los PRST y Operadores Postales, conforme a la planeación establecida.</t>
  </si>
  <si>
    <t>Acumulado</t>
  </si>
  <si>
    <t xml:space="preserve">Se busca con el indicador identificar el número de verificaciones realizadas </t>
  </si>
  <si>
    <t xml:space="preserve">Sumatoria de las verificaciones realizadas </t>
  </si>
  <si>
    <t>Para el primer trimestre de 2024, se realizaron 165 verificaciones frente al cumplimiento de obligaciones a cargo de los PRST y Operadores Postales, de las cuales 88 correspondientes a Comunicaciones, 18 a Televisión, 54 a Radiodifusión Sonora y 5 a Servicios Postales.</t>
  </si>
  <si>
    <t>No aplica retraso teniendo en cuenta que la programación del indicador PES esta en linea con la programación de ASPA y su periodicidad de reporte es cuatrimestral, siendo est:  
1: 267
2:949
3:787
(modificación en el ASPA)</t>
  </si>
  <si>
    <t>Para Para el segundo trimestre se realizaron 5.047 verificaciones  frente al cumplimiento de obligaciones a cargo de los PRST y Operadores Postales, de los cuales 2.687 corresponden a Comunicaciones, 716 a televisión, 142 a Radio, 45 a Postal y 1.457 a Banda 700.</t>
  </si>
  <si>
    <t>No aplica retraso toda vez que se realizó el ajuste de la programación de la meta por el aumento de la misma, quedando de la siguiente manera:
1.270
2. 5.125
3. 1.676
Para un total de 7.068</t>
  </si>
  <si>
    <t>Para el tercer trimestre se realizaron 1.782 verificaciones  frente al cumplimiento de obligaciones a cargo de los PRST y Operadores Postales, de los cuales 516 corresponden a comunicaciones, 200 a televisión, 165 a radio, 42 a postal y 859 a Banda 700.</t>
  </si>
  <si>
    <t>Este sobrecumplimiento se debe principalmente a la incorporación de verificaciones documentales no planificadas originalmente, como resultado de las alertas del GIT de Cartera por la no presentación de autoliquidación de operadores de los servicios de comunicaciones, televisión y postal. Adicionalmente, se suman 808 verificaciones correspondientes a la actualización tecnológica de la banda 700.</t>
  </si>
  <si>
    <t xml:space="preserve">2.3 Dirección de Vigilancia, Inspección y Control </t>
  </si>
  <si>
    <t>E1-L1-1000</t>
  </si>
  <si>
    <t>ok</t>
  </si>
  <si>
    <t>PENDIENTE</t>
  </si>
  <si>
    <t>SIN OBSERVACIONES</t>
  </si>
  <si>
    <t>viceministerio de conectividad</t>
  </si>
  <si>
    <t>MINTIC MISIONALES PES</t>
  </si>
  <si>
    <t>Realizar los trámites que impactan la gestión de las actuaciones administrativas.</t>
  </si>
  <si>
    <t xml:space="preserve">Se busca con el indicador controlar la gestión de las actuaciones administrativas dentro de los plazos del proceso administrativo sancionatorio en cumplimiento de las funciones de la dirección </t>
  </si>
  <si>
    <t xml:space="preserve">sumatoria de tramites administrativos adelantados que se atendieron dentro de los términos legalmente establecidos  </t>
  </si>
  <si>
    <r>
      <t>Para el primer trimestre se adelantaron un total de 537 actuaciones administrativas de las</t>
    </r>
    <r>
      <rPr>
        <sz val="16"/>
        <color theme="1"/>
        <rFont val="Arial Narrow"/>
        <family val="2"/>
      </rPr>
      <t xml:space="preserve"> 537</t>
    </r>
    <r>
      <rPr>
        <sz val="16"/>
        <rFont val="Arial Narrow"/>
        <family val="2"/>
      </rPr>
      <t xml:space="preserve"> programadas,  dentro de los terminos legalmente establecidos, superando con ello la programación de los tramites administrativos a resolver y mostrando con ello la  eficiencia en los resultados obtenidos para el periodo  </t>
    </r>
  </si>
  <si>
    <t>No aplica retraso teniendo en cuenta que la programación del indicador PES esta en linea con la programación de ASPA, la cual: 
1T:537
2T:447
3T:446
4T:410</t>
  </si>
  <si>
    <t xml:space="preserve">Para el segundo trimestre se adelantaron un total de 794 actuaciones administrativas de las 785 programadas, dentro de los términos legalmente establecidos, superando con ello la programación de los trámites administrativos a resolver y mostrando con ello la eficiencia en los resultados obtenidos para el periodo  </t>
  </si>
  <si>
    <t>No aplica retraso toda vez que se realizó el ajuste de la programación de la meta por el aumento de la misma, quedando de la siguiente manera:
1T: 537
2T: 785
3T: 2.110
4T: 1.115 
Para un total de 4.547</t>
  </si>
  <si>
    <t>Para el tercer trimestre se adelantaron un total de 2.589 actuaciones administrativas de las 2.110 programadas, dentro de los términos legalmente establecidos, superando con ello la programación de los trámites administrativos a resolver.</t>
  </si>
  <si>
    <t xml:space="preserve"> Es preciso indicar que el sobrecumplimineto de la meta propuesta está dada por la contigencia presentada  debido al traslado masivo de hallazgos de contraprestasciones por parte del GIT de Cartera. </t>
  </si>
  <si>
    <t xml:space="preserve">Servicio de vigilancia y control </t>
  </si>
  <si>
    <t>Desarrollar Acciones de Promoción y Prevención</t>
  </si>
  <si>
    <t xml:space="preserve">Se busca con el indicador verificar el cumplimiento del plan de promoción y prevención </t>
  </si>
  <si>
    <t>sumatoria de las actividades de promoción y prevención realizadas</t>
  </si>
  <si>
    <t>A corte del tercer trimestre se gestionaron 27 Actividades de Orientación y Acompañamiento en el marco de Promoción y Prevención de las 26 programadas para el periodo, logrando un cumplimiento satisfactorio del 100% para el corte.</t>
  </si>
  <si>
    <t>No aplica retraso teniendo en cuenta que la programación del indicador PES esta en linea con la programación de ASPA, la cual: 
1T:26
2T:75
3T:75
4T:52</t>
  </si>
  <si>
    <t xml:space="preserve">Para el segundo trimestre se han llevado a cabo 80 actividades de promoción y prevención con un avance de cumplimiento del 35%  y un avance consolidado del primer semestre del 47%. Entre las actividades realizadas se adelantaron 75 capacitaciones en diferentes tematicas de cumplimiento de obligaciones a cargo de los proveedores/operadores, 1 evento,  y  4 campañas de difusión. En total se ha contado con la asistencia de 364 personas.				
					</t>
  </si>
  <si>
    <t xml:space="preserve">No aplica retraso </t>
  </si>
  <si>
    <t>Para el tercer trimestre se llevaron a cabo 81 actividades de promoción y prevención con un avance de cumplimiento del 35%  y un avance consolidado del 82%. Entre las actividades realizadas se adelantaron 79 capacitaciones en diferentes tematicas de cumplimiento de obligaciones a cargo de los proveedores/operadores y  2 campañas de difusión. En total se ha contado con la asistencia de 155 personas.</t>
  </si>
  <si>
    <t>Servicio de información actualizado</t>
  </si>
  <si>
    <t>Mejora, desarrollo y/o actualización de herramientas tecnológicas para la verificación y control del cumplimiento de obligaciones a cargo de los PRST. (sistema actualizado y mejorado)</t>
  </si>
  <si>
    <t>stock</t>
  </si>
  <si>
    <t xml:space="preserve">Se busca con el indicador realizar seguimiento al avance en la implementación de mejoras en las herramientas tecnologicas implementadas </t>
  </si>
  <si>
    <t xml:space="preserve">Un sistema actualizado y mejorado </t>
  </si>
  <si>
    <t xml:space="preserve">Durante el periodo se suscribió contrato No. 845 de 2024 y la oprden de compra No. 126232 para el fortalecimiento de las herramientas tecnológica de la Dirección de Vigilancia, Inspección y Control  </t>
  </si>
  <si>
    <t>Durante el período comprendido entre abril y junio, el contratista ha estructurado cinco (5) módulos relativos a (i) disponibilidad, (ii) voz, (iii) crowdsourcing, (iv) mapa de cobertura y (v) afectaciones con un avance del 40%. Asimismo, se ha podido tener acceso a información soporte que permite el procesamiento de información</t>
  </si>
  <si>
    <t>Durante el periodo comprendido entre julio a septiembre, se continuó con la ejecución del contrato No. 845 de 2024 y la orden de compra No. 126232 para el fortalecimiento de las herramientas tecnológicas de la Dirección de Vigilancia, Inspección y Control, de igual manera, el día 26 de julio se suscribió contrato de prestación de servicios No. 1543-2024 con OOKLA, dicho contrato esta en tramite para el inicio de su ejecución.</t>
  </si>
  <si>
    <t>No aplica retraso</t>
  </si>
  <si>
    <t>Catalizador:  Conectividad digital para cambiar vidas</t>
  </si>
  <si>
    <t xml:space="preserve">Ampliación Programa de Telecomunicaciones Sociales Nacional </t>
  </si>
  <si>
    <t>Garantizar la culminación del despliegue de la red de alta velocidad y la oferta de conectividad asociada, conforme lo previsto en el Documento CONPES 3769 de 2013.</t>
  </si>
  <si>
    <t>9.c. Aumentar de forma significativa el acceso a la tecnología de la información y las comunicaciones y esforzarse por facilitar el acceso universal y asequible a Internet en los países menos adelantados a más tardar en 2020 (Mintic-Líder).</t>
  </si>
  <si>
    <t>Acceso a las TIC</t>
  </si>
  <si>
    <t>Ampliación programa de telecomunicaciones sociales nacional</t>
  </si>
  <si>
    <t xml:space="preserve">  Servicio de acceso y uso de Tecnologías de la Información y las Comunicaciones</t>
  </si>
  <si>
    <t>Municipios/Áreas no
municipalizadas
(AMN) en operación
Proyecto Alta
Velocidad</t>
  </si>
  <si>
    <t>El indicador mencionado describe el esfuerzo por llevar acceso a Internet a 29 municipios y 18 áreas no municipalizadas en 11 departamentos de un país, abarcando las regiones de Amazonía, Orinoquía y el Pacífico chocoano. Este proyecto busca mejorar la conectividad en áreas rurales y remotas, lo que puede contribuir al desarrollo económico, educativo y social de estas regiones al facilitar el acceso a información, servicios en línea y oportunidades de comunicación. La iniciativa apunta a reducir la brecha digital y promover la inclusión digital en áreas que históricamente han tenido acceso limitado a la tecnología y la conectividad.</t>
  </si>
  <si>
    <t>Sumatoria de Municipios/ ANM en Operación</t>
  </si>
  <si>
    <t>Se mantienen 36 Municipios/ ANM en Operación</t>
  </si>
  <si>
    <t>El Proyecto Nacional de Alta Velocidad – PNCAV, se encuentra estructurado en una fase de Instalación y otra de Operación, presentando actualmente atrasos correspondientes a la primera de estas fases, la cual se encuentra dividida en cinco (5) metas que no han sido ejecutadas por el Contratista Unión Temporal Andired según el cronograma fijado en el Acuerdo Conciliatorio que modificó el Contrato de Aporte No. 875 de 2013, a causa de situaciones de orden público y afectaciones de naturaleza climatológica en los once (11) municipios pendientes por instalar.</t>
  </si>
  <si>
    <t>Se mantienen 36 Municipios/ ANM en Operación , a continuación se enumeran : Leticia
El Encanto 
La Chorrera 
Puerto Nariño
Puerto Alegría 
Puerto Arica 
Tarapacá 
Vigía del Fuerte
Acandí
Alto Baudo
Bahía Solano
Bajo Baudó
Bojaya
El Litoral del San Juan
Juradó
Medio Atrato
Nuquí
Quibdó
Sipí
Unguía
Inírida
San Felipe 
Puerto Colombia 
La Guadalupe - Galilea
Cacahual 
Miraflores
Barranca de Upía
Uribe
Cumaral
La Macarena
Leguízamo
Mitú
Caruru
Puerto Carreño
Cravo Norte
Monterrey</t>
  </si>
  <si>
    <t xml:space="preserve">2.1 Dirección de Infraestructura </t>
  </si>
  <si>
    <t>E1-L1-2000</t>
  </si>
  <si>
    <t>YA CUENTA OK</t>
  </si>
  <si>
    <t>SUBSANADAS POR ELAREA</t>
  </si>
  <si>
    <t>Municipios conectados en Operación Proyecto Fibra Óptica</t>
  </si>
  <si>
    <t>Este indicador describe un proyecto que busca beneficiar a 788 municipios en Colombia mediante el despliegue de una red de alta velocidad para la prestación de servicios de telecomunicaciones. Esta iniciativa tiene como objetivo principal mejorar la infraestructura de comunicaciones en diversas áreas del país, lo que puede impulsar el desarrollo económico, social y tecnológico. Al proporcionar acceso a una red de alta velocidad, se facilita la conectividad digital, promoviendo así el acceso a servicios en línea, educación a distancia, telemedicina, oportunidades de negocio y otras formas de interacción digital. Este proyecto contribuye a cerrar la brecha digital y a fomentar la inclusión digital en Colombia.</t>
  </si>
  <si>
    <t>Sumatoria de municipios en operación</t>
  </si>
  <si>
    <t>Se encuentran 788 municipios en operación</t>
  </si>
  <si>
    <t>Ninguna</t>
  </si>
  <si>
    <t>Se encuentran 788 municipios en operación ,   A continuación se enumeran :
ABEJORRAL
ABRIAQUÍ
AMALFI
ANORÍ
ANZÁ
ARGELIA
BELMIRA
BRICEÑO
BURITICÁ
CAMPAMENTO
CARAMANTA
COCORNÁ
CONCEPCIÓN
GRANADA
ITUANGO
LA UNIÓN
MONTEBELLO
MURINDÓ
NARIÑO
NECHÍ
PEQUE
PUERTO TRIUNFO
RETIRO
SABANALARGA
SAN ANDRÉS DE CUERQUÍA
SAN FRANCISCO
SAN JOSÉ DE LA MONTAÑA
SAN LUIS
SAN VICENTE FERRER
SONSÓN
TITIRIBÍ
TOLEDO
YONDÓ
FORTUL
PUERTO RONDÓN
TAME
ACHÍ
ALTOS DEL ROSARIO
ARENAL
ARJONA
ARROYOHONDO
BARRANCO DE LOBA
CALAMAR
CANTAGALLO
CICUCO
CLEMENCIA
CÓRDOBA
EL GUAMO
EL PEÑÓN
HATILLO DE LOBA
MAGANGUÉ
MAHATES
MARGARITA
MARÍA LA BAJA
MOMPÓS
MONTECRISTO
MORALES
NOROSÍ
PINILLOS
REGIDOR
RÍO VIEJO
SAN CRISTÓBAL
SAN ESTANISLAO
SAN FERNANDO
SAN JACINTO
SAN JACINTO DEL CAUCA
SAN PABLO
SANTA CATALINA
SANTA ROSA
SANTA ROSA DEL SUR
SIMITÍ
SOPLAVIENTO
TALAIGUA NUEVO
TIQUISIO
TURBANÁ
VILLANUEVA
ZAMBRANO
ALMEIDA
AQUITANIA
ARCABUCO
BELÉN
BERBEO
BETÉITIVA
BOAVITA
BOYACÁ
BRICEÑO
BUENAVISTA
BUSBANZÁ
CALDAS
CAMPOHERMOSO
CERINZA
CHINAVITA
CHÍQUIZA
CHISCAS
CHITA
CHITARAQUE
CHIVATÁ
CHIVOR
CIÉNEGA
CÓMBITA
COPER
CORRALES
COVARACHÍA
CUBARÁ
CUCAITA
CUÍTIVA
EL COCUY
EL ESPINO
FIRAVITOBA
FLORESTA
GACHANTIVÁ
GÁMEZA
GARAGOA
GUACAMAYAS
GUATEQUE
GUAYATÁ
GÜICÁN DE LA SIERRA
IZA
JENESANO
JERICÓ
LA CAPILLA
LA UVITA
LA VICTORIA
LABRANZAGRANDE
MACANAL
MARIPÍ
MIRAFLORES
MONGUA
MONGUÍ
MONIQUIRÁ
MOTAVITA
MUZO
NOBSA
NUEVO COLÓN
OICATÁ
OTANCHE
PACHAVITA
PÁEZ
PAJARITO
PANQUEBA
PAUNA
PAYA
PAZ DE RÍO
PESCA
PISBA
PUERTO BOYACÁ
QUÍPAMA
RAMIRIQUÍ
RÁQUIRA
RONDÓN
SABOYÁ
SAMACÁ
SAN EDUARDO
SAN JOSÉ DE PARE
SAN LUIS DE GACENO
SAN MATEO
SAN MIGUEL DE SEMA
SAN PABLO DE BORBUR
SANTA MARÍA
SANTA ROSA DE VITERBO
SANTA SOFÍA
SANTANA
SATIVANORTE
SATIVASUR
SIACHOQUE
SOATÁ
SOCHA
SOCOTÁ
SOMONDOCO
SORA
SORACÁ
SOTAQUIRÁ
SUSACÓN
SUTAMARCHÁN
SUTATENZA
TASCO
TENZA
TIBANÁ
TIBASOSA
TINJACÁ
TIPACOQUE
TOCA
TOGÜÍ
TÓPAGA
TOTA
TUNUNGUÁ
TURMEQUÉ
TUTA
TUTAZÁ
ÚMBITA
VENTAQUEMADA
VILLA DE LEYVA
VIRACACHÁ
ZETAQUIRA
AGUADAS
ANSERMA
ARANZAZU
BELALCÁZAR
FILADELFIA
LA MERCED
MANZANARES
MARMATO
MARQUETALIA
MARULANDA
NORCASIA
PÁCORA
PALESTINA
PENSILVANIA
RIOSUCIO
RISARALDA
SALAMINA
SAMANÁ
SAN JOSÉ
VICTORIA
VITERBO
ALBANIA
BELÉN DE LOS ANDAQUÍES
CARTAGENA DEL CHAIRÁ
CURILLO
EL DONCELLO
EL PAUJÍL
LA MONTAÑITA
MILÁN
MORELIA
PUERTO RICO
SAN JOSÉ DEL FRAGUA
SAN VICENTE DEL CAGUÁN
SOLANO
SOLITA
VALPARAÍSO
CHÁMEZA
HATO COROZAL
LA SALINA
MANÍ
NUNCHÍA
OROCUÉ
PAZ DE ARIPORO
PORE
RECETOR
SABANALARGA
SÁCAMA
SAN LUIS DE PALENQUE
TÁMARA
TAURAMENA
TRINIDAD
ALMAGUER
ARGELIA
BALBOA
BOLÍVAR
BUENOS AIRES
CAJIBÍO
CALDONO
CALOTO
CORINTO
EL TAMBO
FLORENCIA
GUACHENÉ
GUAPÍ
INZÁ
JAMBALÓ
LA SIERRA
LA VEGA
LÓPEZ DE MICAY
MERCADERES
MIRANDA
MORALES
PADILLA
PÁEZ
PIAMONTE
PIENDAMÓ - TUNÍA
PURACÉ
ROSAS
SAN SEBASTIÁN
SANTA ROSA
SILVIA
SOTARA
SUÁREZ
SUCRE
TIMBÍO
TIMBIQUÍ
TORIBÍO
TOTORÓ
VILLA RICA
AGUSTÍN CODAZZI
ASTREA
BECERRIL
CHIMICHAGUA
CHIRIGUANÁ
EL PASO
GAMARRA
GONZÁLEZ
LA GLORIA
LA JAGUA DE IBIRICO
LA PAZ
MANAURE BALCÓN DEL CESAR
PAILITAS
PUEBLO BELLO
RÍO DE ORO
SAN DIEGO
SAN MARTÍN
TAMALAMEQUE
ATRATO
BAGADÓ
CARMEN DEL DARIÉN
CÉRTEGUI
CONDOTO
EL CANTÓN DEL SAN PABLO
EL CARMEN DE ATRATO
ISTMINA
LLORÓ
MEDIO BAUDÓ
MEDIO SAN JUAN
NÓVITA
QUIBDÓ
RÍO IRÓ
RÍO QUITO
RIOSUCIO
SAN JOSÉ DEL PALMAR
TADÓ
UNIÓN PANAMERICANA
AYAPEL
BUENAVISTA
CANALETE
CHIMÁ
COTORRA
LOS CÓRDOBAS
MOMIL
MOÑITOS
PUERTO ESCONDIDO
PUERTO LIBERTADOR
PURÍSIMA DE LA CONCEPCIÓN
SAN BERNARDO DEL VIENTO
SAN CARLOS
SAN JOSÉ DE URÉ
TUCHÍN
VALENCIA
AGUA DE DIOS
ALBÁN
ANAPOIMA
ANOLAIMA
APULO
ARBELÁEZ
BELTRÁN
BITUIMA
BOJACÁ
CABRERA
CACHIPAY
CAPARRAPÍ
CARMEN DE CARUPA
CHAGUANÍ
CHIPAQUE
CHOACHÍ
CUCUNUBÁ
EL COLEGIO
EL PEÑÓN
EL ROSAL
FÓMEQUE
FOSCA
FÚQUENE
GACHALÁ
GACHANCIPÁ
GACHETÁ
GAMA
GRANADA
GUACHETÁ
GUADUAS
GUATAQUÍ
GUATAVITA
GUAYABAL DE SÍQUIMA
GUAYABETAL
GUTIÉRREZ
JERUSALÉN
JUNÍN
LA PALMA
LA PEÑA
LA VEGA
LENGUAZAQUE
MACHETÁ
MANTA
MEDINA
NARIÑO
NEMOCÓN
NILO
NIMAIMA
NOCAIMA
PACHO
PAIME
PANDI
PASCA
PULÍ
QUEBRADANEGRA
QUETAME
QUIPILE
RICAURTE
SAN ANTONIO DEL TEQUENDAMA
SAN BERNARDO
SAN CAYETANO
SAN FRANCISCO
SAN JUAN DE RIOSECO
SASAIMA
SESQUILÉ
SIMIJACA
SUBACHOQUE
SUESCA
SUPATÁ
SUSA
SUTATAUSA
TAUSA
TENA
TIBACUY
TIBIRITA
TOCAIMA
TOPAIPÍ
UBALÁ
UBAQUE
UNE
ÚTICA
VENECIA
VERGARA
VIANÍ
VILLAGÓMEZ
VILLAPINZÓN
VIOTÁ
YACOPÍ
ZIPACÓN
CALAMAR
EL RETORNO
SAN JOSÉ DEL GUAVIARE
ACEVEDO
AGRADO
AIPE
ALGECIRAS
ALTAMIRA
BARAYA
COLOMBIA
ELÍAS
GIGANTE
GUADALUPE
HOBO
ÍQUIRA
ISNOS
LA ARGENTINA
LA PLATA
NÁTAGA
OPORAPA
PAICOL
PALERMO
PALESTINA
PITAL
RIVERA
SALADOBLANCO
SAN AGUSTÍN
SANTA MARÍA
SUAZA
TARQUI
TELLO
TERUEL
TESALIA
TIMANÁ
VILLAVIEJA
YAGUARÁ
ALBANIA
BARRANCAS
DIBULLA
DISTRACCIÓN
EL MOLINO
FONSECA
HATONUEVO
LA JAGUA DEL PILAR
MANAURE
SAN JUAN DEL CESAR
URIBIA
URUMITA
ALGARROBO
ARACATACA
CERRO DE SAN ANTONIO
CHIVOLO
CONCORDIA
EL PIÑÓN
EL RETÉN
GUAMAL
NUEVA GRANADA
PEDRAZA
PIJIÑO DEL CARMEN
PIVIJAY
PUEBLOVIEJO
REMOLINO
SABANAS DE SAN ÁNGEL
SALAMINA
SAN SEBASTIÁN DE BUENAVISTA
SAN ZENÓN
SANTA ANA
SANTA BÁRBARA DE PINTO
SITIONUEVO
TENERIFE
ZAPAYÁN
ZONA BANANERA
ACACÍAS
CABUYARO
CASTILLA LA NUEVA
CUBARRAL
EL CALVARIO
EL CASTILLO
EL DORADO
FUENTE DE ORO
GRANADA
GUAMAL
LEJANÍAS
MAPIRIPÁN
MESETAS
PUERTO CONCORDIA
PUERTO GAITÁN
PUERTO LLERAS
PUERTO LÓPEZ
PUERTO RICO
RESTREPO
SAN CARLOS DE GUAROA
SAN JUAN DE ARAMA
SAN JUANITO
SAN MARTÍN
VISTAHERMOSA
ALBÁN
ALDANA
ANCUYÁ
ARBOLEDA
BARBACOAS
BELÉN
BUESACO
CHACHAGÜÍ
COLÓN
CONSACÁ
CONTADERO
CÓRDOBA
CUASPÚD
CUMBAL
CUMBITARA
EL CHARCO
EL PEÑOL
EL ROSARIO
EL TABLÓN DE GÓMEZ
EL TAMBO
FRANCISCO PIZARRO
FUNES
GUACHUCAL
GUAITARILLA
GUALMATÁN
ILES
IMUÉS
LA CRUZ
LA FLORIDA
LA LLANADA
LA TOLA
LA UNIÓN
LEIVA
LINARES
LOS ANDES
MAGÜÍ
MALLAMA
MOSQUERA
NARIÑO
OLAYA HERRERA
OSPINA
POLICARPA
POTOSÍ
PROVIDENCIA
PUERRES
PUPIALES
RICAURTE
ROBERTO PAYÁN
SAMANIEGO
SAN BERNARDO
SAN LORENZO
SAN PABLO
SAN PEDRO DE CARTAGO
SANDONÁ
SANTA BÁRBARA
SANTACRUZ
SAPUYES
TAMINANGO
TANGUA
SAN ANDRÉS DE TUMACO
TÚQUERRES
YACUANQUER
ARBOLEDAS
BOCHALEMA
BUCARASICA
CÁCHIRA
CÁCOTA
CHINÁCOTA
CHITAGÁ
CONVENCIÓN
CUCUTILLA
DURANIA
EL CARMEN
EL TARRA
EL ZULIA
GRAMALOTE
HACARÍ
HERRÁN
LA ESPERANZA
LA PLAYA
LABATECA
LOURDES
MUTISCUA
PAMPLONITA
PUERTO SANTANDER
RAGONVALIA
SALAZAR
SAN CALIXTO
SAN CAYETANO
SANTIAGO
SILOS
TEORAMA
TIBÚ
VILLA CARO
COLÓN
MOCOA
ORITO
PUERTO ASÍS
PUERTO CAICEDO
PUERTO GUZMÁN
SAN FRANCISCO
SAN MIGUEL
SANTIAGO
SIBUNDOY
VALLE DEL GUAMUEZ
VILLAGARZÓN
BUENAVISTA
CÓRDOBA
GÉNOVA
PIJAO
SALENTO
APÍA
BALBOA
BELÉN DE UMBRÍA
GUÁTICA
LA CELIA
MISTRATÓ
PUEBLO RICO
QUINCHÍA
SANTUARIO
AGUADA
ALBANIA
ARATOCA
BARICHARA
BETULIA
BOLÍVAR
CABRERA
CALIFORNIA
CAPITANEJO
CARCASÍ
CEPITÁ
CERRITO
CHARALÁ
CHARTA
CHIMA
CHIPATÁ
CIMITARRA
CONCEPCIÓN
CONFINES
CONTRATACIÓN
COROMORO
CURITÍ
EL CARMEN DE CHUCURÍ
EL GUACAMAYO
EL PEÑÓN
EL PLAYÓN
ENCINO
ENCISO
FLORIÁN
GALÁN
GÁMBITA
GUACA
GUADALUPE
GUAPOTÁ
GUAVATÁ
GÜEPSA
HATO
JESÚS MARÍA
JORDÁN
LA BELLEZA
LA PAZ
LANDÁZURI
LEBRIJA
LOS SANTOS
MACARAVITA
MÁLAGA
MATANZA
MOGOTES
MOLAGAVITA
OCAMONTE
OIBA
ONZAGA
PALMAR
PALMAS DEL SOCORRO
PÁRAMO
PINCHOTE
PUENTE NACIONAL
PUERTO PARRA
PUERTO WILCHES
RIONEGRO
SAN ANDRÉS
SAN BENITO
SAN JOAQUÍN
SAN JOSÉ DE MIRANDA
SAN MIGUEL
SAN VICENTE DE CHUCURÍ
SANTA BÁRBARA
SANTA HELENA DEL OPÓN
SIMACOTA
SUAITA
SUCRE
SURATÁ
TONA
VALLE DE SAN JOSÉ
VÉLEZ
VETAS
VILLANUEVA
ZAPATOCA
BUENAVISTA
CAIMITO
CHALÁN
COLOSÓ
EL ROBLE
GALERAS
GUARANDA
LA UNIÓN
LOS PALMITOS
MAJAGUAL
OVEJAS
PALMITO
SAN BENITO ABAD
SAN JUAN DE BETULIA
SAN MARCOS
SAN PEDRO
SAN LUIS DE SINCÉ
SUCRE
TOLÚ VIEJO
ALPUJARRA
ALVARADO
AMBALEMA
ANZOÁTEGUI
ARMERO
ATACO
CARMEN DE APICALÁ
CASABIANCA
COELLO
COYAIMA
CUNDAY
DOLORES
FALAN
FLANDES
FRESNO
HERVEO
ICONONZO
LÉRIDA
MURILLO
ORTEGA
PALOCABILDO
PIEDRAS
PLANADAS
PRADO
RIOBLANCO
RONCESVALLES
ROVIRA
SAN ANTONIO
SAN LUIS
SANTA ISABEL
SUÁREZ
VALLE DE SAN JUAN
VENADILLO
VILLAHERMOSA
VILLARRICA
ANSERMANUEVO
ARGELIA
BOLÍVAR
CALIMA
DAGUA
EL ÁGUILA
EL CAIRO
EL DOVIO
LA CUMBRE
RESTREPO
ULLOA
VERSALLES
CUMARIBO
LA PRIMAVERA
SANTA ROSALÍA</t>
  </si>
  <si>
    <t>Masificación de Accesos</t>
  </si>
  <si>
    <t>Contribuir al cierre de la brecha digital mediante el despliegue de accesos de última milla en condiciones asequibles</t>
  </si>
  <si>
    <t>Desarrollo masificación acceso a internet nacional</t>
  </si>
  <si>
    <t>Servicio de conexiones a redes de acceso</t>
  </si>
  <si>
    <t xml:space="preserve"> Hogares Conectados a internet fijo en operación</t>
  </si>
  <si>
    <t>flujo</t>
  </si>
  <si>
    <t xml:space="preserve">
Este indicador destaca un proyecto diseñado para promover condiciones de asequibilidad en 87 municipios del país. Esto se logrará mediante la aplicación de tarifas accesibles, manteniendo los precios previamente establecidos, y utilizando un esquema de focalización orientado por el Sistema de Identificación de Beneficiarios (SISBEN IV). El objetivo principal es garantizar que los servicios de telecomunicaciones sean accesibles para todos, especialmente para aquellos en situaciones económicas desfavorables. Este enfoque busca asegurar que incluso las comunidades con recursos limitados puedan acceder a las ventajas de la conectividad digital, promoviendo así la inclusión social y el desarrollo equitativo.</t>
  </si>
  <si>
    <t>Sumatoria de accesos a Internet en Hogares en operación</t>
  </si>
  <si>
    <t>Se mantuvieron en operación 54,726 accesos por parte del proyecto Incentivos a la Demanda Fase II</t>
  </si>
  <si>
    <t>Se mantuvieron en operación 31,505 accesos por parte del proyecto Incentivos a la Demanda Fase II</t>
  </si>
  <si>
    <t>Es importante mencionar que la tipologia del indicador es fliujo , lo anterior debido a que , desde el mes de septiembre del año 2023 inició el proceso de finalización del periodo de prestación de servicio y se espera que este proceso vaya hasta el mes de noviembre del año 2024.</t>
  </si>
  <si>
    <t>Al cierre de Septiembre se mantuvieron en operación 10,883 accesos por parte del proyecto Incentivos a la Demanda Fase II. 
Estos accesos se encuentran en las regiones Noroccidente , Centro y norte 
es decir , en los Departamentos : Antioquia , Atlantico ,Caldas  , Cesar , Choco, Cundinamarca , La guajira , Magdalena , Risaralda y Tolima.
Beneficiando 3854 hogares de estrato  1 y 7029 hogares de estrato 2</t>
  </si>
  <si>
    <t>Es importante mencionar que la tipologia del indicador es flujo , lo anterior debido a que , desde el mes de septiembre del año 2023 inició el proceso de finalización del periodo de prestación de servicio y se espera que este proceso vaya hasta el mes de noviembre del año 2024.</t>
  </si>
  <si>
    <t>E1-L1-3000</t>
  </si>
  <si>
    <t>Teniendo en cuenta la solicitud de inclusión de Indicadores atendiendo el hallazgo 14 de la CGR “Diseño de indicadores. Administrativa con presunta incidencia disciplinario” luego de mesa de trabajo realizada el día de hoy (20/09/2024), se observa que la iniciativa E1- L1-3000 “Masificación de Accesos cuyo objetivo es “Contribuir al cierre de la brecha digital mediante el despliegue de accesos de última milla en condiciones asequibles" cuenta en el PES con el indicador “Conexiones a internet fijo en operación” el cual está enfocado en promover las condiciones de asequibilidad al servicio de internet en municipios del país cuyo objetivo principal es garantizar que los servicios de telecomunicaciones sean accesibles para todos, especialmente para aquellos en situaciones económicas desfavorables, buscando asegurar que incluso las comunidades con recursos limitados puedan acceder a las ventajas de la conectividad digital, promoviendo así la inclusión social y el desarrollo equitativo. 
Así las cosas y con el fin de dar cumplimiento a la acción correctiva de la OAPES,  desde la Dirección de Infraestructura, se solicita que se ajuste en el PES el nombre del indicador quedando de la siguiente manera "Hogares Conectados a internet fijo en operación"</t>
  </si>
  <si>
    <t>Implementación Soluciones de Acceso Comunitario a las Tecnologías de la Información y las Comunicaciones Nacional</t>
  </si>
  <si>
    <t>Garantizar las condiciones para la universalización del acceso a Internet en Zonas rurales</t>
  </si>
  <si>
    <t>Implementación soluciones de acceso comunitario a las tecnologías de la información y las comunicaciones nacional</t>
  </si>
  <si>
    <t xml:space="preserve">Centros Digitales en Operación </t>
  </si>
  <si>
    <t>Centros Digitales Instalados y en Operación</t>
  </si>
  <si>
    <t xml:space="preserve">
El indicador describe un proyecto cuyo propósito es promover la inclusión digital en zonas rurales ofreciendo acceso público a Internet en 14,057 centros poblados distribuidos en los 32 departamentos del país. Esta iniciativa busca cerrar la brecha digital proporcionando a las comunidades rurales herramientas para acceder a la información, educación en línea, servicios gubernamentales y oportunidades económicas disponibles en el mundo digital. Al dotar a estas áreas con acceso a Internet, se busca fomentar el desarrollo socioeconómico y mejorar la calidad de vida de quienes residen en zonas rurales, contribuyendo así a una mayor equidad y desarrollo nacional.</t>
  </si>
  <si>
    <t>Sumatoria de Centros digitales rurales y Zonas digitales urbanas en operación</t>
  </si>
  <si>
    <t>Se mantienen en operación 8601 centros digitales con el siguiente detalle: 7056 centros digitales de la región A y 1545 centros digitales de la región B</t>
  </si>
  <si>
    <t>JUSTIFICAR EL RETRASO</t>
  </si>
  <si>
    <t>Se mantienen en operación 11,477 centros digitales con el siguiente detalle: 7468 centros digitales de la región A y 1545 centros digitales de la región B</t>
  </si>
  <si>
    <t>Para la región B a la fecha se encuentra en validación de la interventoría el cumplimiento de la aprobación de la instalación y puesta en servicio del Grupo 2 correspondiente a 2.464 Centros Digitales</t>
  </si>
  <si>
    <t xml:space="preserve">Se mantienen en operación 11,477 centros digitales con el siguiente detalle: 7468 centros digitales de la región A y 4009 centros digitales de la región B. A continuación se enumeran los municipios donde se encuentran los centros digitales:
CAREPA
EL CARMEN DE VIBORAL
CONCORDIA
ITAGUI
SANTA BARBARA
TURBO
TURBO
LURUACO
BARANOA
BARANOA
GALAPA
JUAN DE ACOSTA
JUAN DE ACOSTA
LURUACO
LURUACO
PONEDERA
PONEDERA
REPELON
SOLEDAD
SAN VICENTE DEL CAGU
MAJAGUAL
VALLEDUPAR
PUEBLO BELLO
VALLEDUPAR
VALLEDUPAR
PUEBLO BELLO
AGUACHICA
CURUMANI
EL PASO
GAMARRA
GAMARRA
MANAURE BALCON DEL C
SAN MARTIN
TAMALAMEQUE
TAMALAMEQUE
PUEBLO NUEVO
PUERTO ESCONDIDO
PURISIMA DE LA CONCE
TUCHIN
SAN ANTERO
SAN ANTERO
SAN PELAYO
OVEJAS
PIEDECUESTA
OVEJAS
SAN JOSE DE TOLUVIEJ
SAN JOSE DE TOLUVIEJ
OVEJAS
COVEÑAS
CAIMITO
MAJAGUAL
LA UNION
MORROA
MAJAGUAL
PITALITO
RIOHACHA
BARRANCAS
BARRANCAS
BARRANCAS
MAICAO
GRANADA
PUERTO LLERAS
OCAÑA
NEIVA
SAN JOSE DE TOLUVIEJ
MAJAGUAL
SAN ANDRES
GIRON
JORDAN
SUAITA
SINCELEJO
SAN ONOFRE
COROZAL
LA UNION
PALMITO
PALMITO
SAN JUAN DE BETULIA
SAN JUAN DE BETULIA
SAN MARCOS
SAN MARCOS
SAN MARCOS
SAN MARCOS
SAN MARCOS
SAN ONOFRE
SUCRE
SUCRE
SUCRE
COVEÑAS
SAN JOSE DE TOLUVIEJ
CALAMAR
YAVARATE
CÁCERES
MEDELLIN
ABEJORRAL
ABEJORRAL
ABEJORRAL
ABEJORRAL
ABEJORRAL
ABEJORRAL
ABEJORRAL
ABEJORRAL
ABEJORRAL
ABEJORRAL
ABEJORRAL
ABEJORRAL
ABEJORRAL
ABEJORRAL
ABRIAQUI
ABRIAQUI
ALEJANDRIA
ALEJANDRIA
ALEJANDRIA
AMAGA
AMAGA
AMAGA
AMALFI
AMALFI
AMALFI
AMALFI
AMALFI
AMALFI
AMALFI
ANDES
ANDES
ANDES
ANDES
ANDES
ANDES
ANDES
ANDES
ANDES
ANDES
ANDES
ANDES
ANDES
ANDES
ANDES
ANDES
ANDES
ANGELOPOLIS
ANGELOPOLIS
ANGELOPOLIS
ANGOSTURA
ANGOSTURA
ANGOSTURA
ANGOSTURA
ANGOSTURA
ANORI
ANORI
ANORI
ANORI
ANORI
ANORI
ANORI
ANORI
ANORI
ANORI
SANTA FE DE ANTIOQUI
SANTA FE DE ANTIOQUI
SANTA FE DE ANTIOQUI
SANTA FE DE ANTIOQUI
SANTA FE DE ANTIOQUI
SANTA FE DE ANTIOQUI
SANTA FE DE ANTIOQUI
SANTA FE DE ANTIOQUI
SANTA FE DE ANTIOQUI
SANTA FE DE ANTIOQUI
ANZA
ANZA
ANZA
ANZA
ANZA
APARTADO
APARTADO
APARTADO
APARTADO
APARTADO
APARTADO
APARTADO
APARTADO
APARTADO
APARTADO
APARTADO
SAN JUAN DE URABA
ARBOLETES
ARBOLETES
ARBOLETES
ARBOLETES
SAN JUAN DE URABA
ARBOLETES
SAN JUAN DE URABA
ARBOLETES
ARBOLETES
ARBOLETES
ARBOLETES
ARBOLETES
ARBOLETES
SAN JUAN DE URABA
ARBOLETES
ARBOLETES
ARBOLETES
ARBOLETES
SAN JUAN DE URABA
ARBOLETES
SAN JUAN DE URABA
SAN JUAN DE URABA
SAN JUAN DE URABA
ARBOLETES
ARBOLETES
SAN JUAN DE URABA
SAN JUAN DE URABA
ARBOLETES
SAN JUAN DE URABA
ARBOLETES
ARBOLETES
ARBOLETES
ARBOLETES
ARBOLETES
ARBOLETES
ARBOLETES
ARBOLETES
ARBOLETES
ARGELIA
ARGELIA
ARGELIA
ARGELIA
ARMENIA
ARMENIA
BARBOSA
BARBOSA
BARBOSA
BARBOSA
BARBOSA
BARBOSA
BARBOSA
BARBOSA
BARBOSA
BARBOSA
BARBOSA
BARBOSA
BELMIRA
BELMIRA
BELMIRA
BELMIRA
SAN JOSE DE LA MONTA
BELLO
BETANIA
BETANIA
BETANIA
BETANIA
BETULIA
BETULIA
BETULIA
BETULIA
BETULIA
BETULIA
BETULIA
BETULIA
BETULIA
BETULIA
BETULIA
BETULIA
BETULIA
CIUDAD BOLIVAR
CIUDAD BOLIVAR
CIUDAD BOLIVAR
CIUDAD BOLIVAR
CIUDAD BOLIVAR
CIUDAD BOLIVAR
CIUDAD BOLIVAR
BRICEÑO
BRICEÑO
BRICEÑO
SAN PEDRO DE URABA
BRICEÑO
BRICEÑO
BURITICA
BURITICA
BURITICA
BURITICA
BURITICA
BURITICA
BURITICA
CACERES
CACERES
CACERES
CACERES
CACERES
CACERES
CACERES
CACERES
CACERES
CACERES
CAICEDO
CAICEDO
CAICEDO
CAICEDO
CAICEDO
CAICEDO
CAICEDO
CAICEDO
CAICEDO
CAICEDO
CAICEDO
CALDAS
CALDAS
CALDAS
CALDAS
CALDAS
CALDAS
CALDAS
SAN PEDRO DE URABA
CAMPAMENTO
CAMPAMENTO
CAMPAMENTO
CAMPAMENTO
CAMPAMENTO
CAMPAMENTO
CAMPAMENTO
CAMPAMENTO
CAÑASGORDAS
CAÑASGORDAS
CAÑASGORDAS
CAÑASGORDAS
CAÑASGORDAS
CAÑASGORDAS
CAÑASGORDAS
CAÑASGORDAS
CAÑASGORDAS
CARACOLI
CARACOLI
CARAMANTA
CARAMANTA
CARAMANTA
CAREPA
CAREPA
CAREPA
CAREPA
CAREPA
CHIGORODO
CAREPA
CAREPA
CAREPA
CAREPA
CAREPA
CAREPA
EL CARMEN DE VIBORAL
EL CARMEN DE VIBORAL
EL CARMEN DE VIBORAL
EL CARMEN DE VIBORAL
EL CARMEN DE VIBORAL
EL CARMEN DE VIBORAL
EL CARMEN DE VIBORAL
EL CARMEN DE VIBORAL
EL CARMEN DE VIBORAL
EL CARMEN DE VIBORAL
EL CARMEN DE VIBORAL
EL CARMEN DE VIBORAL
EL CARMEN DE VIBORAL
EL CARMEN DE VIBORAL
CAROLINA
CAUCASIA
CAUCASIA
SAN PEDRO DE URABA
CAUCASIA
CAUCASIA
CAUCASIA
CAUCASIA
CAUCASIA
CAUCASIA
CAUCASIA
CAUCASIA
CAUCASIA
CAUCASIA
CAUCASIA
CHIGORODO
CHIGORODO
CHIGORODO
CHIGORODO
CHIGORODO
CISNEROS
CISNEROS
COCORNA
COCORNA
COCORNA
COCORNA
SAN FRANCISCO
COCORNA
COCORNA
COCORNA
COCORNA
CONCEPCION
CONCEPCION
CONCORDIA
CONCORDIA
CONCORDIA
CONCORDIA
CONCORDIA
CONCORDIA
COPACABANA
COPACABANA
COPACABANA
COPACABANA
DABEIBA
DABEIBA
DABEIBA
DABEIBA
DABEIBA
DABEIBA
DABEIBA
DABEIBA
DABEIBA
DABEIBA
DABEIBA
DABEIBA
DABEIBA
DABEIBA
DABEIBA
DABEIBA
DABEIBA
DABEIBA
DABEIBA
DABEIBA
DABEIBA
DONMATIAS
DONMATIAS
DONMATIAS
DONMATIAS
DONMATIAS
DONMATIAS
DONMATIAS
DONMATIAS
EBEJICO
EBEJICO
EBEJICO
EBEJICO
EBEJICO
EBEJICO
EBEJICO
EL BAGRE
EL BAGRE
EL BAGRE
EL BAGRE
EL BAGRE
EL BAGRE
EL BAGRE
EL BAGRE
EL BAGRE
EL BAGRE
EL BAGRE
EL BAGRE
EL BAGRE
EL BAGRE
ENTRERRIOS
ENTRERRIOS
ENTRERRIOS
FREDONIA
FREDONIA
FREDONIA
FREDONIA
FREDONIA
FREDONIA
FRONTINO
FRONTINO
FRONTINO
FRONTINO
FRONTINO
FRONTINO
FRONTINO
FRONTINO
FRONTINO
FRONTINO
FRONTINO
GIRALDO
GIRALDO
GIRARDOTA
GIRARDOTA
GIRARDOTA
GIRARDOTA
GIRARDOTA
GIRARDOTA
GOMEZ PLATA
GOMEZ PLATA
GOMEZ PLATA
CAROLINA
GOMEZ PLATA
GOMEZ PLATA
GOMEZ PLATA
GRANADA
GRANADA
GRANADA
GRANADA
GRANADA
GUADALUPE
GUADALUPE
GUADALUPE
GUADALUPE
GUADALUPE
GUADALUPE
GUADALUPE
GUADALUPE
GUADALUPE
GUADALUPE
GUARNE
GUARNE
GUARNE
GUARNE
GUARNE
GUARNE
GUARNE
GUARNE
GUATAPE
GUATAPE
HELICONIA
HELICONIA
HELICONIA
HELICONIA
HISPANIA
HISPANIA
ITUANGO
ITUANGO
ITUANGO
ITUANGO
ITUANGO
ITUANGO
ITUANGO
ITUANGO
ITUANGO
ITUANGO
ITUANGO
ITUANGO
ITUANGO
ITUANGO
ITUANGO
ITUANGO
ITUANGO
ITUANGO
ITUANGO
ITUANGO
ITUANGO
ITUANGO
ITUANGO
ITUANGO
ITUANGO
JARDIN
JARDIN
JARDIN
JARDIN
JARDIN
JARDIN
JERICO
JERICO
LA CEJA
LA CEJA
PUERTO NARE
PUERTO NARE
PUERTO NARE
LA UNION
LA UNION
LA UNION
LA UNION
LA UNION
LA UNION
LIBORINA
LIBORINA
LIBORINA
LIBORINA
LIBORINA
LIBORINA
LIBORINA
LIBORINA
YOLOMBO
MACEO
MACEO
MACEO
MACEO
MACEO
MARINILLA
CONCEPCION
MARINILLA
MARINILLA
MONTEBELLO
MONTEBELLO
MONTEBELLO
MONTEBELLO
MONTEBELLO
MONTEBELLO
MONTEBELLO
MURINDO
MURINDO
MURINDO
MURINDO
MUTATA
MUTATA
MUTATA
MUTATA
MUTATA
MUTATA
MUTATA
MUTATA
MUTATA
NARIÑO
NARIÑO
NARIÑO
NARIÑO
NARIÑO
NARIÑO
NECOCLI
NECOCLI
NECOCLI
NECOCLI
NECOCLI
NECOCLI
NECOCLI
NECOCLI
NECOCLI
NECOCLI
NECOCLI
NECOCLI
NECOCLI
NECOCLI
NECOCLI
NECOCLI
NECOCLI
NECOCLI
NECOCLI
NECOCLI
NECOCLI
NECOCLI
NECOCLI
NECOCLI
NECOCLI
NECOCLI
NECHI
NECHI
NECHI
NECHI
NECHI
NECHI
NECHI
NECHI
OLAYA
OLAYA
PEÑOL
PEÑOL
PEÑOL
PEÑOL
PEÑOL
PEÑOL
PEQUE
PEQUE
PEQUE
PEQUE
PEQUE
PEQUE
PEQUE
PEQUE
PUEBLORRICO
PUEBLORRICO
PUEBLORRICO
PUEBLORRICO
PUEBLORRICO
PUERTO BERRIO
PUERTO BERRIO
PUERTO BERRIO
PUERTO BERRIO
PUERTO BERRIO
PUERTO BERRIO
PUERTO BERRIO
PUERTO BERRIO
PUERTO NARE
PUERTO TRIUNFO
PUERTO TRIUNFO
PUERTO TRIUNFO
PUERTO TRIUNFO
PUERTO TRIUNFO
PUERTO TRIUNFO
PUERTO TRIUNFO
PUERTO TRIUNFO
REMEDIOS
REMEDIOS
REMEDIOS
REMEDIOS
REMEDIOS
REMEDIOS
REMEDIOS
REMEDIOS
REMEDIOS
REMEDIOS
REMEDIOS
REMEDIOS
REMEDIOS
REMEDIOS
RETIRO
RETIRO
RETIRO
RETIRO
RETIRO
RIONEGRO
RIONEGRO
RIONEGRO
RIONEGRO
SABANALARGA
SABANALARGA
SABANALARGA
SABANALARGA
SABANALARGA
SABANALARGA
SABANETA
SALGAR
SALGAR
SALGAR
SALGAR
SALGAR
SALGAR
SALGAR
SALGAR
SALGAR
SALGAR
SAN ANDRES DE CUERQU
SAN ANDRES DE CUERQU
SAN ANDRES DE CUERQU
SAN ANDRES DE CUERQU
SAN ANDRES DE CUERQU
SAN ANDRES DE CUERQU
SAN CARLOS
SAN CARLOS
SAN CARLOS
SAN CARLOS
SAN CARLOS
SAN CARLOS
SAN CARLOS
SAN FRANCISCO
SAN FRANCISCO
SAN FRANCISCO
SAN JERONIMO
SAN JERONIMO
SAN JERONIMO
SAN JERONIMO
SAN JERONIMO
SAN JERONIMO
SAN JERONIMO
SAN JERONIMO
SAN JERONIMO
SAN JERONIMO
SAN JOSE DE LA MONTA
SAN JUAN DE URABA
SAN JUAN DE URABA
SAN JUAN DE URABA
SAN JUAN DE URABA
SAN LUIS
SAN LUIS
SAN LUIS
SAN LUIS
SAN LUIS
SAN LUIS
SAN LUIS
SAN PEDRO DE LOS MIL
SAN PEDRO DE LOS MIL
SAN PEDRO DE LOS MIL
SAN PEDRO DE LOS MIL
SAN PEDRO DE URABA
SAN PEDRO DE URABA
SAN PEDRO DE URABA
SAN PEDRO DE URABA
SAN PEDRO DE URABA
SAN PEDRO DE URABA
SAN PEDRO DE URABA
SAN PEDRO DE URABA
SAN PEDRO DE URABA
SAN PEDRO DE URABA
SAN PEDRO DE URABA
SAN PEDRO DE URABA
SAN PEDRO DE URABA
SAN PEDRO DE URABA
SAN PEDRO DE URABA
SAN PEDRO DE URABA
SAN RAFAEL
SAN RAFAEL
SAN RAFAEL
SAN RAFAEL
SAN RAFAEL
SAN RAFAEL
SAN ROQUE
SAN ROQUE
SAN ROQUE
SAN ROQUE
SAN ROQUE
SAN ROQUE
SAN VICENTE FERRER
SAN VICENTE FERRER
SAN VICENTE FERRER
SAN VICENTE FERRER
SAN VICENTE FERRER
SAN VICENTE FERRER
SANTA BARBARA
SANTA BARBARA
SANTA BARBARA
SANTA BARBARA
SANTA BARBARA
SANTA BARBARA
SANTA BARBARA
SANTA BARBARA
SANTA BARBARA
SANTA ROSA DE OSOS
SANTA ROSA DE OSOS
SANTA ROSA DE OSOS
SANTA ROSA DE OSOS
SANTA ROSA DE OSOS
SANTA ROSA DE OSOS
SANTA ROSA DE OSOS
SANTA ROSA DE OSOS
SANTA ROSA DE OSOS
SANTA ROSA DE OSOS
SANTA ROSA DE OSOS
SANTA ROSA DE OSOS
SANTA ROSA DE OSOS
SANTA ROSA DE OSOS
SANTA ROSA DE OSOS
SANTO DOMINGO
SANTO DOMINGO
SANTO DOMINGO
SANTO DOMINGO
SANTO DOMINGO
SANTO DOMINGO
EL SANTUARIO
EL SANTUARIO
EL SANTUARIO
EL SANTUARIO
EL SANTUARIO
EL SANTUARIO
EL SANTUARIO
EL SANTUARIO
EL SANTUARIO
EL SANTUARIO
EL SANTUARIO
EL SANTUARIO
EL SANTUARIO
EL SANTUARIO
EL SANTUARIO
EL SANTUARIO
EL SANTUARIO
EL SANTUARIO
EL SANTUARIO
EL SANTUARIO
EL SANTUARIO
EL SANTUARIO
EL SANTUARIO
EL SANTUARIO
EL SANTUARIO
EL SANTUARIO
SEGOVIA
SEGOVIA
REMEDIOS
SEGOVIA
SEGOVIA
SEGOVIA
SEGOVIA
SEGOVIA
SONSON
SONSON
SONSON
SONSON
SONSON
SONSON
SONSON
SONSON
SONSON
SONSON
SONSON
SONSON
SONSON
SONSON
SOPETRAN
SOPETRAN
SOPETRAN
SOPETRAN
SOPETRAN
TAMESIS
TAMESIS
TAMESIS
TAMESIS
TAMESIS
TAMESIS
TAMESIS
TAMESIS
TAMESIS
TAMESIS
TARAZA
TARAZA
TARAZA
TARAZA
TARAZA
TARAZA
TARAZA
TARAZA
TARAZA
TARAZA
TARAZA
TARAZA
TARAZA
TARSO
TARSO
TARSO
TARSO
TITIRIBI
TITIRIBI
TITIRIBI
TITIRIBI
TOLEDO
TOLEDO
TOLEDO
TOLEDO
TURBO
TURBO
TURBO
TURBO
TURBO
TURBO
TURBO
TURBO
TURBO
TURBO
TURBO
TURBO
TURBO
TURBO
TURBO
TURBO
TURBO
TURBO
TURBO
TURBO
TURBO
TURBO
TURBO
TURBO
TURBO
TURBO
TURBO
TURBO
TURBO
TURBO
TURBO
TURBO
TURBO
TURBO
TURBO
TURBO
TURBO
TURBO
TURBO
TURBO
TURBO
TURBO
TURBO
TURBO
TURBO
Uramita
URAMITA
URAMITA
URAMITA
URAMITA
URAMITA
URAMITA
URAMITA
URRAO
URRAO
URRAO
URRAO
URRAO
URRAO
URRAO
URRAO
URRAO
URRAO
URRAO
URRAO
URRAO
URRAO
URRAO
URRAO
VALDIVIA
VALDIVIA
VALDIVIA
VALDIVIA
VALDIVIA
VALDIVIA
VALDIVIA
VALDIVIA
VALDIVIA
VALPARAISO
VALPARAISO
VALPARAISO
LA PINTADA
VEGACHI
VEGACHI
VEGACHI
VEGACHI
VENECIA
VENECIA
VENECIA
VIGIA DEL FUERTE
VIGIA DEL FUERTE
CAUCASIA
YALI
YALI
YALI
YALI
YALI
YALI
YARUMAL
YARUMAL
YARUMAL
YARUMAL
YARUMAL
YARUMAL
YARUMAL
YARUMAL
YARUMAL
YARUMAL
YARUMAL
YARUMAL
YARUMAL
YOLOMBO
YOLOMBO
YOLOMBO
YOLOMBO
YOLOMBO
YOLOMBO
YOLOMBO
YOLOMBO
YOLOMBO
YONDO
YONDO
YONDO
YONDO
ZARAGOZA
ZARAGOZA
ZARAGOZA
ZARAGOZA
ZARAGOZA
ZARAGOZA
ZARAGOZA
ZARAGOZA
ZARAGOZA
ZARAGOZA
BARANOA
BARANOA
BARANOA
CAMPO DE LA CRUZ
CANDELARIA
REPELON
CANDELARIA
GALAPA
GALAPA
JUAN DE ACOSTA
JUAN DE ACOSTA
JUAN DE ACOSTA
JUAN DE ACOSTA
LURUACO
LURUACO
LURUACO
LURUACO
LURUACO
LURUACO
MALAMBO
MANATI
PALMAR DE VARELA
PIOJO
PIOJO
PIOJO
PIOJO
TAMALAMEQUE
PIOJO
PIOJO
POLONUEVO
PONEDERA
PONEDERA
PONEDERA
PONEDERA
PONEDERA
PUERTO COLOMBIA
MELGAR
REPELON
REPELON
REPELON
SABANALARGA
SABANALARGA
SABANALARGA
SABANALARGA
SABANALARGA
SABANALARGA
SABANALARGA
SABANALARGA
SABANALARGA
SABANALARGA
SABANALARGA
SABANALARGA
SANTA LUCIA
SANTO TOMAS
TUBARA
TUBARA
TUBARA
TUBARA
TUBARA
TUBARA
TUBARA
PUERTO GAITAN
ARANZAZU
MANIZALES
MANIZALES
MANIZALES
MANIZALES
MANIZALES
MANIZALES
AGUADAS
AGUADAS
AGUADAS
AGUADAS
AGUADAS
AGUADAS
AGUADAS
AGUADAS
AGUADAS
AGUADAS
AGUADAS
AGUADAS
AGUADAS
AGUADAS
AGUADAS
AGUADAS
AGUADAS
AGUADAS
AGUADAS
AGUADAS
AGUADAS
AGUADAS
AGUADAS
AGUADAS
AGUADAS
AGUADAS
ANSERMA
ARANZAZU
BELALCAZAR
CHINCHINA
FILADELFIA
PIEDECUESTA
FILADELFIA
LA DORADA
LA MERCED
MANZANARES
MARMATO
MARQUETALIA
PENSILVANIA
MARQUETALIA
MARULANDA
NEIRA
PACORA
PALESTINA
PALESTINA
PENSILVANIA
PENSILVANIA
PENSILVANIA
PENSILVANIA
PIEDECUESTA
RIOSUCIO
PIEDECUESTA
RIOSUCIO
RIOSUCIO
RISARALDA
SAN JOSE
SALAMINA
SAMANA
NORCASIA
SUPIA
VICTORIA
VILLAMARIA
VITERBO
FLORENCIA
ALBANIA
SAN JOSE DEL FRAGUA
PUERTO RICO
CARTAGENA DEL CHAIRA
SAN VICENTE DEL CAGU
CURILLO
EL PAUJIL
LA MONTAÑITA
MILAN
MORELIA
PUERTO RICO
SAN JOSE DEL FRAGUA
SAN VICENTE DEL CAGU
SOLANO
LA MONTAÑITA
SOLITA
VALPARAISO
IBAGUE
PALOCABILDO
MOGOTES
PUEBLO NUEVO
PUEBLO BELLO
VALLEDUPAR
PUEBLO BELLO
AGUACHICA
RIO DE ORO
ALVARADO
AGUSTIN CODAZZI
LA JAGUA DE IBIRICO
ASTREA
ASTREA
ASTREA
BECERRIL
BECERRIL
BECERRIL
BECERRIL
BECERRIL
BECERRIL
PURIFICACION
BECERRIL
BECERRIL
BECERRIL
BECERRIL
BECERRIL
BECERRIL
BECERRIL
BOSCONIA
BOSCONIA
BOSCONIA
BOSCONIA
BOSCONIA
BOSCONIA
CHIMICHAGUA
CHIMICHAGUA
CHIMICHAGUA
CHIMICHAGUA
CHIMICHAGUA
PIEDECUESTA
CHIRIGUANA
CURUMANI
CHIMICHAGUA
CURUMANI
AYAPEL
GIRON
EL COPEY
PUEBLO BELLO
EL PASO
GAMARRA
GONZALEZ
LA GLORIA
LA JAGUA DE IBIRICO
ICONONZO
ATACO
MANAURE BALCON DEL C
MANAURE BALCON DEL C
PAILITAS
PAILITAS
PAILITAS
PAILITAS
PAILITAS
PAILITAS
PAILITAS
PAILITAS
PAILITAS
PELAYA
PELAYA
SAN SEBASTIAN DE MAR
PELAYA
PELAYA
PELAYA
PELAYA
PUEBLO BELLO
PUEBLO BELLO
RIO DE ORO
RIO DE ORO
RIO DE ORO
RIO DE ORO
RIO DE ORO
RIO DE ORO
RIO DE ORO
RIO DE ORO
RIO DE ORO
RIO DE ORO
RIO DE ORO
RIO DE ORO
RIO DE ORO
RIO DE ORO
LA PAZ
LA PAZ
LA PAZ
LA PAZ
LA PAZ
LA PAZ
LA PAZ
LA PAZ
LA PAZ
LA PAZ
LA PAZ
LA PAZ
SAN ALBERTO
SAN ALBERTO
SAN ALBERTO
SAN ALBERTO
SAN ALBERTO
SAN ALBERTO
SAN ALBERTO
SAN ALBERTO
SAN ALBERTO
SAN ALBERTO
SAN ALBERTO
SAN ALBERTO
SAN DIEGO
SAN DIEGO
SAN DIEGO
SAN DIEGO
SAN DIEGO
SAN DIEGO
SAN DIEGO
SAN DIEGO
SAN DIEGO
SAN DIEGO
SAN MARTIN
SAN MARTIN
SAN MARTIN
SAN MARTIN
SAN MARTIN
SAN MARTIN
SAN MARTIN
SAN MARTIN
SAN MARTIN
SAN MARTIN
SAN MARTIN
SAN MARTIN
SAN MARTIN
SAN MARTIN
SAN MARTIN
TAMALAMEQUE
TAMALAMEQUE
TAMALAMEQUE
TAMALAMEQUE
TAMALAMEQUE
TAMALAMEQUE
MANAURE BALCON DEL C
TAMALAMEQUE
TAMALAMEQUE
TAMALAMEQUE
TAMALAMEQUE
TAMALAMEQUE
TAMALAMEQUE
TAMALAMEQUE
TAMALAMEQUE
PELAYA
TAMALAMEQUE
TAMALAMEQUE
MONTERIA
MONTERIA
MONTERIA
MONTERIA
MONTERIA
MONTERIA
MONTERIA
MONTERIA
MONTERIA
MONTERIA
MONTERIA
MONTERIA
MONTERIA
MONTERIA
MONTERIA
MONTERIA
MONTERIA
MONTERIA
MONTERIA
MONTERIA
MONTERIA
MONTERIA
MONTERIA
MONTERIA
MONTERIA
MONTERIA
MONTERIA
MONTERIA
MONTERIA
MONTERIA
MONTERIA
MONTERIA
MONTERIA
MONTERIA
MONTERIA
MONTERIA
MONTERIA
MONTERIA
MONTERIA
MONTERIA
MONTERIA
MONTERIA
MONTERIA
MONTERIA
MONTERIA
MONTERIA
MONTERIA
MONTERIA
MONTERIA
MONTERIA
MONTERIA
MONTERIA
MONTERIA
MONTERIA
MONTERIA
MONTERIA
MONTERIA
MONTERIA
MONTERIA
AYAPEL
AYAPEL
AYAPEL
AYAPEL
AYAPEL
AYAPEL
AYAPEL
AYAPEL
AYAPEL
AYAPEL
AYAPEL
AYAPEL
AYAPEL
LA APARTADA
AYAPEL
AYAPEL
AYAPEL
AYAPEL
LA APARTADA
AYAPEL
AYAPEL
AYAPEL
AYAPEL
AYAPEL
AYAPEL
AYAPEL
AYAPEL
AYAPEL
AYAPEL
AYAPEL
AYAPEL
AYAPEL
AYAPEL
AYAPEL
BUENAVISTA
BUENAVISTA
BUENAVISTA
BUENAVISTA
BUENAVISTA
BUENAVISTA
BUENAVISTA
BUENAVISTA
BUENAVISTA
BUENAVISTA
BUENAVISTA
BUENAVISTA
BUENAVISTA
BUENAVISTA
BUENAVISTA
BUENAVISTA
BUENAVISTA
BUENAVISTA
CANALETE
CANALETE
CANALETE
CANALETE
CANALETE
CANALETE
CANALETE
CANALETE
CANALETE
CANALETE
CANALETE
CANALETE
CANALETE
CANALETE
CANALETE
CANALETE
CERETE
CERETE
CERETE
CERETE
CERETE
CERETE
CERETE
CERETE
CERETE
CERETE
CERETE
CERETE
CERETE
CERETE
CERETE
CERETE
CERETE
CERETE
CERETE
CERETE
CERETE
CERETE
CERETE
CHIMA
CHIMA
CHIMA
CHIMA
CHIMA
CHIMA
CHIMA
CHIMA
CHIMA
CHIMA
CHIMA
CHINU
CHINU
CHINU
CHINU
CHINU
CHINU
CHINU
CHINU
CHINU
CHINU
CHINU
CHINU
CHINU
CHINU
CHINU
CHINU
CHINU
CHINU
CHINU
CHINU
CHINU
CHINU
CHINU
CHINU
CHINU
CHINU
CHINU
CHINU
CHINU
CHINU
CHINU
CHINU
CHINU
CIENAGA DE ORO
CIENAGA DE ORO
CIENAGA DE ORO
CIENAGA DE ORO
CIENAGA DE ORO
CIENAGA DE ORO
CIENAGA DE ORO
CIENAGA DE ORO
CIENAGA DE ORO
CIENAGA DE ORO
CIENAGA DE ORO
CIENAGA DE ORO
CIENAGA DE ORO
CIENAGA DE ORO
CIENAGA DE ORO
CIENAGA DE ORO
CIENAGA DE ORO
CIENAGA DE ORO
CIENAGA DE ORO
CIENAGA DE ORO
CIENAGA DE ORO
CIENAGA DE ORO
CIENAGA DE ORO
CIENAGA DE ORO
CIENAGA DE ORO
CIENAGA DE ORO
CIENAGA DE ORO
CIENAGA DE ORO
CIENAGA DE ORO
CIENAGA DE ORO
CIENAGA DE ORO
CIENAGA DE ORO
CIENAGA DE ORO
LA APARTADA
LORICA
LORICA
LORICA
LORICA
LORICA
LORICA
LORICA
LORICA
LORICA
COTORRA
LORICA
LORICA
LORICA
LORICA
LORICA
LORICA
CERETE
LORICA
COTORRA
COTORRA
COTORRA
LORICA
LORICA
LORICA
SAN ANTERO
LORICA
LORICA
LORICA
LORICA
LORICA
LORICA
COTORRA
LORICA
LORICA
LORICA
COTORRA
LORICA
COTORRA
COTORRA
LORICA
LORICA
LORICA
LORICA
LORICA
LORICA
LORICA
LORICA
LORICA
COTORRA
LORICA
COTORRA
LORICA
LORICA
LORICA
LORICA
LORICA
LORICA
LORICA
COTORRA
LORICA
LORICA
LOS CORDOBAS
LOS CORDOBAS
LOS CORDOBAS
LOS CORDOBAS
LOS CORDOBAS
LOS CORDOBAS
LOS CORDOBAS
LOS CORDOBAS
LOS CORDOBAS
LOS CORDOBAS
LOS CORDOBAS
LOS CORDOBAS
LOS CORDOBAS
LOS CORDOBAS
LOS CORDOBAS
LOS CORDOBAS
LOS CORDOBAS
LOS CORDOBAS
LOS CORDOBAS
MOMIL
MOMIL
MOMIL
MOMIL
MOMIL
MOMIL
MOMIL
MOMIL
MOMIL
MOMIL
MOMIL
MOMIL
MOMIL
MOMIL
MONTELIBANO
LA APARTADA
MONTELIBANO
MONTELIBANO
MONTELIBANO
SAN JOSE DE URE
SAN JOSE DE URE
MONTELIBANO
SAN JOSE DE URE
MONTELIBANO
PUERTO LIBERTADOR
MONTELIBANO
MONTELIBANO
SAN JOSE DE URE
MONTELIBANO
MONTELIBANO
MONTELIBANO
SAN JOSE DE URE
MONTELIBANO
MONTELIBANO
SAN JOSE DE URE
MONTELIBANO
MONTELIBANO
SAN JOSE DE URE
SAN JOSE DE URE
SAN JOSE DE URE
MONTELIBANO
MONTELIBANO
MONTELIBANO
SAN JOSE DE URE
MONTELIBANO
SAN JOSE DE URE
SAN JOSE DE URE
CERETE
MOÑITOS
MOÑITOS
MOÑITOS
MOÑITOS
MOÑITOS
MOÑITOS
MOÑITOS
MOÑITOS
MOÑITOS
MOÑITOS
MOÑITOS
MOÑITOS
MOÑITOS
MOÑITOS
MOÑITOS
MOÑITOS
MOÑITOS
MOÑITOS
MOÑITOS
MOÑITOS
MOÑITOS
MOÑITOS
MOÑITOS
MOÑITOS
MOÑITOS
MOÑITOS
MOÑITOS
PLANETA RICA
PLANETA RICA
PLANETA RICA
PLANETA RICA
PLANETA RICA
PLANETA RICA
PLANETA RICA
PLANETA RICA
PLANETA RICA
PLANETA RICA
PLANETA RICA
PLANETA RICA
PLANETA RICA
PLANETA RICA
PLANETA RICA
PLANETA RICA
PLANETA RICA
PLANETA RICA
PLANETA RICA
PLANETA RICA
PLANETA RICA
PLANETA RICA
PLANETA RICA
PLANETA RICA
PLANETA RICA
PLANETA RICA
PLANETA RICA
SAN JOSE DE TOLUVIEJ
PLANETA RICA
PLANETA RICA
PLANETA RICA
PLANETA RICA
PUEBLO NUEVO
PUEBLO NUEVO
PUEBLO NUEVO
PUEBLO NUEVO
PUEBLO NUEVO
PUEBLO NUEVO
PUEBLO NUEVO
PUEBLO NUEVO
PUEBLO NUEVO
PUEBLO NUEVO
PUEBLO NUEVO
PUEBLO NUEVO
PUEBLO NUEVO
PUEBLO NUEVO
PUEBLO NUEVO
PUEBLO NUEVO
SAN BERNARDO DEL VIE
PUEBLO NUEVO
PUEBLO NUEVO
PUEBLO NUEVO
PUEBLO NUEVO
PUEBLO NUEVO
PUEBLO NUEVO
PUEBLO NUEVO
PUEBLO NUEVO
PUEBLO NUEVO
PUEBLO NUEVO
PUEBLO NUEVO
PUEBLO NUEVO
PUEBLO NUEVO
PUEBLO NUEVO
PUEBLO NUEVO
PUERTO ESCONDIDO
PUERTO ESCONDIDO
PUERTO ESCONDIDO
PUERTO ESCONDIDO
PUERTO ESCONDIDO
PUERTO ESCONDIDO
PUERTO ESCONDIDO
PUERTO ESCONDIDO
PUERTO ESCONDIDO
PUERTO ESCONDIDO
PUERTO ESCONDIDO
PUERTO ESCONDIDO
PUERTO ESCONDIDO
PUERTO ESCONDIDO
PUERTO ESCONDIDO
PUERTO ESCONDIDO
PUERTO ESCONDIDO
PUERTO ESCONDIDO
PUERTO ESCONDIDO
PUERTO ESCONDIDO
PUERTO ESCONDIDO
PUERTO ESCONDIDO
PUERTO ESCONDIDO
PUERTO ESCONDIDO
PUERTO ESCONDIDO
PUERTO ESCONDIDO
PUERTO ESCONDIDO
PUERTO ESCONDIDO
PUERTO ESCONDIDO
PUERTO LIBERTADOR
PUERTO LIBERTADOR
PUERTO LIBERTADOR
PUERTO LIBERTADOR
PUERTO LIBERTADOR
PUERTO LIBERTADOR
PUERTO LIBERTADOR
PUERTO LIBERTADOR
PUERTO LIBERTADOR
PUERTO LIBERTADOR
PUERTO LIBERTADOR
PUERTO LIBERTADOR
PUERTO LIBERTADOR
PUERTO LIBERTADOR
PUERTO LIBERTADOR
PUERTO LIBERTADOR
PUERTO LIBERTADOR
PUERTO LIBERTADOR
PUERTO LIBERTADOR
PUERTO LIBERTADOR
PUERTO LIBERTADOR
PUERTO LIBERTADOR
PUERTO LIBERTADOR
PUERTO LIBERTADOR
PURISIMA DE LA CONCE
PURISIMA DE LA CONCE
PURISIMA DE LA CONCE
PURISIMA DE LA CONCE
PURISIMA DE LA CONCE
PURISIMA DE LA CONCE
PURISIMA DE LA CONCE
PURISIMA DE LA CONCE
PURISIMA DE LA CONCE
PURISIMA DE LA CONCE
PURISIMA DE LA CONCE
SAHAGUN
SAHAGUN
SAHAGUN
SAHAGUN
SAHAGUN
SAHAGUN
SAHAGUN
SAHAGUN
SAHAGUN
SAHAGUN
SAHAGUN
SAHAGUN
SAHAGUN
SAHAGUN
SAHAGUN
SAHAGUN
SAHAGUN
SAHAGUN
SAHAGUN
SAHAGUN
SAHAGUN
SAHAGUN
SAHAGUN
SAHAGUN
SAHAGUN
SAHAGUN
SAHAGUN
SAHAGUN
SAHAGUN
SAHAGUN
SAHAGUN
SAHAGUN
SAHAGUN
SAHAGUN
SAHAGUN
SAN ANDRES DE SOTAVE
SAN ANDRES DE SOTAVE
TUCHIN
SAN ANDRES DE SOTAVE
TUCHIN
TUCHIN
SAN ANDRES DE SOTAVE
TUCHIN
SAN ANDRES DE SOTAVE
SAN ANDRES DE SOTAVE
SAN ANDRES DE SOTAVE
SAN ANDRES DE SOTAVE
TUCHIN
SAN ANDRES DE SOTAVE
TUCHIN
TUCHIN
TUCHIN
TUCHIN
TUCHIN
SAN ANDRES DE SOTAVE
TUCHIN
TUCHIN
SAN ANDRES DE SOTAVE
SAN ANDRES DE SOTAVE
TUCHIN
TUCHIN
SAN ANDRES DE SOTAVE
SAN ANDRES DE SOTAVE
SAN ANDRES DE SOTAVE
TUCHIN
TUCHIN
TUCHIN
TUCHIN
TUCHIN
TUCHIN
TUCHIN
SAN ANDRES DE SOTAVE
TUCHIN
TUCHIN
TUCHIN
SAN ANDRES DE SOTAVE
SAN ANDRES DE SOTAVE
SAN ANDRES DE SOTAVE
TUCHIN
TUCHIN
TUCHIN
TUCHIN
TUCHIN
TUCHIN
TUCHIN
SAN ANDRES DE SOTAVE
SAN ANTERO
SAN ANTERO
SAN ANTERO
SAN ANTERO
SAN ANTERO
SAN ANTERO
SAN ANTERO
SAN ANTERO
SAN ANTERO
SAN ANTERO
SAN ANTERO
SAN ANTERO
SAN ANTERO
SAN ANTERO
SAN ANTERO
SAN ANTERO
SAN ANTERO
SAN ANTERO
SAN ANTERO
SAN BERNARDO DEL VIE
SAN BERNARDO DEL VIE
SAN BERNARDO DEL VIE
SAN BERNARDO DEL VIE
SAN BERNARDO DEL VIE
SAN BERNARDO DEL VIE
SAN BERNARDO DEL VIE
SAN BERNARDO DEL VIE
SAN BERNARDO DEL VIE
SAN BERNARDO DEL VIE
SAN BERNARDO DEL VIE
SAN BERNARDO DEL VIE
SAN BERNARDO DEL VIE
SAN BERNARDO DEL VIE
SAN BERNARDO DEL VIE
SAN BERNARDO DEL VIE
SAN BERNARDO DEL VIE
SAN BERNARDO DEL VIE
SAN BERNARDO DEL VIE
SAN BERNARDO DEL VIE
SAN BERNARDO DEL VIE
SAN BERNARDO DEL VIE
SAN BERNARDO DEL VIE
SAN CARLOS
SAN CARLOS
SAN CARLOS
SAN CARLOS
SAN CARLOS
SAN CARLOS
SAN CARLOS
SAN CARLOS
SAN CARLOS
SAN CARLOS
SAN CARLOS
SAN CARLOS
SAN CARLOS
SAN CARLOS
SAN CARLOS
SAN CARLOS
SAN CARLOS
SAN CARLOS
SAN CARLOS
SAN CARLOS
SAN CARLOS
SAN CARLOS
SAN PELAYO
SAN PELAYO
SAN PELAYO
SAN PELAYO
SAN PELAYO
CERETE
SAN PELAYO
SAN PELAYO
SAN PELAYO
SAN PELAYO
SAN PELAYO
SAN PELAYO
SAN PELAYO
SAN PELAYO
SAN PELAYO
SAN PELAYO
SAN PELAYO
SAN PELAYO
SAN PELAYO
SAN PELAYO
SAN PELAYO
SAN PELAYO
SAN PELAYO
SAN PELAYO
SAN PELAYO
SAN PELAYO
SAN PELAYO
SAN PELAYO
SAN PELAYO
SAN PELAYO
TIERRALTA
TIERRALTA
TIERRALTA
TIERRALTA
TIERRALTA
TIERRALTA
TIERRALTA
TIERRALTA
TIERRALTA
TIERRALTA
TIERRALTA
TIERRALTA
TIERRALTA
TIERRALTA
TIERRALTA
TIERRALTA
TIERRALTA
TIERRALTA
TIERRALTA
TIERRALTA
TIERRALTA
TIERRALTA
TIERRALTA
TIERRALTA
TIERRALTA
TIERRALTA
TIERRALTA
TIERRALTA
TIERRALTA
TIERRALTA
TIERRALTA
TIERRALTA
TIERRALTA
TIERRALTA
TIERRALTA
TIERRALTA
TIERRALTA
TIERRALTA
TIERRALTA
TIERRALTA
TIERRALTA
TIERRALTA
TIERRALTA
TIERRALTA
TIERRALTA
TIERRALTA
TIERRALTA
TIERRALTA
TIERRALTA
TIERRALTA
TIERRALTA
TIERRALTA
TIERRALTA
TIERRALTA
TIERRALTA
TIERRALTA
TIERRALTA
TIERRALTA
TIERRALTA
TIERRALTA
TIERRALTA
TIERRALTA
TIERRALTA
TIERRALTA
TIERRALTA
TIERRALTA
TIERRALTA
TIERRALTA
TIERRALTA
TIERRALTA
TIERRALTA
TIERRALTA
TIERRALTA
TIERRALTA
TIERRALTA
VALENCIA
VALENCIA
VALENCIA
VALENCIA
VALENCIA
VALENCIA
VALENCIA
VALENCIA
VALENCIA
VALENCIA
VALENCIA
VALENCIA
VALENCIA
VALENCIA
VALENCIA
VALENCIA
VALENCIA
VALENCIA
VALENCIA
VALENCIA
VALENCIA
VALENCIA
VALENCIA
VALENCIA
VALENCIA
PIEDECUESTA
PIEDECUESTA
NEIVA
NEIVA
NEIVA
NEIVA
NEIVA
NEIVA
NEIVA
NEIVA
NEIVA
NEIVA
NEIVA
NEIVA
NEIVA
NEIVA
NEIVA
NEIVA
ACEVEDO
ACEVEDO
ACEVEDO
ACEVEDO
ACEVEDO
ACEVEDO
ACEVEDO
ACEVEDO
ACEVEDO
ACEVEDO
ACEVEDO
ACEVEDO
ACEVEDO
ACEVEDO
ACEVEDO
ACEVEDO
ACEVEDO
ACEVEDO
ACEVEDO
ACEVEDO
ACEVEDO
ACEVEDO
ACEVEDO
ACEVEDO
ACEVEDO
ACEVEDO
ACEVEDO
ACEVEDO
ACEVEDO
ACEVEDO
ACEVEDO
ACEVEDO
ACEVEDO
ACEVEDO
ACEVEDO
ACEVEDO
ACEVEDO
ACEVEDO
ACEVEDO
ACEVEDO
ACEVEDO
ACEVEDO
ACEVEDO
ACEVEDO
ACEVEDO
ACEVEDO
ACEVEDO
ACEVEDO
ACEVEDO
ACEVEDO
ACEVEDO
ACEVEDO
ACEVEDO
AGRADO
AGRADO
AGRADO
AIPE
AIPE
AIPE
AIPE
AIPE
AIPE
AIPE
AIPE
ALGECIRAS
ALGECIRAS
ALGECIRAS
ALGECIRAS
ALGECIRAS
ALGECIRAS
ALGECIRAS
ALGECIRAS
ALGECIRAS
ALGECIRAS
ALGECIRAS
ALGECIRAS
ALGECIRAS
ALGECIRAS
ALTAMIRA
ALTAMIRA
BARAYA
BARAYA
BARAYA
BARAYA
BARAYA
BARAYA
CAMPOALEGRE
CAMPOALEGRE
CAMPOALEGRE
CAMPOALEGRE
CAMPOALEGRE
CAMPOALEGRE
CAMPOALEGRE
CAMPOALEGRE
CAMPOALEGRE
COLOMBIA
COLOMBIA
COLOMBIA
COLOMBIA
COLOMBIA
COLOMBIA
ELIAS
ELIAS
ELIAS
ELIAS
ELIAS
ELIAS
GARZON
GARZON
GARZON
GARZON
GARZON
GARZON
GARZON
GARZON
GARZON
GARZON
GARZON
GARZON
GARZON
GARZON
GARZON
GARZON
GARZON
GARZON
GARZON
GARZON
GARZON
GARZON
GARZON
GARZON
GARZON
GARZON
GARZON
GARZON
GARZON
GARZON
GARZON
GARZON
GARZON
GARZON
GARZON
GARZON
GARZON
GARZON
GARZON
GARZON
GARZON
GARZON
GIGANTE
GIGANTE
GIGANTE
GIGANTE
GIGANTE
GIGANTE
GIGANTE
GIGANTE
GIGANTE
GIGANTE
GIGANTE
GIGANTE
GIGANTE
GIGANTE
GIGANTE
GIGANTE
GIGANTE
GIGANTE
GIGANTE
GIGANTE
GIGANTE
GIGANTE
GIGANTE
GIGANTE
GIGANTE
GUADALUPE
GUADALUPE
GUADALUPE
GUADALUPE
GUADALUPE
GUADALUPE
GUADALUPE
GUADALUPE
GUADALUPE
GUADALUPE
GUADALUPE
GUADALUPE
HOBO
HOBO
HOBO
HOBO
IQUIRA
IQUIRA
IQUIRA
IQUIRA
IQUIRA
IQUIRA
IQUIRA
ISNOS
ISNOS
ISNOS
ISNOS
ISNOS
ISNOS
ISNOS
ISNOS
ISNOS
ISNOS
ISNOS
ISNOS
ISNOS
ISNOS
ISNOS
ISNOS
ISNOS
ISNOS
ISNOS
ISNOS
ISNOS
LA ARGENTINA
LA ARGENTINA
LA ARGENTINA
LA ARGENTINA
LA ARGENTINA
LA ARGENTINA
LA PLATA
LA PLATA
LA PLATA
LA PLATA
LA PLATA
LA PLATA
LA PLATA
LA PLATA
LA PLATA
LA PLATA
LA PLATA
LA PLATA
LA PLATA
LA PLATA
LA PLATA
LA PLATA
LA PLATA
LA PLATA
LA PLATA
LA PLATA
LA PLATA
LA PLATA
LA PLATA
LA PLATA
LA PLATA
L
</t>
  </si>
  <si>
    <t>2.380 Centros digitales se encuentran en fase de Instalación por parte de los operadores y en revisión de la Interventoría. Por otra parte
200 Centros Digitales se encuentran en fase de Planeación por parte de los operadores.</t>
  </si>
  <si>
    <t>E1-L1-4000</t>
  </si>
  <si>
    <t>Zonas de acceso público a internet</t>
  </si>
  <si>
    <t>Soluciones de acceso comunitario a internet</t>
  </si>
  <si>
    <t>El indicador abarca tres proyectos: Zonas Comunitarias para la Paz, Centros de Conectividad y Centros Integrales de Servicios Digitales. Estos proyectos tienen como objetivo facilitar el acceso a servicios digitales en comunidades diversas. Las Zonas Comunitarias para la Paz buscan promover la paz y la reconciliación al proporcionar espacios donde las comunidades pueden acceder a servicios digitales y participar en actividades comunitarias. Los Centros de Conectividad buscan mejorar la conectividad proporcionando acceso a Internet en áreas remotas o desatendidas. Por último, los Centros Integrales de Servicios Digitales ofrecen una amplia gama de servicios digitales, como capacitación en tecnología, acceso a Internet y asistencia en trámites gubernamentales, con el objetivo de promover la inclusión digital y el desarrollo comunitario. Estos proyectos combinados buscan impulsar el acceso equitativo a la tecnología y los servicios digitales en diversas comunidades.</t>
  </si>
  <si>
    <t xml:space="preserve">Soluciones de acceso comunitario en operación </t>
  </si>
  <si>
    <t>La primer entrega del proyecto Zonas Comunitarias para la Paz se encuentra programada para el mes de Mayo ,los demas proyectos se encuentran en etapa de estructuración y su cronograma de metas aun no se encuentra definido</t>
  </si>
  <si>
    <t>DE ACUERDO CON LA PRPGRAMACION DE ASPA, EL REPORTE SE TENDRA A PARTIR DEL SEGUNDO TRIMESTRE POR LO TANTO NO APLICA RETRASO</t>
  </si>
  <si>
    <t>Se ha avanzado en la instalación de 496 Zonas comunitarias para la paz de la primera entrega de 590 , sin embargo no se presenta avance en el indicador ya que este hace referencia tanto a la instalación como a la operación de las mismas.</t>
  </si>
  <si>
    <t xml:space="preserve"> El incumplimiento se presentó en las regiones Norte B y Sur B las cuales están asignadas a la UT ZCP 2023. El contratista argumentó que el atraso en las instalaciones se debió a las modificaciones que se dieron en la base de focalización lo cual conllevó a un cambio en la logística que, sumado a las situaciones de orden público que se presentan en las zonas, le impidieron cumplir. </t>
  </si>
  <si>
    <t>Para el cierre del mes de septiembre se cuenta con 987 ZCP en fase de operación, 203 instaladas en proceso de verificación por parte del interventor y 72 ZCP en fase de planeación. A continuación se enumeran los municipios donde se encuentran las ZCP :
Dabeiba
Nechí
El Bagre
Turbo
Dabeiba
El Bagre
Cáceres
Remedios
Cáceres
Anorí
Necoclí
San Pedro de Urabá
Cáceres
Necoclí
Turbo
Necoclí
Necoclí
Amalfi
Turbo
Necoclí
Necoclí
San Pedro de Urabá
El Bagre
Nechí
Valdivia
El Bagre
San Pedro de Urabá
Cáceres
Turbo
Ituango
El Bagre
Cáceres
Yondó(Casabe)
Murindó
Cáceres
Cáceres
Zaragoza
Valdivia
Zaragoza
Briceño
Nechí
Zaragoza
Turbo
Zaragoza
Amalfi
El Bagre
Ituango
Turbo
Mutatá
Amalfi
Nechí
Zaragoza
Dabeiba
El Bagre
Ituango
Cáceres
Mutatá
El Bagre
Yondó(Casabe)
Yondó(Casabe)
Zaragoza
Tarazá
Murindó
Nechí
Zaragoza
Tarazá
Murindó
Segovia
Zaragoza
Mutatá
Murindó
Yondó(Casabe)
Caucasia
Nechí
Dabeiba
Murindó
Nechí
Dabeiba
Dabeiba
Dabeiba
Nechí
Remedios
Remedios
Murindó
Vigía del Fuerte
Chigorodó
Dabeiba
Segovia
Murindó
Mutatá
Mutatá
Dabeiba
Remedios
Remedios
Ituango
Ituango
Chigorodó
Turbo
Murindó
Dabeiba
Dabeiba
Vigía del Fuerte
Mutatá
Ituango
Dabeiba
Mutatá
Segovia
Murindó
Apartadó
Carepa
Anorí
Valdivia
Murindó
Ituango
Segovia
Ituango
Amalfi
Amalfi
Anorí
Caucasia
Chigorodó
Ituango
Dabeiba
Anorí
Chigorodó
Dabeiba
Ituango
Anorí
Caucasia
Dabeiba
Chigorodó
Murindó
Apartadó
Carepa
Ituango
Tarazá
Valdivia
Valdivia
Segovia
Ituango
Ituango
Tarazá
Apartadó
Ituango
Briceño
Ituango
Murindó
Caucasia
Ituango
Valdivia
Caucasia
Valdivia
Murindó
Apartadó
Briceño
Murindó
Carepa
Briceño
Tarazá
Briceño
Apartadó
Tarazá
Briceño
Tarazá
Valdivia
Segovia
Briceño
Valdivia
Briceño
Valdivia
Valdivia
Tarazá
Murindó
Valdivia
Saravena
Saravena
Saravena
El Carmen de Bolívar
San Pablo
Morales
San Pablo
San Pablo
Morales
Simití
Santa Rosa Del Sur
Santa Rosa Del Sur
Santa Rosa Del Sur
Simití
Simití
Morales
Morales
San Pablo
San Jacinto
San Juan Nepomuceno
Florencia
Milán
Milán
Puerto Rico
San Vicente del Caguán
San Vicente del Caguán
Puerto Rico
Florencia
Florencia
Belén de Los Andaquíes
Solano
Florencia
Florencia
Albania
El Doncello
LA Montañita
San José de Fragua
Florencia
Morelia
Solano
Solita
Florencia
Solano
Curillo
San Vicente del Caguán
LA Montañita
Puerto Rico
Solano
Solano
Puerto Rico
Puerto Rico
Solano
Puerto Rico
Puerto Rico
Curillo
San José de Fragua
El Doncello
Curillo
Curillo
El Paujil
LA Montañita
LA Montañita
LA Montañita
Belén de Los Andaquíes
Belén de Los Andaquíes
Valparaíso
San José de Fragua
San José de Fragua
Valparaíso
San José de Fragua
Valparaíso
Curillo
Curillo
El Paujil
Solita
El Doncello
Valparaíso
Solita
El Paujil
El Paujil
Milán
Solita
San José de Fragua
Milán
Solano
Solano
San José de Fragua
San José de Fragua
Caldono
Argelia
Cajibío
Argelia
Argelia
Cajibío
Cajibío
Caldono
Balboa
Cajibío
Balboa
Santander de Quilichao
Balboa
Balboa
Caloto
Caloto
Corinto
Caloto
Valledupar
Valledupar
Valledupar
Pueblo Bello
Valledupar
Valledupar
Valledupar
Valledupar
Valledupar
La Paz(Robles)
San Diego
Becerril
Manaure Balcon Dl Cesar
Becerril
Pueblo Bello
La Paz(Robles)
La Paz(Robles)
La Paz(Robles)
Agustín Codazzi
Pueblo Bello
Riosucio
Riosucio
Riosucio
Nóvita
Riosucio
Condoto
Carmen del Darién
Litoral de San Juan
Riosucio
Carmen del Darién
Riosucio
Riosucio
Carmen del Darién
Riosucio
Riosucio
Carmen del Darién
Carmen del Darién
Carmen del Darién
Riosucio
Riosucio
Riosucio
Litoral de San Juan
Carmen del Darién
Nóvita
Acandí
Carmen del Darién
Carmen del Darién
Nóvita
Carmen del Darién
Acandí
Carmen del Darién
Carmen del Darién
Nóvita
Nóvita
Itsmina
Medio San Juan
Medio Atrato
Litoral de San Juan
Medio San Juan
Itsmina
Itsmina
Medio San Juan
Montelíbano
Montelíbano
Tierralta
Tierralta
Valencia
Tierralta
Montelíbano
Montelíbano
Puerto Libertador
Puerto Libertador
Puerto Libertador
Puerto Libertador
San José de Uré
San José de Uré
Dibulla
Dibulla
Dibulla
San Juan Del Cesar
Dibulla
San Juan Del Cesar
San Juan Del Cesar
Fonseca
San Juan Del Cesar
San Juan Del Cesar
Fonseca
Dibulla
Dibulla
Fonseca
Miraflores
Algeciras
Algeciras
Santa Marta
Santa Marta
Fundación
Santa Marta
Santa Marta
Fundación
Santa Marta
Fundación
Aracataca
Ciénaga
Ciénaga
Ciénaga
Santa Marta
Ciénaga
Ciénaga
Ciénaga
Aracataca
Aracataca
Aracataca
Aracataca
Aracataca
Puerto Rico
Puerto Rico
Vista Hermosa
Puerto Lleras
Vista Hermosa
Mesetas
Puerto Rico
Vista Hermosa
Vista Hermosa
Vista Hermosa
Mesetas
Mesetas
Puerto Rico
Puerto Rico
Puerto Rico
El Charco
Roberto Payán(San José)
San Andres De Tumaco
Olaya Herrera
San Andres De Tumaco
Santa Bárbara(Iscuande)
Santa Bárbara(Iscuande)
Barbacoas
El Charco
San Andres De Tumaco
Santa Bárbara(Iscuande)
El Charco
San Andres De Tumaco
El Charco
Santa Bárbara(Iscuande)
El Charco
San Andres De Tumaco
San Andres De Tumaco
El Charco
San Andres De Tumaco
El Charco
Olaya Herrera
Olaya Herrera
San Andres De Tumaco
Olaya Herrera
El Charco
El Charco
El Charco
El Charco
San Andres De Tumaco
San Andres De Tumaco
Roberto Payán(San José)
Olaya Herrera
El Charco
Olaya Herrera
San Andres De Tumaco
El Charco
Barbacoas
Magüí(Payan)
Roberto Payán(San José)
Mosquera
Santa Bárbara(Iscuande)
El Charco
El Charco
El Charco
Mosquera
Magüí(Payan)
Ricaurte
Barbacoas
Olaya Herrera
Ricaurte
Ricaurte
Barbacoas
Barbacoas
Olaya Herrera
Barbacoas
Olaya Herrera
Olaya Herrera
Roberto Payán(San José)
Mosquera
Santa Bárbara(Iscuande)
Barbacoas
Olaya Herrera
Santa Bárbara(Iscuande)
Santa Bárbara(Iscuande)
Barbacoas
Roberto Payán(San José)
Roberto Payán(San José)
Roberto Payán(San José)
Barbacoas
Olaya Herrera
Olaya Herrera
Roberto Payán(San José)
Roberto Payán(San José)
Magüí(Payan)
Magüí(Payan)
Magüí(Payan)
Olaya Herrera
Ricaurte
Roberto Payán(San José)
Magüí(Payan)
Roberto Payán(San José)
Santa Bárbara(Iscuande)
Barbacoas
Santa Bárbara(Iscuande)
Barbacoas
Ricaurte
Roberto Payán(San José)
Roberto Payán(San José)
Roberto Payán(San José)
Barbacoas
Magüí(Payan)
Santa Bárbara(Iscuande)
Leiva
Leiva
Leiva
Roberto Payán(San José)
Roberto Payán(San José)
Santa Bárbara(Iscuande)
Francisco Pizarro
Santa Bárbara(Iscuande)
Santa Bárbara(Iscuande)
La Tola
Mosquera
Leiva
Mosquera
Leiva
Cumbitara
Magüí(Payan)
Leiva
Francisco Pizarro
Policarpa
Francisco Pizarro
Leiva
Magüí(Payan)
Mosquera
Leiva
Cumbitara
Cumbitara
Cumbitara
Magüí(Payan)
Magüí(Payan)
Cumbitara
Cumbitara
Mosquera
Mosquera
Policarpa
Magüí(Payan)
Magüí(Payan)
Magüí(Payan)
Mosquera
Policarpa
El Rosario
Cumbitara
Cumbitara
Francisco Pizarro
El Rosario
Cumbitara
Cumbitara
Cumbitara
El Rosario
Cumbitara
Cumbitara
Cumbitara
Cumbitara
Cumbitara
Mosquera
Policarpa
Policarpa
La Tola
La Tola
Mosquera
Mosquera
El Rosario
Mosquera
El Rosario
El Rosario
El Rosario
Mosquera
La Tola
La Tola
La Tola
Tibú
Tibú
El Tarra
Teorama
Tibú
Convención
Tibú
Tibú
Tibú
Convención
El Carmen
Convención
Sardinata
Hacarí
Convención
Convención
Hacarí
El Tarra
Teorama
San Calixto
Hacarí
Sardinata
Teorama
El Tarra
Teorama
Hacarí
Hacarí
San Calixto
San Calixto
Teorama
San Calixto
San Calixto
Hacarí
San Calixto
Teorama
Teorama
El Carmen
Convención
Convención
El Tarra
San Calixto
San Calixto
Sardinata
Convención
Teorama
San Calixto
El Tarra
Teorama
San Calixto
Teorama
Convención
Hacarí
Convención
San Calixto
Teorama
San Calixto
San Calixto
San Calixto
Convención
Convención
Convención
San Calixto
Convención
San Miguel
San Miguel
Puerto Guzmán
Puerto Asís
Orito
Orito
Puerto Leguízamo
Puerto Asís
San Miguel
San Miguel
Puerto Asís
Puerto Asís
Puerto Asís
Orito
Puerto Caicedo
Orito
Puerto Asís
San Miguel
San Miguel
San Miguel
Puerto Asís
Valle Guamuez-Lahormiga
Puerto Guzmán
Mocoa
Puerto Guzmán
Puerto Guzmán
San Miguel
Puerto Guzmán
San Miguel
Puerto Leguízamo
Valle Guamuez-Lahormiga
Puerto Caicedo
Villagarzón
Puerto Caicedo
Valle Guamuez-Lahormiga
Valle Guamuez-Lahormiga
Villagarzón
Puerto Caicedo
Villagarzón
Valle Guamuez-Lahormiga
Villagarzón
Puerto Leguízamo
Puerto Leguízamo
Puerto Leguízamo
San Onofre
Morroa
San Onofre
Morroa
Los Palmitos
San Onofre
Palmito
Coloso
Coloso
San Onofre
Morroa
Morroa
San Onofre
San Onofre
San Onofre
Ovejas
Ovejas
Rioblanco
Ataco
Planadas
Ataco
Ataco
Planadas
Planadas
Rioblanco
Rioblanco
Planadas
Rioblanco
Planadas
Chaparral
Chaparral
Chaparral
Chaparral
Chaparral
Buenaventura
Buenaventura
Buenaventura
Buenaventura
Buenaventura
Buenaventura
Buenaventura
Buenaventura
Buenaventura
Buenaventura
Buenaventura
Buenaventura
Buenaventura
Buenaventura
Florida
Cáceres
Cáceres
Mutatá
Mutatá
Sardinata
San Onofre
San Onofre
San José de Fragua
San José de Fragua
Leiva
Leiva
Planadas
Planadas
Valledupar
Valledupar
Santa Marta
Puerto Rico
Puerto Rico
Dibulla
Dibulla
Nechí
Nechí
Florencia
Saravena
Briceño
Turbo
Turbo
Montelíbano
Apartadó
El Rosario
El Rosario
Francisco Pizarro
Villagarzón
Puerto Guzmán
Anorí
Caucasia
Chigorodó
Chigorodó
Remedios
Policarpa
Nóvita
Puerto Caicedo
Amalfi
La Paz(Robles)
Roberto Payán(San José)
Roberto Payán(San José)
Roberto Payán(San José)
Roberto Payán(San José)
Olaya Herrera
Olaya Herrera
Olaya Herrera
Barbacoas
Barbacoas
Barbacoas
San Andres De Tumaco
San Andres De Tumaco
El Charco
El Charco
Carmen del Darién
Santa Bárbara(Iscuande)
Santa Bárbara(Iscuande)
Santa Bárbara(Iscuande)
Riosucio
Riosucio
Santa Rosa Del Sur
Puerto Asís
Segovia
El Bagre
San Miguel
Mutatá
Leiva
Santa Marta
Puerto Rico
Briceño
Villagarzón
Puerto Guzmán
Anorí
Caucasia
Remedios
Policarpa
Amalfi
Valle Guamuez-Lahormiga
Los Andes(Sotomayor)
Roberto Payán(San José)
Olaya Herrera
La Tola
San José Del Guaviare
San Miguel
Valledupar
Villagarzón
Puerto Caicedo
Orito
Florida
Mocoa</t>
  </si>
  <si>
    <t>Continúan las situaciones de orden público en los departamentos de Cauca y Arauca por las cuales las actividades de instalación y verificación se han visto afectadas especialmente en Arauca dado que el subcontratista asignado para este departamento se retiró del proyecto aduciendo temas de seguridad. Findeter informó de la pretensión del contratista de Arauca, UT ZCP 2023, en el sentido de presentar para cambio sedes educativas de otros departamentos teniendo en cuenta las situaciones de fuerza mayor que le han causado atrasos en el plan de trabajo inicial. Las supervisiones de MinTIC y ART se encuentran a la espera de que FINDETER les haga llegar el concepto del interventor para poder iniciar el proceso de verificación y aprobación de los cambios propuestos.</t>
  </si>
  <si>
    <t xml:space="preserve">1.090 puntos de conectividad </t>
  </si>
  <si>
    <t>cumplido en la vigencia 2023</t>
  </si>
  <si>
    <t>cumplido</t>
  </si>
  <si>
    <t>cumplido vigencia 2023</t>
  </si>
  <si>
    <t>N/A META CUMPLIDA</t>
  </si>
  <si>
    <t>1.3. EDUCACION DIGITAL</t>
  </si>
  <si>
    <t>Apoyo financiero a Computadores para Educar (CPE)</t>
  </si>
  <si>
    <t>Realizar el Traslado de recursos y seguimiento a la ejecución  financiera destinada a la actividad para el desarrollo misional de Computadores para Educar CPE (Resolución de Transferencia).</t>
  </si>
  <si>
    <t xml:space="preserve">Apoyo financiero para el programa computadores para educar </t>
  </si>
  <si>
    <t>Recursos financieros desembolsados</t>
  </si>
  <si>
    <t>Porcentaje de recursos desembolsados de acuerdo con la programación realizados</t>
  </si>
  <si>
    <t>de acuerdo con la programacion, el reporte se tendra para el cuarto trimestre, por lo tanto no aplica retraso</t>
  </si>
  <si>
    <t xml:space="preserve">de acuerdo con la programacion, el desembolso y por lo tanto el reporte se tendra para el cuarto trimestre, </t>
  </si>
  <si>
    <t>E1-L3-1000</t>
  </si>
  <si>
    <t>NA</t>
  </si>
  <si>
    <t>CUMPLE OK</t>
  </si>
  <si>
    <t>sin observaciones</t>
  </si>
  <si>
    <t>Catalizador:  Conectividad digital para cambiar vidas
Comp: Estrategia de apropiación digital</t>
  </si>
  <si>
    <t>Apropiación TIC para el Cambio</t>
  </si>
  <si>
    <t xml:space="preserve">Promover la apropiación masiva de las TIC a través del diseño e implementación de estrategias incluyentes y con enfoque diferencial que permitan fomentar y fortalecer las habilidades digitales de los colombianos para que logren un mayor nivel de uso de la tecnología. </t>
  </si>
  <si>
    <t>10. Reducción de las desigualdades</t>
  </si>
  <si>
    <t>Uso y Apropiación de las TIC</t>
  </si>
  <si>
    <t>Servicio de asistencia, capacitación y apoyo para el uso y apropiación de las TIC, con enfoque diferencial y en beneficio de la comunidad para participar en la
economía digital nacional</t>
  </si>
  <si>
    <t>Formaciones</t>
  </si>
  <si>
    <t xml:space="preserve">ESTUDIANTES
BENEFICIADOS
EN PENSAMIENTO
COMPUTACIONAL </t>
  </si>
  <si>
    <t>INDICADOR NUEVO, SE REPORTARA A PARTIR DEL 4T</t>
  </si>
  <si>
    <t>Dirección de Apropiación</t>
  </si>
  <si>
    <t>E1-L3-3000</t>
  </si>
  <si>
    <t>ok  incluido</t>
  </si>
  <si>
    <t>Formaciones en habilidades digitales</t>
  </si>
  <si>
    <t>Describe el número de formaciones que se realizan a través de la oferta de programas de formación de la Dirección de Apropiación de TIC</t>
  </si>
  <si>
    <t>Sumatoria de formaciones finalizadas en habilidades digitales</t>
  </si>
  <si>
    <t xml:space="preserve">En el marco del programa Ciber Paz Formaciones, a partir de reuniones con el equipo técnico, jurídico y financiero, se da la viabilidad del concurso de méritos y se procede con la estrucutración con base en este proceso de selección.
Con respecto al programa Conectando Voces, se cuenta con las primeras versiones de los documentos de estrucutración (anexo técnico, estudios previo, y estudio del sector) para la revisión respectivas por parte de las áreas responsables de MinTIC y se reciben observaciones por parte de las mismas.
</t>
  </si>
  <si>
    <t xml:space="preserve">En línea con lo formulado en el Plan de Acción, en el cual se ha cumplido con lo planeado inicalmente, no se considera que exista retraso. 
Programado para el ultimo trimestre
</t>
  </si>
  <si>
    <t xml:space="preserve">En el marco del programa Ciber Paz Formaciones, se da continuidad a la construcción de los documentos precontractuales. Adicionalmente, y con base en los resultados de un evento de cotización, en el mes de junio se inician mesas de trabajo para evaluar la implementación de la iniciativa a través de un Contrato Interadministrativo.
Con respecto al programa Conectando Voces, durante el segundo trimestre se finalizan los documentos precontractuales, los cuales son avalados por el Fondo Único de TIC y aprobados en Comité de Contratación. Se realiza el cargue de la minuta en el SECOP II para firma de las partes.
</t>
  </si>
  <si>
    <t>Durante el mes de septiembre, se continúa con el proceso de estructuración de acuerdo con la indicación de realizar una licitación pública, y el proceso se avala por parte del Fondo Único de TIC y la Subdirección de Contratación del Ministerio TIC.
También, durante el mes de septiembre se da inicio al proceso de formación del diplomado de habilidades digitales aplicadas al periodismo comunitario y alternativo y se continúa con el proceso de convocatoria y matrícula.</t>
  </si>
  <si>
    <t>viceministerio de transformacion digital</t>
  </si>
  <si>
    <t>Comunicaciones relevadas entre personas sordas y oyentes a través del servicio del
Centro de Relevo</t>
  </si>
  <si>
    <t>Capacidad</t>
  </si>
  <si>
    <t>Describe el número de comunicaciones que se relevan entre personas sordas y oyentes a través del servicio Centro de Relevo</t>
  </si>
  <si>
    <t>Sumatoria de comunicaciones relevadas entre personas sordas y oyentes.</t>
  </si>
  <si>
    <t>El programa avanzó según lo planeado respecto al servicio prestado, llegando así al 28,6% del cumplimiento de la meta total para el 2024.
Se completó el número de 34 intérpretes en lengua de señas programados para el primer cuatrimestre del año.</t>
  </si>
  <si>
    <t>programacion en linea con el ASPA</t>
  </si>
  <si>
    <t>Hasta pasado mes de abril, se ejecutó la vigencia futura relacionada con el programa, según lo planeado, dando cierre a la vigencia futura que permitió su ejecución hasta el día 30 de ese mes, resaltando que el programa no tuvo inconvenientes con la prestación del servicio, atendiendo de manera idónea más del 90% de las solicitudes de comunicación recibidas.
Ahora, para los meses restantes del año, se deberá firmar un nuevo convenio mediante el cual se desarrollará el programa Centro de Relevo y se dará cumplimiento al total de la meta programada para 2024.</t>
  </si>
  <si>
    <t>Teniendo en cuenta algunos retrasos en el cronograma prescontractual mediante el cual se realizará la firma del nuevo convenio con el que se dará continuidad a la iniciativa Centro de Relevo en 2024, los cronogramas de cumplimiento fueron ajustados, sin que esto ocasione incumplimientos sobre la meta total establecida para esta vigencia.</t>
  </si>
  <si>
    <t>Se dio continuidad al relevo de comunicaciones a través de los servicios SIEL (Servicio de Interpretación en línea) y RL (Relevo de Llamadas). A través del convenio suscrito se establecieron mesas técnicas de planeación y desarrollo, con el fin de definir alcances y estrategias de difusión para así promover el buen uso del servicio por la población objetivo del país, así como también el cumplimiento de las metas establecidas para el 2024.
Considerando lo anterior, se cuenta con un avance para el 2024 de 346.484 comunicaciones relevadas, lo cual, sumado a lo alcanzado en el cuatrienio anterior, implica un total de 3.012.510 comunicaciones.</t>
  </si>
  <si>
    <t>Convergencia Regional</t>
  </si>
  <si>
    <t>Cat:Fortalecimiento institucional como motor de cambio para recuperar la confianza de la ciudadanía y para el fortalecimiento del vínculo Estado-Ciudadanía
Comp: Gobierno digital para la gente.</t>
  </si>
  <si>
    <t>1.2. ECOSISTEMAS DE INNOVACION</t>
  </si>
  <si>
    <t xml:space="preserve">Transformación Digital para la Productividad del Estado a través de la Política de Gobierno Digital
</t>
  </si>
  <si>
    <t>Incrementar el nivel de Transformación Digital del Estado a través de planes, programas y proyectos que impulsen la Política de Gobierno Digital</t>
  </si>
  <si>
    <t>ODS 17. Alianzas para lograr los objetivos</t>
  </si>
  <si>
    <t xml:space="preserve">Uso y Apropiación de las TIC
</t>
  </si>
  <si>
    <t>Aprovechamiento y uso de las tecnologías de la información y las comunicaciones en el sector público (desde 2024) /FORTALECIMIENTO DE LAS TECNOLOGÍAS DE LA INFORMACIÓN Y LAS COMUNICACIONES EN LAS ENTIDADES DEL ESTADO PARA LA TRANSFORMACIÓN DIGITAL (2023)</t>
  </si>
  <si>
    <t>Entidades Publicas del orden nacional transformadas digitalmente</t>
  </si>
  <si>
    <t xml:space="preserve">Índice de gobierno digital en entidades del Orden nacional </t>
  </si>
  <si>
    <t xml:space="preserve">El Índice de Gobierno Digital en entidades del orden nacional es una medida del nivel de implementación de los lineamientos de la Política de Gobierno Digital, que permite identificar buenas prácticas, oportunidades de mejora y estrategias focalizadas de acompañamiento. </t>
  </si>
  <si>
    <t>P_nacion=(1/N) ∑_P_n   Donde, P_nacion: Índice de gobierno digital entidades del orden nacional N: Número de entidades de orden nacional evaluadas P_n: Índice de gobierno digital de la entidad n</t>
  </si>
  <si>
    <t>Se ejecutaron acciones de asistencia técnica para fortalecer el despliegue, uso e implementación de los lineamientos de la Política de Gobierno Digital en 2 entidades del orden nacional.
Como resultado de estas acciones se fortalece el despliegue y apropiación de la Política de Gobierno Digital al interior de las entidades públicas, a fin de generar capacidades institucionales que aporten al incremento en el nivel de implementación y, en consecuencia, se propenda por mejorar el Índice de Gobierno Digital.</t>
  </si>
  <si>
    <t>Teniendo en cuenta la estrategia de acompañamiento a entidades definida por la Dirección de Gobierno Digital, en el plan de acción anual se establecieron metas mensuales (y por tanto trimestrales) incrementales de la siguiente manera: trimestre 1: 0.1%; trimestre 2: 0.2%; trimestre 3: 0.35%; trimestre 4: 1.35%, par un total acumulado de 2%.</t>
  </si>
  <si>
    <t>Se ejecutaron acciones de asistencia técnica para fortalecer el despliegue, uso e implementación de los lineamientos de la Política de Gobierno Digital en 22 entidades del orden nacional.
Como resultado de estas acciones se fortalece el despliegue y apropiación de la Política de Gobierno Digital al interior de las entidades públicas, a fin de generar capacidades institucionales que aporten al incremento en el nivel de implementación y, en consecuencia, se propenda por mejorar el Índice de Gobierno Digital.</t>
  </si>
  <si>
    <t>Se ejecutaron acciones de asistencia técnica para fortalecer el despliegue, uso e implementación de los lineamientos de la Política de Gobierno Digital en 38 entidades  beneficiadas del orden nacional.
Como resultado de estas acciones se fortalece el despliegue y apropiación de la Política de Gobierno Digital al interior de las entidades públicas, a fin de generar capacidades institucionales que aporten al incremento en el nivel de implementación y, en consecuencia, se propenda por mejorar el Índice de Gobierno Digital.</t>
  </si>
  <si>
    <t>Teniendo en cuenta la estrategia de acompañamiento a entidades definida por la Dirección de Gobierno Digital, en el plan de acción anual se establecieron metas mensuales (y por tanto trimestrales) incrementales de la siguiente manera: trimestre 1: 0.1%; trimestre 2: 0.2%; trimestre 3: 77,5%; trimestre 4: 1.90%, par un total acumulado de 79,7%.</t>
  </si>
  <si>
    <t>Dirección Gobierno Digital</t>
  </si>
  <si>
    <t>E1-L2-1000</t>
  </si>
  <si>
    <t>https://mintic.sharepoint.com/:f:/r/gel/2024/PLANEACION%20Y%20FINANCIERA/005.%20PLAN%20ESTRAT%C3%89GICO%20SECTORIAL%20-%20PES/01%20TRIMESTRE?csf=1&amp;web=1&amp;e=nh1Dod</t>
  </si>
  <si>
    <t>De acuerdo con la acción correctiva propuesta por la OAPES, para el tratamiento del hallazgo 14 “Diseño de indicadores. Administrativa con presunta incidencia disciplinario” (auditoria de la CGR), desde la Dirección de  Gobierno Digital nos acogemos a la opción consistente en incluir en la parte cualitativa de los reportes trimestrales del PES, a partir del 3T, la información que permita saber el número de entidades  beneficiadas y/o participantes, así como su relación con el objetivo de la iniciativa.</t>
  </si>
  <si>
    <t>Entidades Publicas del orden territorial transformadas digitalmente</t>
  </si>
  <si>
    <t xml:space="preserve">Índice de gobierno digital en entidades del Orden Territorial </t>
  </si>
  <si>
    <t xml:space="preserve">El Índice de Gobierno Digital en entidades del orden territorial es una medida del nivel de implementación de los lineamientos de la Política de Gobierno Digital, que permite identificar buenas prácticas, oportunidades de mejora y estrategias focalizadas de acompañamiento. </t>
  </si>
  <si>
    <t>P_territorial=(1/N) ∑_P_n   Donde, P_territorial: Índice de gobierno digital entidades del orden territorial N: Número de entidades de orden territorial evaluadas P_n: Índice de gobierno digital de la entidad n</t>
  </si>
  <si>
    <t>Se ejecutaron acciones de asistencia técnica para fortalecer el despliegue, uso e implementación de los lineamientos de la Política de Gobierno Digital en 220 entidades del orden territorial.
Como resultado de estas acciones se fortalece el despliegue y apropiación de la Política de Gobierno Digital al interior de las entidades públicas, a fin de generar capacidades institucionales que aporten al incremento en el nivel de implementación y, en consecuencia, se propenda por mejorar el Índice de Gobierno Digital.</t>
  </si>
  <si>
    <t>Teniendo en cuenta la estrategia de acompañamiento a entidades definida por la Dirección de Gobierno Digital, en el plan de acción anual se establecieron metas mensuales (y por tanto trimestrales) incrementales de la siguiente manera: trimestre 1: 0.1%; trimestre 2: 0.15%; trimestre 3: 0.15%; trimestre 4: 1.1%, par un total acumulado de 1.5%.</t>
  </si>
  <si>
    <t>Se ejecutaron acciones de asistencia técnica para fortalecer el despliegue, uso e implementación de los lineamientos de la Política de Gobierno Digital en 195 entidades del orden territorial.
Como resultado de estas acciones se fortalece el despliegue y apropiación de la Política de Gobierno Digital al interior de las entidades públicas, a fin de generar capacidades institucionales que aporten al incremento en el nivel de implementación y, en consecuencia, se propenda por mejorar el Índice de Gobierno Digital.</t>
  </si>
  <si>
    <t>Se ejecutaron acciones de asistencia técnica para fortalecer el despliegue, uso e implementación de los lineamientos de la Política de Gobierno Digital en 311 entidades beneficiadas del orden territorial.
Como resultado de estas acciones se fortalece el despliegue y apropiación de la Política de Gobierno Digital al interior de las entidades públicas, a fin de generar capacidades institucionales que aporten al incremento en el nivel de implementación y, en consecuencia, se propenda por mejorar el Índice de Gobierno Digital.</t>
  </si>
  <si>
    <t>Teniendo en cuenta la estrategia de acompañamiento a entidades definida por la Dirección de Gobierno Digital, en el plan de acción anual se establecieron metas mensuales (y por tanto trimestrales) incrementales de la siguiente manera: trimestre 1: 0.1%; trimestre 2: 0.15%; trimestre 3: 55%; trimestre 4: 1.15%, par un total acumulado de 56.4%.</t>
  </si>
  <si>
    <t>Participantes en
los espacios de
transferencia de
conocimientoo</t>
  </si>
  <si>
    <t xml:space="preserve"> Número de participantes en espacios de transferencia de conocimiento para la generación de competencias digitales </t>
  </si>
  <si>
    <t>Conteo de servidores publicos de entidades de orden nacional y territorial que participan en los espacios de transferencia de conocimiento ejecutados durante la vigencia</t>
  </si>
  <si>
    <t>Servidores públicos que representan entidades del orden nacional y territorial que participan en los espacios de formación para la generación de competencias que fortalezcan la apropiación de la politica de gobierno digital / entidades de la rama ejecutiva del orden nacional que reportan en FURAG</t>
  </si>
  <si>
    <t>Se avanzó en la meta con 269 servidores públicos que participaron en los espacios de transferencia de conocimiento a traves los cursos de gobierno digital " Talento Govtech"</t>
  </si>
  <si>
    <t>En cuanto al avance estimado, se tiene un avance menor debido a que estaba pendiente el lanzamiento de la estrategia, se espera que en segundo trimestre se tenga un avance significativo y se cumpla con los avances estimados del 1 y 2 trimestre.</t>
  </si>
  <si>
    <t>Se avanzó en la meta en el segundo trimestre con 3368 participantes en los espacios de transferencia de conocimiento a traves los cursos de gobierno digital " Talento Govtech"</t>
  </si>
  <si>
    <t>El avance registrado para el  2T es mayor al programado, por tanto no se evidencia retraso ni observaciones</t>
  </si>
  <si>
    <t>Se avanzó en la meta en el segundo trimestre con 4575 participantes en los espacios de transferencia de conocimiento a traves los cursos de gobierno digital " Talento Govtech", dentro de los cuales se encuentran beneficiados 2426 funcionarios públicos que participaron de la iniciativa</t>
  </si>
  <si>
    <t>El avance registrado para el  3T es mayor al programado, por tanto no se evidencia retraso ni observaciones</t>
  </si>
  <si>
    <t>Entidades del orden nacional y territorial que aperturen, actualicen o usen los datos abiertos</t>
  </si>
  <si>
    <t xml:space="preserve">Este indicador contabiliza el número de entidades  del orden nacional y territorial que aperturen, actualicen o usen al menos una vez en el año los datos abiertos en el portal Nacional de datos abiertos (datos.gov.co) en el período de referencia. </t>
  </si>
  <si>
    <t xml:space="preserve">Sumatoria de entidades del orden nacional y territorial que aperturen, actualicen o usen los datos abiertos en el portal Nacional de datos abiertos datos.gov.co. </t>
  </si>
  <si>
    <t>Como resultado de las acciones de acompañamiento técnico especializado, y la disposición, uso y aprovechamiento de las herramientas, tutoriales y guias disponibles en el portal único de datos abiertos, se logró la verificación e identificación de 225 entidades del orden nacional y territorial que crearon nuevos conjuntos de datos, actualizaron conjuntos de datos existentes, y entidades que generaron nuevos usos a partir de datos tales como visualizaciones, historias con datos. Lo anterior se verifica a través del inventario de activos: https://www.datos.gov.co/dataset/Asset-Inventory-Public/uzcf-b9dh</t>
  </si>
  <si>
    <t>El avance registrado para el 1T es mayor al programdo, por lo tanto no se evidencia retraso ni observaciones</t>
  </si>
  <si>
    <t>Como resultado de las acciones de acompañamiento técnico especializado  , y la disposición, uso y aprovechamiento de las herramientas, tutoriales y/o guías disponibles en el portal de datos abiertos, se logró la verificación e identificación de 338 entidades del orden nacional y territorial que crearon nuevos conjuntos de datos, actualizaron conjuntos de datos existentes, y/o generaron nuevos usos a partir de los datos publicados, tales como visualizaciones historias con datos. Lo anterior se verifica a través del inventario de activos: https://www.datos.gov.co/dataset/Asset-Inventory-Public/uzcf-b9dh</t>
  </si>
  <si>
    <t>Como resultado de las acciones de acompañamiento técnico especializado  , y la disposición, uso y aprovechamiento de las herramientas, tutoriales y/o guías disponibles en el portal de datos abiertos, se logró la verificación e identificación de 218 entidades del orden nacional y territorial que crearon nuevos conjuntos de datos, actualizaron conjuntos de datos existentes, y/o generaron nuevos usos a partir de los datos publicados, tales como visualizaciones historias con datos. Lo anterior se verifica a través del inventario de activos: https://www.datos.gov.co/dataset/Asset-Inventory-Public/uzcf-b9dh</t>
  </si>
  <si>
    <t xml:space="preserve">Seguridad Humana y justicia social/ </t>
  </si>
  <si>
    <t xml:space="preserve">Catalizador:  Conectividad digital para cambiar vidas Comp: Estrategia de apropiación digital para la vida
</t>
  </si>
  <si>
    <t>1.3. EDUCACION DIGITAL (GENERACION TIC)</t>
  </si>
  <si>
    <t xml:space="preserve">Desarrollo de habilidades digitales para la vida </t>
  </si>
  <si>
    <t>Aportar a la democratización de las TIC para desarrollar una sociedad del conocimiento y la tecnología durante el cuatrienio, a través de la  transformación digital y la formación de colombianos en habilidades TI para lograr el cambio que el país necesita.</t>
  </si>
  <si>
    <t>4.4  De aquí a 2030, aumentar considerablemente el número de jóvenes y adultos que tienen las competencias necesarias, en particular técnicas y profesionales, para acceder al empleo, el trabajo decente y el emprendimiento
4.b  De aquí a 2020, aumentar considerablemente a nivel mundial el número de becas disponibles para los países en desarrollo, en particular los países menos adelantados, los pequeños Estados insulares en desarrollo y los países africanos, a fin de que sus estudiantes puedan matricularse en programas de enseñanza superior, incluidos programas de formación profesional y programas técnicos, científicos, de ingeniería y de tecnología de la información y las comunicaciones, de países desarrollados y otros países en desarrollo</t>
  </si>
  <si>
    <t>$ 291.827.758.069</t>
  </si>
  <si>
    <t>$ 245.485.790.812</t>
  </si>
  <si>
    <t xml:space="preserve">
Fortalecimiento de la Industria TI Nacional/Fortalecimiento de la Economía Digital a nivel Nacional
</t>
  </si>
  <si>
    <t>Programa de formación en habilidades digitales</t>
  </si>
  <si>
    <t>Formaciones finalizadas en habilidades digitales</t>
  </si>
  <si>
    <t>Este indicador mide las formaciones finalizadas en habilidades digitales y seguridad digital, dirigidas a toda la población colombiana con énfasis en grupos poblacionales priorizados.</t>
  </si>
  <si>
    <t>En Generación TIC se han realizado articulaciones con aliados de MINTIC en la estrategia de divulgación del proyecto con: Los Patios Norte de Santander, Rectores de Liceos y Colegios de las Fueras Militares, Ubaque (Minterior), Gob del Metá y Agencia Nacional de Tierras (ANT).
Se llevó a cabo la realización del primer evento de socialización del proyecto Talento Tech en Tunja, al cual se registraron 490 personas llenando el aforo del auditorio y se dio inicio a la estrategia de formación híbrida.
En cuanto al proyecto de SENATEC, se avanza en convocatoria de instructores, contando a la fecha con 123 potenciales instructores que se encuentran en proceso de validación de la información, verificación de condiciones e inscripción en la plataforma SofiaPlus.
En Sociedad Digital se realizan acciones para la estructuración de la estrategia que se llevará a cabo para la vigencia actual y se han llevado a cabo reuniones con IBM, Fortinet y Tecnológico de Monterrey.</t>
  </si>
  <si>
    <t>programacion registrada 28 de junio, la informacion se tendra para el segundo trimestre</t>
  </si>
  <si>
    <t>Se suscribió el otrosí No. 2 con el operador Universidad Distrital para extenter el plazo de ejecución del proyecto por dos meses más, es decir, hasta el 30 de julio de 2024. El proyecto entra en etapa de cierre y se espera tener el reporte definitivo de personas certificadas al finalizar el mes de julio.
En cuanto a Talento Tech, ya culminó el primer ciclo de formación. se adelantó el proceso de licitación pública para la ejecución de las regiones 1, 2, 4, 5, 6 y 9. Se alcanzó la etapa de subsanaciones, teniendo audiencia de adjudicación programada.
Para la línea de formación en cursos cortos con reconocimiento en TI de SENATEC, se cuenta con 75.830 inscritos, 32.375 en formación, 7.099 certificados en habilidades digitales y 2.439 insignias. Se realiza la elaboración del plan de comunicaciones y estrategias que incrementen la certificación y la inscripción en todo el país.</t>
  </si>
  <si>
    <t>EN LINEA CON ASPA</t>
  </si>
  <si>
    <t>El proyecto Generación TIC se cerró en el mes de julio como estaba previsto, alcanzando las metas proyectadas.
En cuanto a Talento Tech, durante el tercer trimestre, se adjudicaron las regiones 1, 2, 4, 5, 6 y 9 y se dio inicio a la etapa de formación en estas regiones que tendrán ejecución 2024 - 2026. Por otra parte, al finalizar el tercer trimestre, avanzó el proceso de licitación pública para contratar la operación 2025-2026 en las regiones 3, 7 y 8 cerrando con la presentación de observaciones al proceso de evaluación.
Con Avanzatec, se realizaron eventos de lanzamiento en las diferentes regiones y Oracle, Huawei, Aws, Telefónica, IT realizan masterclass con los beneficiarios.</t>
  </si>
  <si>
    <t>EN LÍNEA CON ASPA</t>
  </si>
  <si>
    <t>Dirección de Economia Digital</t>
  </si>
  <si>
    <t>E1-L3-5000</t>
  </si>
  <si>
    <t>Internet Seguro y Responsable</t>
  </si>
  <si>
    <t>Brindar herramientas para
promover el Uso Seguro y
Responsable de las TIC, con
el fin de prevenir los riesgos
y delitos en Internet.</t>
  </si>
  <si>
    <t>Personas sensibilizadas</t>
  </si>
  <si>
    <t>Personas sensibilizadas en el Uso Seguro y Responsable de las TIC</t>
  </si>
  <si>
    <t>Describe el número personas que se sensibilizan a través de la oferta del programa de sensibilización que ofrece la Dirección de Apropiación de TIC</t>
  </si>
  <si>
    <t>Sumatoria de personas sensibilizadas en el Uso Seguro y Responsable de las TIC</t>
  </si>
  <si>
    <t>Se finalizaron los documentos de estructuración para el proceso contractual del convenio a partir del cual se ejecutará el programa CiberPaz Sensibilizaciones, y se obtuvo la aprobación de la Subdirección de Gestión Contractual del MinTIC y la Oficina del Fondo Único de TIC.</t>
  </si>
  <si>
    <t xml:space="preserve">
El programa en este momento está por ser firmado y entrar en etapa de ejecución. Se tendrán reportes de avance sobre la meta a partir del segundo trimestre del año.</t>
  </si>
  <si>
    <t>Durante el segundo trimestre del año se da inicio a la ejecución del programa CiberPaz Sensibilizaciones que, como su nombre indica, tiene como fin sensibilizar a las personas del territorio nacional en el uso seguro y responsble de las TIC, lo que se logra a través de una gestión de agendamientos con entidades territoriales para atender a la población de instituciones y organizaciones con el material creado para este fin.</t>
  </si>
  <si>
    <t>A cierre del mes de septiembre, a través de campañas de sensibilización, eventos participativos y recursos pedagógicos, CiberPaz ha realizado alrededor de 883 jornadas de sensibilización que han logrado tener un 41,3% de avance sobre la meta de 1.100.000 personas sensibilizadas en el uso seguro responsable de las TIC, en 212  municipios de 30 departamentos del territorio nacional, impulsando a los colombianos para que se conviertan en una ciberciudadanía crítica y proactiva, capaz de utilizar la tecnología para el bien común.</t>
  </si>
  <si>
    <t>E1-L3-4000</t>
  </si>
  <si>
    <t>Catalizador:  Conectividad digital para cambiar vidas
Comp: Estrategia de apropiación digital para la vida</t>
  </si>
  <si>
    <t>Capacidades para la resiliencia en seguridad digital</t>
  </si>
  <si>
    <t xml:space="preserve">Incrementar el conocimiento en materia de gestión de incidentes de seguridad digital en el país. </t>
  </si>
  <si>
    <t xml:space="preserve">Industria innovación e infraestructura </t>
  </si>
  <si>
    <t>Acceso uso y apropiación de las TC</t>
  </si>
  <si>
    <t>Fortalecimiento de las capacidades de prevención, detección y recuperación de incidentes de seguridad digital de los ciudadanos, del sector publico y del sector privado. Nacional</t>
  </si>
  <si>
    <t>Servicio de atención a incidentes de seguridad digital</t>
  </si>
  <si>
    <t xml:space="preserve"> incidentes de Seguridad digital atendidos a traves de los canales de atencion   del ColCERT</t>
  </si>
  <si>
    <t>A través de este indicador se busca determinar el estado de la seguridad digital de las entidades públicas y privadas mediante la cantidad de los incidentes de seguridad digital reportados y a su vez,  la atención y  gestión del GIT de COLCERT.</t>
  </si>
  <si>
    <t>Gestión de los incidentes reportados sobre los incidentes trámitados por el GIT de COLCERT</t>
  </si>
  <si>
    <t>El GIT de COLCERT se encuentra gestionando la totalidad los incidentes de seguridad reportados por las diferentes entidades públicas y privadas.</t>
  </si>
  <si>
    <t>La presente iniciativa ha sido desarrollada de acuerdo a lo previsto en el PAA  y en cumplimiento de los objetivos internos planteados por el área técnica.</t>
  </si>
  <si>
    <t>El GIT de COLCERT se encuentra gestionando la totalidad los incidentes de seguridad reportados por las diferentes entidades públicas y privadas, a su vez, viene gestionando espacio de gestión de conocimiento con entidades pública y privadas con el fin de prevenir se presente incidentes de seguridad digital.</t>
  </si>
  <si>
    <t>La presente iniciativa ha sido desarrollada de acuerdo a lo previsto en el PAA  y en cumplimiento de los objetivos internos planteados por el área técnica, debido a que se han gestionado  el 100% de los incidentes reportados.</t>
  </si>
  <si>
    <t>GIT COLCERT</t>
  </si>
  <si>
    <t>E1-L2-3000</t>
  </si>
  <si>
    <t>Servicio de información implementado</t>
  </si>
  <si>
    <t>Número de plataformas o sistemas de información disponibles para la seguridad digital del Estado</t>
  </si>
  <si>
    <t xml:space="preserve">Este indicador permite establecer el número de plataformas  o sistemas de información disponibles para la seguridad del Estado. </t>
  </si>
  <si>
    <t>Unidades adquiridas</t>
  </si>
  <si>
    <t>El GIT de COLCERT se encuentra en los tiempos previstos para estructurar contractualmente este proyecto y ponerlo en ejeción durante el segundo semestre de 2024.</t>
  </si>
  <si>
    <t>De acuerdo con lo previsto en el PAA el presente proyecto se radicara y ejecutara durante el segundo semestre de 2024.</t>
  </si>
  <si>
    <t>Durante la vigencia 2024, se tiene implemetada la plataforma para la gestion de incidentes de seguridad digital operada por el GIT de COLCERT, a traves de la cual se pueden realizar los analisis de vulnerabilidades y el seguimiento a los imcidentes de seguridad digital. El area tiene proyectado para el 4T implementar un Centro de Operacion en Seguridad Digital (SOC) con el fin de apoyar la operacion del COLCERT</t>
  </si>
  <si>
    <t>SE TIENE PROGRAMADA PARA REPORTAR SU TOTALIDAD EN EL 4T</t>
  </si>
  <si>
    <t>Actualmente el área técnica se encuentra restructurando el proceso del SOC el cual se ha estado validando con la subdirección de gestión contractual y el FONDO con el fin de avanzar en el proceso contractual.</t>
  </si>
  <si>
    <t>El proceso públicado en el SECOP bajo el No. SAPM-004-2024 se fue desierto. Por consiguiente, el área técnica tuvo que restructurarlo nuevamente debido a la complejidad de la operación.</t>
  </si>
  <si>
    <t>Documentos de evaluación</t>
  </si>
  <si>
    <t>Documentos desarrollados como habilitadores en la implementación de la Política de Seguridad Digital</t>
  </si>
  <si>
    <t>Mediante el presente indicador se busca generar documentos que sirvan como habilitadores de la politica de seguridad digital en cumplimiento del decreto 338 de 2022.</t>
  </si>
  <si>
    <t>Unidades generadas</t>
  </si>
  <si>
    <t>Actualmente el GIT de COLCERT se encuentra socializando el borrador de la metodología para las ICC en las mesas tecnicas con los diferentes sectores miembros del comité de seguridad digital con el fin de que se generen comentarios sobre el documento metodologia previa su publicación.</t>
  </si>
  <si>
    <t>El GIT de COLCERT viene desarrollando la metodología de las Infraestructuras Criticas Ciberneticas y la actualización de la guia de gestión de riesgos y gestión de incidentes con apoyo de CISA y la embajada de estados unidos, actualmente se espera la confirmación de la llegada del tecnico de CISA para el acompañamiento en la actualización del borrador y posterior levantamiento de las ICC del país.</t>
  </si>
  <si>
    <t>Actualmente el GIT de COLCERT viene desarrollando las mesas de trabajo internas y desde el comité nacional de seguridad digital con el fin de socializar y ajustar el documento de la metodologia para la identificación de las ICC previa públicación, A su vez, ha venido actualizando la guía de gestión de incidentes y de gestión de riesgos para articularla con la metodología.</t>
  </si>
  <si>
    <t>SE REPORTARA LA TOTALIDAD DEL CUMPLIMINERTO EN EL REPORTE DEL 4T, POR AHIRA EN PES SE REPOSRATN LOS AVNACES Y EN ASAP SE REPORTARA LA TOTALIDAD EN EL 4T</t>
  </si>
  <si>
    <t xml:space="preserve">El GIT de COLCERT viene desarrollando la metodología de las Infraestructuras Criticas Ciberneticas y la actualización de la guia de gestión de riesgos y gestión de incidentes . A partir del 8 de octubre contamos con la presencia del técnico de CISA y se espera poder concluir los documentos que hacen parte de la metodología y realizar unas mesas de acompañamiento con los diferentes sectores para realizar posteriormente el levantamiento de las ICC. </t>
  </si>
  <si>
    <t>Actualmente el GIT de COLCERT viene desarrollando las mesas de trabajo con el sector privado y paralelamente se han realizado los ajustes  al documento de la metodologia para la identificación de las ICC previa públicación, A su vez, ha venido actualizando la guía de gestión de incidentes y de gestión de riesgos para articularla con la metodología.</t>
  </si>
  <si>
    <t>Servicio de análisis de vulnerabilidades de seguridad digital</t>
  </si>
  <si>
    <t>Personas Sensibilizadas en hábitos de seguridad digital</t>
  </si>
  <si>
    <t>INCLUSION INDICADOR HALLAZGO 14 OK</t>
  </si>
  <si>
    <t>Análisis de vulnerabilidades realizados en entidades del Estado</t>
  </si>
  <si>
    <t>A través de este indicador se busca determinar el estado de la seguridad digital de las entidades públicas y privadas mediante los analisis de vulnerabilidades realizados y la capacidades de gestión de los analisis de vulnerabilidades realizados por el GIT de COLCERT.</t>
  </si>
  <si>
    <t>Analisis de vulnerabilidades solicitados por entidades públicas y privadas sobre analisis de vulnerabilidades realizados por el GIT de COLCERT.</t>
  </si>
  <si>
    <t>El GIT de COLCERT se encuentra realizando a solicitud de parte los analisis de vulnerabilidades para las diferentes entidades públicas y privadas.</t>
  </si>
  <si>
    <t>El GIT de ColCERT ha gestido en su totalidad los analisis de vulnerabilidades solicitados por las diferentes entidades publicas y privadas hasta la fecha.</t>
  </si>
  <si>
    <t xml:space="preserve">Cultura de seguridad digital para prevención y preparación  del estado colombiano </t>
  </si>
  <si>
    <t>Apoyar en la implementación del marco de gobernanza en materia de seguridad digital en Colombia</t>
  </si>
  <si>
    <t>Documentos metodológicos</t>
  </si>
  <si>
    <t>Numero de Personas formadas a traves de cursos especializados en seguridad digital y participando en ejercicios de simulacros de crisis ciberneticas</t>
  </si>
  <si>
    <t>Actualmente los programas en formación en ciberseguridad estan siendo adelantados por la dirección de uso y apropiación.</t>
  </si>
  <si>
    <t>Formaciones en habilidades digitales finalizadas</t>
  </si>
  <si>
    <t>Según la directriz dada por la alta dirección los proyectos en formación en ciberseguridad serán desarrollados por la Dirección de Uso y Apropiación.</t>
  </si>
  <si>
    <t>durante el 2T se estuvo adelantando el proceso de contratacion, sin embargo el reporte esta programado para el 4T</t>
  </si>
  <si>
    <t>reporte en el 4T</t>
  </si>
  <si>
    <t>El COLCERT celebró en el mes de julio un convenio interadministrativo a través del cual se desarrollará la segunda versión del proyecto CLIC SEGURO con el fin de generar formaciones y sensibilizaciones en seguridad digital</t>
  </si>
  <si>
    <t>De acuerdo con los indicadores vinculados a la iniciativa en cultura de seguridad digital se hizó necesario reajustar el presupuesto del COLCERT y formular un proyecto en caminado a las formaciones y sensibilizaciones en seguridad digital,</t>
  </si>
  <si>
    <t>E1-L2-4000</t>
  </si>
  <si>
    <t>Acercamiento al usuario y mitigación de incumplimientos de las empresas del sector</t>
  </si>
  <si>
    <t>Realizar las acciones de promoción y prevención para fortalecer el cumplimiento de las obligaciones  de los operadores de telecomunicaciones y servicios postales</t>
  </si>
  <si>
    <t>Vigilancia, Inspección y Control</t>
  </si>
  <si>
    <t>Servicio de vigilancia y control de telecomunicaciones y servicios postales</t>
  </si>
  <si>
    <t>Informe de vigilancia y control generado</t>
  </si>
  <si>
    <t xml:space="preserve">Dar a conocer los resultados de las estrategias de promoción y prevención implementadas </t>
  </si>
  <si>
    <t xml:space="preserve">Sumatoria de informes de vigilancia y control </t>
  </si>
  <si>
    <t xml:space="preserve">Durante el periodo se realizaron 27 actividades de promoción y prevención cuyo resultado se consolidará en el informe final de promoción y prevención </t>
  </si>
  <si>
    <t xml:space="preserve">Para el segundo trimestre se realizaron 80 actividades de promoción y prevención cuyo resultado se consolidará en el informe final de promoción y prevención. </t>
  </si>
  <si>
    <t xml:space="preserve">Para el tercer trimestre se realizaron 81 actividades de promoción y prevención cuyo resultado se consolidará en el informe final de promoción y prevención. </t>
  </si>
  <si>
    <t>E1-L1-6000</t>
  </si>
  <si>
    <t>Cat: Conectividad digital para cambiar vidas</t>
  </si>
  <si>
    <t>Fortalecimiento del sector TIC y Postal</t>
  </si>
  <si>
    <t>Generar lineamientos de política y estrategias enfocadas a mejorar la competitividad del sector, contribuyendo a la disminución de la brecha digital e implementando planes sectoriales de modernización, simplificación normativa y eliminación de barreras de entrada.</t>
  </si>
  <si>
    <t>Gestión de la Industria de Comunicaciones</t>
  </si>
  <si>
    <t>Fortalecimiento de
políticas sectoriales
para el desarrollo de la
industria de
comunicaciones_12.921.368.238</t>
  </si>
  <si>
    <t>Actualización normativa del sector TIC y sector Postal</t>
  </si>
  <si>
    <t>Proyectos de actualización normativa elaborados</t>
  </si>
  <si>
    <t>Proyectar los documentos normativos requeridos en lo relacionado con los servicios TIC, acorde con las nuevas necesidades de las Tecnologías de la Información y las Comunicaciones.</t>
  </si>
  <si>
    <t>Sumatoria de proyectos normativos elaborados</t>
  </si>
  <si>
    <t>El MinTIC publicó para comentarios el proyecto de Resolución "Por la cual se modifica el artículo 5º de la Resolución MinTIC 2274 de 2013 y se deroga la Resolución MinTIC 1823", con el fin de contribuir con la garantía de los derechos a la libre expresión, reunión y asociación en el marco de la protesta social.
https://www.mintic.gov.co/portal/inicio/Sala-de-prensa/Noticias/334737:MinTIC-publica-para-comentarios-el-proyecto-de-Resolucion-que-modifica-la-Resolucion-2274-del-2013</t>
  </si>
  <si>
    <t>El avance se encuentra conforme lo planeado.</t>
  </si>
  <si>
    <t>El MinTIC publicó para comentarios el proyecto de Decreto “Por el cual se modifica el numeral 2 del artículo 2.2.8.4.4. del Decreto 1078 de 2015, Decreto Único Reglamentario del sector de Tecnologías de la Información y las Comunicaciones, para fijar la contraprestación periódica a cargo de los operadores postales para el período 2024 - 2026”, con el fin de reducir la contraprestación a 1,6% teniendo en cuenta el comportamiento del mercado postal con base en cifras e indicadores que abarcan información desde el año 2011 a la fecha.
https://www.mintic.gov.co/portal/inicio/Sala-de-prensa/Noticias/382549:Ministerio-TIC-publica-para-comentarios-el-borrador-del-Decreto-que-fija-la-contraprestacion-periodica-de-los-operadores-postales</t>
  </si>
  <si>
    <t>El MinTIC publicó para comentarios el proyecto de resolución por la cual se fijarán las condiciones para el servicio de Franquicia Postal, el uso de la Franquicia por correo electrónico postal, así como el procedimiento para el reconocimiento y pago asociados a estos.
El proyecto de resolución tiene como propósito unificar en un único acto reglamentario las condiciones de prestación de la Franquicia Postal tradicional, establecida en el artículo 47 de la Ley 1369 de 2009, y la novedosa Franquicia por correo electrónico postal prevista en el artículo 8 de la Ley 2213 de 2022, la cual se aplica para la notificación personal por medio de mensajes de datos en los procesos judiciales.
De la misma forma, en la resolución se establecen las condiciones para el reconocimiento y pago de este servicio al Operador Postal Oficial por parte del Fondo Único de Tecnologías de la Información y las Comunicaciones.</t>
  </si>
  <si>
    <t xml:space="preserve">Direcciónde Industria de Comunicaciones </t>
  </si>
  <si>
    <t>Direcciónde Industria de Comunicaciones</t>
  </si>
  <si>
    <t>E1-L1-7000</t>
  </si>
  <si>
    <t>SIN  OBSERVACIONES</t>
  </si>
  <si>
    <t>Beneficiarios de los trámites y servicios prestados para el fortalecimiento del sector tic y postal</t>
  </si>
  <si>
    <t>INDICASOR NUEVO SE REPORTA DESDE EL 3T</t>
  </si>
  <si>
    <t>Proveedores de redes y/o servicios de telecomunicaciones, titulares de espectro radioeléctrico, comunidades organizadas sin ánimo de lucro, concesionarios del servicio público de radiodifusión sonora, licenciatarios del servicio de televisión, operadores postales, importadores, comercializadores y ciudadanía en general, que han accedido a los trámites y servicios prestados por la Dirección de Industria de Comunicaciones publicados en la página de la entidad.</t>
  </si>
  <si>
    <t>inclusion indicador ok</t>
  </si>
  <si>
    <t xml:space="preserve">Oferta de espectro </t>
  </si>
  <si>
    <t>Procesos de asignación de espectro aperturados</t>
  </si>
  <si>
    <t>Realizar la gestión para la asignación del espectro radioelectrico para los servicios TIC ofrecidos por la DICOM.</t>
  </si>
  <si>
    <t>Sumatoria de procesos de asignación de espectro aperturados</t>
  </si>
  <si>
    <t>El 09feb2024 se publicó en el micrositio PSO del MinTIC el Aviso de Convocatoria para Manifestaciones de Interés del PSO2024 (asignación de permisos para uso del ERE móvil - fijo).
Entre el 12 y 14 feb se recibieron 27 registros de Manifestaciones de Interés, lo que se consolidó en el informe publicado en el micrositio de PSO el 15feb2024, lo cual concluye con la pluralidad de interesados para dar apertura al Proceso.
El 22feb2024 se publicó la Resolución 485 “Por la cual se declara la apertura del Proceso de Selección Objetiva No. 001 de 2024, cuyo objeto es el otorgamiento de permisos para el uso del espectro radioeléctrico en las bandas atribuidas a los servicios radioeléctricos fijo y móvil terrestre de conformidad con el Cuadro Nacional de Atribución de Bandas de Frecuencias - CNABF”.</t>
  </si>
  <si>
    <t>La meta fue cumplida en el primer trimestre con la apertura del Proceso de Selección Objetiva No. 001 de 2024.</t>
  </si>
  <si>
    <t xml:space="preserve">Plan de Modernización del sector postal 2020-2024 </t>
  </si>
  <si>
    <t xml:space="preserve">Líneas de acción implementadas </t>
  </si>
  <si>
    <t>Implementar las líneas de acción del Plan de Modernización del Sector Postal 2020-2024 con el fin de promover la modernización del sector postal.</t>
  </si>
  <si>
    <t>Sumatoria de líneas de acción implementadas</t>
  </si>
  <si>
    <t>Estudio de adjudicación o prórroga de la concesión del Operador Postal Oficial-OPO (Línea de Acción No 3): El proyecto no ha iniciado teniendo en cuenta que la concesión del Operador Postal Oficial se encuentra vigente hasta el mes de julio.
Plan piloto de comercio electrónico y mensajería expresa (Líneas de Acción No 10 y 15 PMSP) y Formar operadores postales de mensajería expresa en programas de talento TI y estrategias de apropiación digital en la cadena de valor de comercio electrónico (Línea de Acción No 16 PMSP: Se realizó acercamiento con la Subdirección de Competencias Digitales quien da contexto de los avances que se tienen frente al proyecto y coloca al tanto a la SAP de las acciones adelantadas y se recopila información que se había gestionado por parte de los responsables del proyecto en 2023. La información recopilada será utilizada para la estructuración del plan de trabajo que permita dar cierre a las líneas de acción en esta vigencia.</t>
  </si>
  <si>
    <t>La implementación de las líneas de acción del PMSP se verán reflejadas al finalizar el cuarto trimestre 2024.</t>
  </si>
  <si>
    <t>Estudio de adjudicación o prórroga de la concesión del Operador Postal Oficial-OPO (Línea de Acción No 3): Se dio inicio al contrato con la Financiera de Desarrollo Nacional el 10may2024, con el objeto de "Prestar servicios al Ministerio de Tecnologías de la Información y las Comunicaciones para realizar el análisis y valoración de la concesión del servicio de correo con el fin de proponer una solución que permita la operación de dichos servicios de manera eficiente y sostenible"; mediante radicados 241049603 y 241049604 FDN radicó formalmente en MinTIC, el entregable No 01 correspondiente al Informe de Modelo Financiero y el entregable No 02 referente al Informe de Hoja de Ruta Legal, insumos necesarios para la estructuración tanto desde el punto de vista legal como financiero de las decisiones a que hubiere lugar frente a la prórroga de la concesión del servicio de correo. Cabe precisar que, desde la suscripción del contrato con FDN a la fecha, se han realizado reuniones semanales junto con la DICOM, la SAP y asesores del Viceministerio de Conectividad, en la cual se informa sobre el avance del proceso y se determinan acciones que ayudan a mejorar tanto la velocidad como la calidad del proceso que permita dar continuidad a la concesión.
Plan piloto de comercio electrónico y mensajería expresa (Líneas de Acción No 10 y 15 PMSP) y Formar operadores postales de mensajería expresa en programas de talento TI y estrategias de apropiación digital en la cadena de valor de comercio electrónico (Línea de Acción No 16 PMSP): Se realizó reunión con el área de Transformación Digital donde la SAP asume el compromiso de elaborar encuesta dirigida a los operadores postales para darles a conocer las temáticas que dispone el Ministerio de manera gratuita que sean de interés para el desarrollo de los operadores (Marketing Digital, Analítica de Datos, entre otros). Esto con el fin de conocer el interés de cuales pueden ser desarrollados por los operadores; se compartió el piloto de encuesta al sector postal al GIT de Gestión y Sistemas de Información el 23may2024. (Programas compartidos con base en lo aportado en formación de parte de Subdirección de Transformación Digital (Coursera) y Subdirección de Transformación Sectorial (Tu negocio en línea); el 11jun2024 se compartió a los operadores postales encuesta de conocimiento de intereses del sector en materia de formación y apoyo en aspectos relacionados con comercio electrónico, haciendo uso de la oferta actual que tiene el MinTIC en cuanto a diplomados y acompañamientos asociados al tema. Lo anterior con el apoyo del GIT de Gestión y Sistemas de Información. A la fecha se registran 06 operadores interesados.</t>
  </si>
  <si>
    <t>Estudio de adjudicación o prórroga de la concesión del Operador Postal Oficial-OPO (Línea de Acción No 3): Se realiza sesión de socialización con el Viceministerio de Conectivdad, donde participan DICOM, SAP y FDN mostrando los resultados del análisis realizado al calculo del déficit del SPU y generando alternativas para ajustar dicho calculo partiendo de análisis de oferta y demanda del mismo y analizando los aspectos de mercado que deben ser tenidos en cuenta para la implementación de las propuestas.	
Plan piloto de comercio electrónico y mensajería expresa (Líneas de Acción No 10 y 15 PMSP) y Formar operadores postales de mensajería expresa en programas de talento TI y estrategias de apropiación digital en la cadena de valor de comercio electrónico (Línea de Acción No 16 PMSP): Se estructuró mailing que invita a los operadores a tomar los cursos que están asociados a Marketing Digital en el paquete de SENATIC, que permita fortalecer sus competencias en temas de comercio electrónico y marketing digital en el ejercicio de su actividad habilitada.</t>
  </si>
  <si>
    <t>Fortalecimiento de la radio pública nacional</t>
  </si>
  <si>
    <t>Fortalecer la radio pública, a través del despliegue de nueva infraestructura de estaciones y estudios de la red de la radio pública nacional operada por Radio Televisión Nacional de Colombia - RTVC</t>
  </si>
  <si>
    <t>Fortalecimiento de la Radio Pública en el Territorio Nacional</t>
  </si>
  <si>
    <t xml:space="preserve">Estaciones y estudios de radiodifusión sonora en funcionamiento	</t>
  </si>
  <si>
    <t xml:space="preserve">Nuevas estaciones de radio pública nacional Instaladas </t>
  </si>
  <si>
    <t xml:space="preserve">Este indicador mide las estaciones y estudios de radiodifusión sonora en funcionamiento, lo cual se realiza con la transferencia que realiza el Ministerio a RTVC para este proyecto </t>
  </si>
  <si>
    <t xml:space="preserve">Sumatoria de estaciones y estudios de Radiodifusion sonora instalados </t>
  </si>
  <si>
    <t>En la Sesión No. 97 de 2024 del de comité de trasferencias llevado acabo el día 12 de marzo se aprobó la Transferencia a favor de RADIO TELEVISIÓN NACIONAL DE COLOMBIA RTVC S.A.S. por la suma de SEIS MIL CIENTO DIECINUEVE MILLONES TRECIENTOS TREINTA MIL CUATROCIENTOS SETENTA Y DOS PESOS M/CTE. ($6.119.330.472), para el financiamiento del proyecto "Fortalecimiento de la radio pública en el territorio Nacional" cuyo objetivo es aumentar la cobertura de la red de radio pública en el territorio nacional. esto por unanimidad con 5 votos favorables</t>
  </si>
  <si>
    <t xml:space="preserve">La inicitavia fortalecimiento de la radio pública nacional, no ha tenido retrasos puesto se a desarrollado de acuerdo con el cronograma establecido </t>
  </si>
  <si>
    <t xml:space="preserve">El 5 de abril se expidiera la resolución 00326 "Por la cual se aprueba el financiamiento del proyecto Fortalecimiento de la radio pública en el territorio Nacional y se ordena una transferencia a favor de Radio Televisión Nacional de Colombia  RTVC S.A.S"
El día 30 de mayo de 2024 se realizo una reunión entre el MINTIC y RTVC para aprobar el plan de trabajo y cronograma de actividades en el marco de la Resolución 00326 del 5 de abril de 2024,aclarada por la Resolución 0378 del 23 de abril de 2024. el cual fue aprobado por el Dr. Manuel Eduardo Osorio Lozano Director de Industria de Comunicaciones y la Dra. Maria Cecilia Londoño Salazar Coordinadora del GIT de Fortalecimiento de Medios Públicos.
En el mes de junio se realiza el seguimiento de la ejecución de la resolución 00326 de 2024 por ello RTVC remitió solicitud de desembolso y documentos soporte mediante radicado 241047053 de junio 19 de 2024 con alcance mediante radicado 241051080 de junio 28 de 2024
</t>
  </si>
  <si>
    <t>Se ha retrazado el desembolso debido a demoras de radicaccion de los docuementos por parte de RTVC y por errores que se deben correjir en la resolucion de trasferencia.</t>
  </si>
  <si>
    <t xml:space="preserve">En relación con la implementación de tres (3) estaciones de radio en los municipios: Providencia (San Andrés y Providencia), El Espino (Boyacá) y el corregimiento Nazareth (La Guajira) a corte 30 de Septiembre se revisan diseños técnicos de estaciones a implementar a partir de la información obtenida de las visitas técnicas previas que tenían como propósito escoger los sitios en los que serán instaladas las mismas. Por consiguiente, se realiza estudio de mercado, el cual se encuentra en revisión para posteriormente iniciar el proceso de Invitación abierta. El dia 16 de septiembre se realizo el dsembolso de 6119330472 a RTVC para la realizacion del proyecto. </t>
  </si>
  <si>
    <t>Ya se supero los retrazos con el desembolso realizado el 16 de septiembre de 2024</t>
  </si>
  <si>
    <t>E1-L2-5000</t>
  </si>
  <si>
    <t>inclusion indicador pendiente</t>
  </si>
  <si>
    <t>Fortalecimiento integral de los operadores públicos del servicio de televisión nacional</t>
  </si>
  <si>
    <t xml:space="preserve">Fortalecer a los operadores públicos en las condiciones técnicas y operativas de la prestación del servicio de televisión </t>
  </si>
  <si>
    <t>Industria, Innovación e Infraestructura</t>
  </si>
  <si>
    <t>Fortalecimiento de la Industria TIC</t>
  </si>
  <si>
    <t>Fortalecimiento Integral de los Operadores Públicos del Servicio de Televisión Nacional</t>
  </si>
  <si>
    <t>Servicio de apoyo financiero a operadores de televisión pública</t>
  </si>
  <si>
    <t xml:space="preserve"> Operadores apoyados</t>
  </si>
  <si>
    <t>Mejorar la capacidad financiera de los operadores que prestan el servicio público de televisión</t>
  </si>
  <si>
    <t>Operadores Financiados</t>
  </si>
  <si>
    <t>En este primer trimestre se ha fortalecido la televisión pública, no solo con la financiación de los planes de inversión de los operadores regionales para los que ya fueron asignados los recursos y se encuentran en ejecución, sino para proyectos adicionales como CARIBE COLORIDO, MUJER SIN MOLDE, MANOS CREATIVAS, TESOROS DEL CARIBE, VIVIR EN PLENITUD, FUERZA Y GLORIA para Telecaribe, Historias del cambio, Jóvenes que transforman, Contenidos Audiovisuales Especiales, divulgación e Industria, Lanzamientos contenidos transmedia “NO ES HORA DE CALLAR” de Teveandina, proyectos de contenidos de formación para Telecafe, todo estos proyectos fueron financiados en este primer trimestre, ya fueron desembolsados los recursos y los canales se encuentran en etapas de preproducción y producción de acuerdo a los cronogramas establecidos.
Por su parte RTVC fortalece la televisión pública y cumple con el objeto de su misionalidad durante lo corrido de la vigencia 2024, mediante la ejecución de los proyectos financiados durante el primer trimestre del 2024 por el Fondo Único TIC, los cuales se vienen desarrollando de acuerdo con el cronograma proyectado. Proyectos como Aventuras asombrosas, Canal educativo exploremos, generación de contenidos numerales 2.2 y 6.5 del acuerdo final para la terminación del conflicto y la construcción de una paz estable y duradera, producciones audiovisuales leyes de la república, Sistema informativo y producción transversal y Transmisiones especiales y nuevos contenidos de Presidencia de la República, fortalecen la parrilla de Canal Institucional y Señal Colombia.</t>
  </si>
  <si>
    <t>META CUMPLIDA EN EL 1T COMO ES DE MANTENIMIENTO SE LE SIGUE HACIENDO SEGUIMIENTO A LOS 9 OPERADORES DURANTE TODO EL AÑO RTVC al cierre de abril del 2024, ha fortalecido la parrilla de contenidos de la televisión pública y contenidos sonoros mediante la ejecución de los siguientes proyectos con los siguientes resultados: 138 horas al aire Canal Exploremos, 2.454 horas al aire y 15 contenidos multiplataforma de Emisoras de paz, 153 emisiones de Sistema informativo, 87 transmisiones de Transmisiones especiales de la Presidencia de la República. Adicionalmente con la financiación del proyecto Administración del Patrimonio Histórico de la Radio y la Televisión Pública a través de las TIC se han catalogado 1.975 documentos.
AL cierre de mayo, la convocatoria Historias del Cambio se sigue desarrollando con la entrega de estímulos para 300 cortometrajes de ficción, que alimentan las parrillas digitales de los canales regionales.  La plataforma cerró el 05 de junio ya que se completó el cupo de inscripciones de 1000 participantes antes de la fecha de cierre programada. Por otra parte la convocatoria JOVENES QUE TRANSFORMAN que entregará 750 estímulos para desarrollar filminutos documentales sobre casos e historias, de economía popular en las regiones cerró la plataforma el 05 de junio y al día de hoy se inscribieron 1.135 jóvenes de10 regiones del país.
RTVC al cierre de mayo del 2024, ha fortalecido la parrilla de contenidos de la televisión pública y contenidos sonoros mediante la ejecución de los siguientes proyectos con los siguientes resultados: 364 horas al aire Canal Exploremos, 4.307 horas al aire y 25 contenidos multiplataforma de Emisoras de paz, 205 emisiones de Sistema informativo, 114 transmisiones de Transmisiones especiales de la Presidencia de la República. Adicionalmente con la financiación del proyecto Administración del Patrimonio Histórico de la Radio y la Televisión Pública a través de las TIC se han digitalizado 1.855 documentos y catalogado 3.782 documentos, Canal Institucional 118 contenidos, y finalmente con la resolución de operación y funcionamiento – transferencia de Ley se publicaron un total de 931 contenidos.
Finalmente, a cierre de junio se presentaron proyectos destinados a fortalecer la producción de contenidos como el caso del canal Regional Teveandina se financio la propuesta de proyectos especiales 2024, la cual está conformada por los programas de: Se busca Gamer, Fanpesinos, Mi primer Sencillo y Aguaticos; estos proyectos Especiales 2024 están alineados con el propósito de fomentar una ciudadanía inclusiva, participativa y consciente. Teniendo en cuenta que no solo contribuirá al fortalecimiento de la programación del canal, sino que también promoverá valores esenciales en la sociedad.
En la convocatoria HISTORIAS DEL CAMBIO se inscribieron 1000 participantes. Se cerró con la convocatoria interna para profesionales de la graficación y músicos, de los 1000 participantes ya se inició proceso de selección por jurados. 
 La convocatoria JOVENES QUE TRANSFORMAN inscribió a 1134 jóvenes en 10 regiones el país. Ya se definieron las fechas finales de los talleres de formación que se realizará en cada una de las universidades del proyecto. 
La convocatoria RELATOS EN SERIE definió que este año el público objetivo de esta convocatoria con enfoque diferencial son Mujeres realizadoras/productoras audiovisuales víctimas del conflicto armado colombiano.</t>
  </si>
  <si>
    <t>La convocatoria HISTORIAS DEL CAMBIO a la fecha se encuentra en la etapa de curaduría audiovisual. Tiene 3 curadores audiovisuales quienes están verificando que los créditos de los audiovisuales coincidan con los releases aportados. De la misma manera, se está revisando que los audiovisuales no pasen del tiempo estipulado, ni duren menos, que contengan la cortinilla requerida y que cuenten con todos los permisos por parte del equipo, de música y locaciones. Por su parte la convocatoria JOVENES QUE TRANSFORMAN a la fecha se realizó 10 talleres en las 10 ciudades seleccionadas. Además, subieron a Spotify 3 capítulos nuevos del Podcast de Mocoa, Ocaña y Cartagena.  La convocatoria RELATOS EN SERIE las siete ganadoras están en proceso de hacer la primera entrega: el guion actualizado después de su proceso con los tutores.
Para a Telecaribe se aprobó una inversión para el fortalecimiento de la infraestructura técnica y eléctrica. Este proyecto está diseñado para soportar la carga operativa mediante el suministro de energía limpia y renovable, garantizando una operación eficiente e ininterrumpida. Además, para la remodelación y mejora de la infraestructura física, con el objetivo de preservar la memoria audiovisual y asegurar los procesos de producción y emisión de contenidos. Para el canal Teleislas se aprobó el Fortalecimiento de la infraestructura de la sede Teleislas el cual tiene por objetivo culminar el proyecto de construcción de la nueva sede de Teleislas, garantizando la operatividad plena del canal.
RTVC ha fortalecido la parrilla de contenidos de la televisión pública y contenidos sonoros mediante la ejecución de los siguientes proyectos con los siguientes resultados: 2266 horas al aire Canal Exploremos, 12.816 horas al aire y 65 contenidos multiplataforma de Emisoras de paz, 510 emisiones de Sistema informativo, 207 transmisiones de Transmisiones especiales de la Presidencia de la República. Adicionalmente con la financiación del proyecto Administración del Patrimonio Histórico de la Radio y la Televisión Pública a través de las TIC se han digitalizado 5.964 documentos y catalogado 9.352 documentos, Canal Institucional 280 contenidos. Por su parte, la interventoría desarrolló visitas de seguimiento y supervisión de las obligaciones a cargo del contratista AOM en el mes, verificando los mantenimientos realizados y la atención de las estaciones autorizadas a operar por RTVC.
A través de la asignación de los recursos provenientes del FUTIC, para el funcionamiento y operación de RTVC, se publicaron un total de 444 contenidos, distribuidos de la siguiente manera: 84 contenidos en la página web, 119 contenidos en Twitter/X, 77 contenidos en Facebook, 42 contenidos en YouTube, 51 en Instagram, 9 contenidos en TikTok, 62 contenidos en Threads para Señal Memoria. Así mismo desde Radio Nacional de Colombia se desarrollaron especiales por medio de la parrilla de programación. Se garantizó el servicio de la operación del sistema CLOSED CAPTION (método de transcripción de audio de un programa de televisión – en los contenidos audiovisuales de RTVC) realizando la subtitulación oculta de los diferentes programas del Canal Institucional.
Todos los operadores públicos de televisión siguen desarrollando sus planes de inversión 2024, generando nuevos contenidos multiplataforma, fortaleciendo las parrillas y conquistando nuevas audiencias.</t>
  </si>
  <si>
    <t>META CUMPLIDA</t>
  </si>
  <si>
    <t>GIT Medios Publicos</t>
  </si>
  <si>
    <t>E1-L2-6000</t>
  </si>
  <si>
    <t>https://mintic-my.sharepoint.com/:f:/r/personal/dmarino_mintic_gov_co/Documents/RESOLUCIONES%202023/ARCHIVO%20INTEGRATIC%202023?csf=1&amp;web=1&amp;e=18NcWj</t>
  </si>
  <si>
    <t>ya estaba en PES cumple</t>
  </si>
  <si>
    <t>Control integral de las decisiones en segunda instancia en los servicios de comunicaciones (Móvil/ no móvil), postal, radiodifusión sonora y televisión</t>
  </si>
  <si>
    <t xml:space="preserve">Resolver los recursos de apelación presentados por los vigilados. </t>
  </si>
  <si>
    <t xml:space="preserve">Transformación del modelo de vigilancia, inspección y control del sector tic </t>
  </si>
  <si>
    <t>Resoluciones que resuelven los recursos de apelación</t>
  </si>
  <si>
    <t>Porcentaje de resoluciones expedidas que resuelven los recursos de apelación en los términos de ley</t>
  </si>
  <si>
    <t>Este indicador busca resolver los recursos de apelación presentados por los vigilados.</t>
  </si>
  <si>
    <t>(Porcentaje de resoluciones expedidas dentro de los términos de Ley/Porcentaje de resoluciones recibidas dentro de los términos de Ley)*100</t>
  </si>
  <si>
    <t>Durante el primer tirmestre se resolvieron todos los recursos de apelación presentados por los vigilados, de la siguiente manera: de 10 recursos recibidos se resolvieron 10 recursos para un avance del 100% del indicador.</t>
  </si>
  <si>
    <t>Durante el segundo trimestre se resolvieron todos los recursos de apelación presentados por los vigilados de la sigueinte manera: de 34 recursos recibidos, se resolvieron 34 recursos de apelación para un avance del 100% del indicador.</t>
  </si>
  <si>
    <t>Durante el tercer tirmestre se resolvieron todos los recursos de apelación presentados por los vigilados, de la siguiente manera: de 20 recursos recibidos se resolvieron 20 recursos para un avance del 100% del indicador.</t>
  </si>
  <si>
    <t>GIT Apelaciones</t>
  </si>
  <si>
    <t>E1-L1-8000</t>
  </si>
  <si>
    <t>https://mintic.sharepoint.com/:f:/r/sites/grupoespecializadoderecursosyactuacionesadministrativas/Entregables%20ASPA%202024/2024/PRIMER%20TRIMESTRE%202024?csf=1&amp;web=1&amp;e=6807PQ</t>
  </si>
  <si>
    <t xml:space="preserve"> transformación productiva, Internacionalización, acción climática</t>
  </si>
  <si>
    <t>Cat: De una economía extractivista a una sostenible y productiva: Política de Reindustrialización, hacia una economía del conocimiento, incluyente y sostenible	
Comp: Impulso a la industria de las tecnologías de la información (TI)</t>
  </si>
  <si>
    <t>Fortalecimiento de la Industria TI para la transformación productiva</t>
  </si>
  <si>
    <t>Fortalecer la Industria Digital Nacional durante el cuatrienio, para que responda a las demandas de adopción de tecnologías digitales por parte de los sectores productivos consolidando a Colombia como un país desarrollador de productos y servicios digitales.</t>
  </si>
  <si>
    <t xml:space="preserve">18. Seguimiento y evaluación del desempeño institucional </t>
  </si>
  <si>
    <t>8.2  Lograr niveles más elevados de productividad económica mediante la diversificación, la modernización tecnológica y la innovación, entre otras cosas centrándose en los sectores con gran valor añadido y un uso intensivo de la mano de obra</t>
  </si>
  <si>
    <t>Investigación, Desarrollo e Innovación en TIC</t>
  </si>
  <si>
    <t>$ 7.676.671.931</t>
  </si>
  <si>
    <t>$ 63.003.772.088</t>
  </si>
  <si>
    <t>Fortalecimiento a la transformación digital de las empresas a nivel nacional (hasta 31/12/2023)
Fortalecimiento de la Industria TI Nacional / Fortalecimiento de la Economía Digital a nivel Nacional</t>
  </si>
  <si>
    <t>Programa para la generación de habilidades digitales que promuevan la transformación</t>
  </si>
  <si>
    <t>Empresas y/o empresarios que adoptan tecnologías para la transformación digital.</t>
  </si>
  <si>
    <t>Este indicador mide la suma de empresas y/o empresarios que adoptan herramientas  tecnológicas para la transformación digital.</t>
  </si>
  <si>
    <t>Sumatoria de empresas y/o empresarios que adoptan tecnologías para la transformación digital.</t>
  </si>
  <si>
    <t>De acuerdo con la optimización de recursos en el marco de ejecución del proyecto Tu Negocio en Línea, se realizó una prórroga de dos meses con el fin de beneficiar 688 empresarios adicionales, cuyo cumplimiento se dio con corte al 29 de febrero de 2024.</t>
  </si>
  <si>
    <t>reporte total cuarto trimestre</t>
  </si>
  <si>
    <t xml:space="preserve">Entre el 1 y el 18 de junio de 2024 se recibieron 65 observaciones de 19 interesados a los pre pliegos de condiciones, en donde en su mayoria se solicitó ajustar los requisitos de experiencia mínima habilitante y la inclusión de actividades de formación para su cumplimiento, lo cual la entidad no acogió. Se publicaron los pliegos definitivos para observaciones hasta el 2 de julio. </t>
  </si>
  <si>
    <t xml:space="preserve">En el tercer trimestre del 2024 se realizó la adjudicación de la licitación para contratar el operador del proyecto Tu Negocio en Línea y se suscribió el contrato el 23 de agosto e inició la ejecución del proyecto el 5 de septiembre, previa aprobación de las pólizas. El 30 de septiembre se dio apertura a la convocatoria de inscripción de los posibles beneficiarios. </t>
  </si>
  <si>
    <t>E1-L2-7000</t>
  </si>
  <si>
    <t>https://mintic.sharepoint.com/:f:/r/direccion_economia_digital/Documentos%20compartidos/PLANEACI%C3%93N/PLAN%20ESTRAT%C3%89GICO%20S/2023-2026/Empresas%20y%20o%20empresarios/1er%20trimestre?csf=1&amp;web=1&amp;e=TZ2Lns</t>
  </si>
  <si>
    <t>Programas de capacitación para el desarrollo de habilidades en la generación de negocios digitales </t>
  </si>
  <si>
    <t>Número de ciudadanos con herramientas para el emprendimiento digital</t>
  </si>
  <si>
    <t>Este indicador mide la cantidad de personas beneficiadas con herramientas generando habilidades y capacidades tecnológicas para potencializar la mentalidad del ecosistema de emprendimiento digital de Colombia.</t>
  </si>
  <si>
    <t>Número de personas capacitadas en emprendimiento digital</t>
  </si>
  <si>
    <t>Se trabajó en la planeación de las estrategias que se desarrollarán en el marco del proyecto Potencia cuyo objetivo es fortalecer los ecosistemas de innovación digital del país incrementando la oferta tecnológica de los territorios con el propósito de aumentar la productividad de estos. Mediante este proyecto se beneficiarán 16.000 personas con herramientas para el desarrollo de habilidades en la generación de negocios digitales.</t>
  </si>
  <si>
    <t>se reportara en junio 28 _1.000 prsonas y el 20 de diciembre 15.000</t>
  </si>
  <si>
    <t xml:space="preserve">Se realizaron dos talleres para ciudadanos o emprendedores digitales:
Taller 01: ¿Cómo impulsar tu negocio a partir de la IA?
Taller 02: Estrategias de marketing con IA.
En total, se contó con la participación 1.377 personas en los dos talleres. </t>
  </si>
  <si>
    <t>Para el cumplimiento del indicador se estructuraron las estrategas de talleres en el marco de los proyectos de Emprendimiendo Digital, Sofisticación de Soluciones Tecnológicas e Integración Regional. De igual forma, se dio inicio al desarrollo de estos talleres presenciales y virtuales.</t>
  </si>
  <si>
    <t>El reporte total se realizará en el cuarto trimestre.</t>
  </si>
  <si>
    <t>Programas de acompañamiento, asistencia técnica y financiación para la Industria Digital</t>
  </si>
  <si>
    <t>Número de empresas de la Industria Digital fortalecidas para impulsar la transformación productiva del país.</t>
  </si>
  <si>
    <t xml:space="preserve">Este indicador mide la suma de empresas beneficiadas con programas de acompañamiento, asistencia técnica o financiación para la Industria Digital, con el fin de impulsar la transformación productiva del país. </t>
  </si>
  <si>
    <t xml:space="preserve">Sumatoria de empresas beneficiadas con programas de acompañamiento, asistencia técnica o financiación para la Industria Digital, con el fin de impulsar la transformación productiva del país. </t>
  </si>
  <si>
    <t xml:space="preserve">Se trabajó en la planeación de las estrategias que se desarrollarán en el marco del proyecto Potencia cuyo objetivo es fortalecer los ecosistemas de innovación digital del país incrementando la oferta tecnológica de los territorios con el propósito de aumentar la productividad de estos. Mediante este proyecto se beneficiaran 432 empresas con programas de acompañamiento, asistencia técnica o financiación para la Industria Digital, con el fin de impulsar la transformación productiva del país. </t>
  </si>
  <si>
    <t>se reportara el cuerto trimestre</t>
  </si>
  <si>
    <t>Durante el segundo trimestre del año se avanzó en los procesos precontractuales de los proyectos que componen la estrategia PotencIA de la siguiente manera:
Colombia 4.0: Se firmó el contrato de prestación de servicios de apoyo a la gestión 1282 de 2024 con Corferias SA para el desarrollo del Encuentro de Ecosistemas Digitales - Colombia 4.0. Se inició la estructuración de los términos de referencia de la muestra comercial del Encuentro de los Ecosistemas Digitales - Colombia 4.0, los cuales incluyen las condiciones de participación y selección de las empresas que participarían de este espacio, los beneficios que obtendrán, las causales de rechazo, entre otros apartados.
Emprendimiento Digital: El 06 de junio se firmó el convenio interadministrativo 1368-2024 entre el FUTIC y Fiducoldex / iNNpulsa. Posteriormente, el 21 de junio se aprobaron las pólizas y se firmó acta de inicio.
Sofisticación de Soluciones Tecnológicas: El 14 de junio se firmó el convenio interadministrativo 1367-2024 entre el Fondo Único de TIC y la Universidad Nacional.
Internacionalización: El 24 de junio se firmó el convenio interadministrativo 1369-2024 entre el FUTIC y Fiducoldex / ProColombia.</t>
  </si>
  <si>
    <t>Durante el tercer trimestre del año se avanzó en la ejecución de los proyectos que componen la estrategia PotencIA de la siguiente manera:
Colombia 4.0: Se realizó el proceso de convocatoria de muestra comercial teniendo como resultado la selección de las 50 empresas que contarán con un espacio físico durante Colombia 4.0 los días 30 y 31 de octubre.
Emprendimiento Digital: Se realizó el proceso de convocatoria y selección de los 300 equipos emprendedores y empresas de negocios digitales que serán beneficiados de este proyecto.
Sofisticación de Soluciones Tecnológicas: Se realizó el proceso de convocatoria y selección las 41 empresas que participarán en el proceso de asistencia técnica de este proyecto.
Internacionalización: Se dio inicio a la ejecución de las actividades del plan de trabajo que cuenta con 3 ejes estratégicos 1) Motivación, formación y adecuación, 2) Generar ventas internacionales recurrentes y 3) Atracción de inversión extranjera directa.</t>
  </si>
  <si>
    <t>No aplica</t>
  </si>
  <si>
    <t>SIN PROGRAMACION PARA 2024</t>
  </si>
  <si>
    <t>Fortalecimiento del Modelo Convergente de la Televisión Pública Regional y Nacional.</t>
  </si>
  <si>
    <t>Implementar  contenidos multiplataforma que fortalezcan la TV pública a través del conocimiento del entorno y análisis de las audiencias</t>
  </si>
  <si>
    <t>Fortalecimiento del modelo convergente de la televisión pública regional y nacional.</t>
  </si>
  <si>
    <t>Servicio de medición de audiencias e impacto de los contenidos</t>
  </si>
  <si>
    <t xml:space="preserve"> Estudios e informes de medición de audiencias e impacto de contenidos</t>
  </si>
  <si>
    <t>El implementar contenidos multipantalla en la televisión pública, fortalece la articulación de las necesidades, expectativas y preferencias de las audiencias con los contenidos que los canales públicos ofrecen; para conocer dichas, expectativas y preferencias, se hace necesario un continuo (permanente y en tiempo real) y puntual (sobre contenidos específicos de los canales) monitoreo del consumo de los televidentes, del servicio de televisión e internet.</t>
  </si>
  <si>
    <t>Estudios de audiencia realizados</t>
  </si>
  <si>
    <t>Durante este primer trimestre se llevó a cabo el proceso de contratación de los 3 estudios de audiencias: Kantar Ibope, Centro Nacional de Consultoría y GlobalNews. Los estudios previos y del sector fueron aprobados y llevados a comité, donde se adelantó la firma de los contratos.
Actualmente los canales de televisión se enfrentan a un entorno mediático cada vez más competitivo y diversificado, donde la atención del espectador es un recurso valioso y limitado. En este contexto, los estudios de audiencias desempeñan un papel crucial para comprender y adaptarse a las preferencias y comportamientos de la audiencia. 
Estos 3 estudios contratados permiten a los operadores públicos de televisión comprender mejor su publico objetivo, evaluar la efectividad de los contenidos, orientar la estrategia publicitaria, tomar decisiones estratégicas, adaptarse a los cambios del mercado, entre otros.</t>
  </si>
  <si>
    <t>Los estudios de audiencia son esenciales para un canal de televisión público porque permiten al medio de comunicación comprender mejor el comportamiento de su audiencia y adaptar las estrategias de programación en consecuencia y de forma objetiva. Gracias a los estudios de audiencia, se los operadores públicos vienen diseñando políticas continuas de mejora de la calidad de la programación en virtud de los intereses y las preferencias de los consumidores.
Durante abril y mayo se realizaron más de 64 informes de audiencias para la televisión pública, donde se analizan variables de rating, alcance, tiempos de consumo, sexo, nivel socioeconómico, edad, entre otros; los cuales ayudan a planear nuevas estrategias para la producción y coproducción de contenidos para los canales públicos. También se brinda información sobre consumo de plataformas OTT y televisión por suscripción. 
A cierre de junio, se inicia el desarrollo de la encuesta a nivel regional, para conocer el uso de la televisión analógica y la Televisión Digital Terrestre – TDT; y el nivel de conocimiento de esta tecnología y el efecto de las acciones y estrategias desplegadas por el MinTIC para fomentar la TDT. Además, se realizaron 31 informes más de audiencias para los operadores públicos de televisión.</t>
  </si>
  <si>
    <t>Los estudios de audiencias permiten a cada uno de los canales regionales, RTVC y MinTIC; comprender cómo las audiencias consumen los contenidos, en qué pantallas, horarios, regiones o estrato socioeconómico, mediante televisión abierta o cerrada; tomando datos de años atrás o el monitoreo de la televisión en tiempo real. Además, de los beneficios para la producción de nuevos contenidos y el planteamiento de estrategias de la televisión pública; los estudios contratados son los que ayudan a monetizar los contenidos. 
Desde el GIT apoyamos a cada uno de los canales buscando fortalecer la TV pública; entregando diariamente a sus gerentes y sus equipos de audiencias un resumen ejecutivo del comportamiento de los canales el día anterior. Además, informes mensuales que resumen comportamientos de las audiencias de la TV Pública y las perspectivas de la industria de la televisión, así como las condiciones del servicio desde el punto de vista de los mercados que lo conforman, con una perspectiva de multiplataforma, entre otros. Ya son más de 190 informes de audiencias que se han realizado para los operadores públicos regionales y el operador nacional RTVC.
El GIT de Medios Públicos con los estudios de audiencias atiende las solicitudes del Gobierno y del MinTIC, para el monitoreo y análisis de alocuciones, contenidos financiados por el fondo, comunicados de prensa, programas de televisión, o cualquier contenido televisivo de interés que se transmita mediante los canales públicos o privados.</t>
  </si>
  <si>
    <t xml:space="preserve"> META CUMPLIDA</t>
  </si>
  <si>
    <t>E1-L2-11000</t>
  </si>
  <si>
    <t>https://mintic.sharepoint.com/:f:/r/ViceministerioTI/GITFSMP/Documentos%20compartidos/Soportes%20Plan%20Estrat%C3%A9gico%202023/Estudios%20e%20informes%20de%20medici%C3%B3n%20de%20audiencias%20e%20impacto%20de%20contenidos?csf=1&amp;web=1&amp;e=sE1N6K</t>
  </si>
  <si>
    <t>inlusion indicador hallazgo 14 ok</t>
  </si>
  <si>
    <t>Servicio de educación informal en temas relacionados con el modelo de convergencia de la televisión pública</t>
  </si>
  <si>
    <t>Capacitaciones en temas relacionados con el modelo de convergencia de la televisión pública</t>
  </si>
  <si>
    <t xml:space="preserve">Formar el talento de los canales públicos para desarrollar contenidos en otras plataformas. Formar y actualizar a los productores y realizadores de contenidos multiplataforma digitales. </t>
  </si>
  <si>
    <t>Capacitaciones realizadas</t>
  </si>
  <si>
    <t>En el marco del evento AndinaLink realizado en Cartagena en marzo, se realizaron 16 paneles académicos con expertos de la industria audiovisual. Además, se realizó un encuentro sobre Derechos de Autor el cual contó con la participación de expertos en el tema y en el que se beneficiaron los operadores públicos de televisión, las empresas participantes de las convocatorias audiovisuales organizadas por MINTIC y el público general. Con estos eventos se dio apertura a los procesos que buscan formar el talento de los canales públicos para desarrollar contenidos en otras plataformas. Además, formar y actualizar a los productores y realizadores de contenidos multiplataforma digitales. Fueron muchos los agentes de la industria beneficiados con paneles.</t>
  </si>
  <si>
    <t>programacion en linea con aspa</t>
  </si>
  <si>
    <t>Durante el Festival de Cine Cartagena de Indias (FICCI), que se celebró el 18 y 19 de abril de 2024, se desarrollaron tres talleres sobre inteligencia artificial en la producción de guiones, producción audiovisual y producción musical, como parte de la agenda académica del festival. Estos talleres proporcionaron un espacio para el aprendizaje y el debate sobre la integración de tecnologías en las industrias creativas, contando con la participación de expertos nacionales y una audiencia total de 83 asistentes. Además, el 17 de abril, se realizó un evento de lanzamiento con 312 asistentes, organizado por el Ministerio de Tecnologías de la Información y las Comunicaciones de Colombia y RTVC, donde se presentaron las nuevas producciones que serán transmitidas durante el año 2024.
En mayo, en el corregimiento de Almagra, ubicado en los Montes de María, Departamento de Bolívar, se realizó una jornada de capacitación centrada en la creación de contenidos y la participación en convocatorias audiovisuales del Ministerio TIC de Colombia. Esta sesión de formación estuvo dirigida por el equipo de CNC, parte del proyecto de Formación de Promoción Audiovisual Colombia PAC, en colaboración con el Canal Telecafé y el GIT de Medios Públicos del Ministerio TIC. La actividad contó con la integración de Mujeres Cabezas de Familia y jóvenes productores audiovisuales, sumando un total de 115 participantes de la comunidad local.
También se desarrolló el proyecto de creación audiovisual con la comunidad LBGTI de la región de la Guajira. El proyecto llevó a cabo una importante colaboración audiovisual que culminó en la producción y transmisión en vivo del Reinado del DIVIDI, en alianza con el Canal Telecaribe. Este evento fue parte central de las celebraciones y contó con la participación de la comunidad LGBTI de la región, destacando su rica diversidad y promoviendo la inclusión de una población históricamente marginada.
En junio se desarrolló el evento especial de premiación a los ganadores de la convocatoria Abre Cámara 2024. Este evento fue la culminación de un proceso competitivo y enriquecedor para reconocer y celebrar la creatividad, el talento y el esfuerzo de las casas productoras audiovisuales, MiPymes, grupos étnicos y canales locales y comunitarios sin ánimo de lucro de todo el país. 
También, el Canal Televisión Regional del Oriente (TRO) celebró su 29 aniversario con una serie de actividades formativas en Bucaramanga y Cúcuta, respectivamente. El evento, titulado "Tendencias de las comunicaciones y producción audiovisual," reunió a expertos, académicos y profesionales del sector audiovisual para compartir conocimientos y experiencias en torno a las nuevas tendencias y desafíos en la industria. Realizar estas actividades de actualización y formación audiovisual es crucial para el desarrollo de la industria en las regiones, y particularmente en el Gran Santander. Estas jornadas de formación permiten a los profesionales del sector estar al tanto de las últimas tendencias, tecnologías y metodologías, lo que a su vez mejora la calidad y competitividad de las producciones locales. Este evento contó con la participación de 108 personas en Bucaramanga y 85 en Cúcuta, para un total de 193 personas.
Finalmente, se llevó a cabo una enriquecedora Charla PAC titulada "Transmedia: El Arte de Contar Historias de lo Lineal a lo Interactivo en Múltiples Plataformas". La charla contó con la asistencia de 105 personas, quienes se beneficiaron de las presentaciones y discusiones sobre las últimas tendencias en producción transmedia.</t>
  </si>
  <si>
    <t>Se realizó el FESTIVAL INTERNACIONAL DE LA IMAGEN GEOPOIESIS donde se propone un llamado a reconsiderar nuestras relaciones con el entorno natural y los paisajes culturales, una intersección entre la geografía y la imaginación humana. Por esto, la Geo-poiesis emerge como un concepto interdisciplinario que encarna la confluencia de la tierra ('geo') y la creación ('poiesis'). El Festival realizó 20 Conferencias en el Seminario Internacional, 13 Paisajes Sonoros, 20 Conversaciones, 9 Workshops, 65 Obras en la Muestra de Cine(y)Digital, 33 Exhibiciones (17 en Bogotá y 16 en Manizales), 20 Obras en la Muestra Monográfica de Media Art, 27 Puentes Sonoros, 1 Coloquio Interdoctoral (UCaldas, UTadeo y UPB) y un Foro Académico Internacional en Diseño y Creación en el que se presentaron 72 ponencias, 10 Pósters y 6 Paneles. Contó con la asistencia de 5.799 personas en sus diferentes ciudades, Bogotá, Manizales, La Dorada y Chinchiná.
También se realizó el "ENCUENTRO ACADÉMICO NACIONAL DE MEDIOS AUDIOVISUALES Y MULTIMEDIALES ALTERNATIVOS, COMUNITARIOS E INDEPENDIENTES DE COLOMBIA que se llevó a cabo en la ciudad de Armenia, departamento del Quindío. Se realizaron Masterclass Internacionales como los "Retos de Regulación y Autorregulación en el Entorno Digital" y Creatividad e Innovación para la Comunicación Hoy. Además, se realizaron talleres como Voces Diversas, Enfoque Investigativo, Enlace Comunitario, entre otros. También paneles académicos como: Construcción de Políticas Públicas para los Medios Alternativos, Tecnología e Infraestructura, Financiamiento y Sostenibilidad, Reconocimiento e Inclusión, Prevención y Atención de Violencias y Cualificación y Desarrollo Humano, Formalización y Asociatividad. El evento contó con la inscripción de 1.505 personas. 
Finalmente se financio el Plan de comunicaciones TDT que tiene como objetivo Informar y difundir ampliamente a toda la población, sobre la necesidad de actualizar los dispositivos receptores de señal para implementar la televisión digital terrestre (TDT).</t>
  </si>
  <si>
    <t>https://mintic.sharepoint.com/:f:/r/ViceministerioTI/GITFSMP/Documentos%20compartidos/Soportes%20Plan%20Estrat%C3%A9gico%202023/Capacitaciones%20en%20temas%20relacionados%20con%20el%20modelo%20de%20convergencia%20de%20la%20televisi%C3%B3n%20p%C3%BAblica?csf=1&amp;web=1&amp;e=loZdwa</t>
  </si>
  <si>
    <t>Servicio de producción y/o coproducción de contenidos convergentes</t>
  </si>
  <si>
    <t>Personas beneficiadas con Estímulos entregados a través de convocatorias</t>
  </si>
  <si>
    <t>Con los estímulos otorgados por las convocatorias Abre Cámara y Territorios al Aire, se logró fortalecer la industria audiovisual, dar vida a nuevas ideas de contenidos multiplataforma para el país y crear nuevos empleos en el sector audiovisual.</t>
  </si>
  <si>
    <t>Contenidos convergentes producidos y coproducidos</t>
  </si>
  <si>
    <t>Un contenido multiplataforma es un material audiovisual que puede ser emitido y visto en la pantalla del televisor, en una página web, en el celular, en las diferentes redes sociales, en el entretenimiento a bordo de los aviones o en una tableta. No tiene una duración específica, simplemente tener la característica de tener imagen en video.</t>
  </si>
  <si>
    <t>Contenido Multiplataforma</t>
  </si>
  <si>
    <t>La convocatoria ABRE CAMARA inicia su proceso de apertura donde entregará estímulos para más de 90 producciones audiovisuales con estándar internacional en diferentes formatos (Documental, ficción, web, animación, transmedia, etc). En el primer trimestre se publicó el borrador de condiciones de participación y se publicaron los siguientes documentos:
•	Resolución de Apertura
•	Condiciones de Participación
•	Anexos
•	Estudio del sector
•	Respuesta a las Observaciones del Borrador
La plataforma está abierta para la inscripción de la primera etapa hasta el 3 de abril, se proyecta recibir aproximadamente 500 postulante en esta convocatoria.
Por otra parte, la convocatoria TERRITORIOS AL AIRE 	inicia su proceso de apertura donde entregará estímulos para más de 100 producciones sonoras que alimentan las parrillas de las radios comunitaria. Se proyectó el borrador de condiciones de participación, está en revisión de las diferentes áreas jurídicas y asesores de los despachos.  El 4 de abril se proyecta sacar borrador de condiciones de participación para comentarios a la Industria y poder publicar convocatoria el 30 de abril.  
La convocatoria REGIONES SIN LIMITE inicia su proceso de apertura donde entregará estímulos para más de 30 producciones audiovisuales con contenidos diferenciales LGBTIQ+. Se proyectó la escritura del borrador de condiciones de participación, se está articulando con MinIgualdad para la revisión del mismo y proceder a publicar borrador, se estima aperturar convocatoria en mayo.
Finalmente los operadores regionales de televisión y el operador nacional RTVC, inician la producción y coproducción de nuevos proyectos de contenidos que llegan a fortalecer sus parrillas de programación.</t>
  </si>
  <si>
    <t>Para el mes de abril se financio El Buen Vivir en su 6ta temporada proyecto desarrollado por comunidades indígenas, La villa del sol Renace “100 años de historia de Marquetalia”, Proyecto 24/7 segunda temporada y Caminata de la Solidaridad SIENTE LA VIBRA 46 AÑOS.
En la convocatoria Abre Cámara el equipo de convocatorias y el equipo jurídico revisaron los documentos subsanados. El 8 de mayo se dio apertura a la etapa 2 y plataforma del proyecto.
Para el mes de mayo los proyectos ya financiados avanzaron en sus procesos naturales de producción y adicionalmente, fue aprobado la financiación de otros proyectos muy relevantes como Teveandina con Territorios y Voces Indígenas cuarta temporada que busca dar a conocer la cultura y tradiciones ancestrales de las comunidades indígenas. Para Telecaribe con el proyecto Córdoba lo tiene todo, que es un proyecto en donde presentan a las audiencias diferentes transmisiones de eventos culturales en todo el departamento de Córdoba. 
Además, en virtud de fortalecer la infraestructura de los canales, para el canal TRO se financió la adquisición de una Unidad móvil para mejorar la calidad técnica de los contenidos y descentralizar la producción. Además, para Teleantioquia y para todos los canales regionales de la televisión pública el proyecto de Transmisión de los juegos paralímpicos París 2024, con el cual también se busca apoyar a nuestros deportistas colombianos.
En junio, la convocatoria ABRE CÁMARA publicó la resolución de ganadores en el micrositio. Actualmente se encuentra en la proyección de las resoluciones particulares. Para el próximo mes se espera realizar la reunión de bienvenida a los ganadores en la carpa Mintic en el BAM.
La convocatoria TERRITORIOS AL AIRE comienza el proceso de FORMACIÓN - MÓDULO 1 - PRODUCCIÓN ESPECIALIZADA. Actualmente, el equipo de TERRITORIOS AL AIRE MinTic, está en revisión de las I. A. S. de cada uno de los participantes y organizando la información de las emisoras que están en el proceso de formación 
La convocatoria REGIONES SIN LÍMITES recibió 43 propuestas de los 8 canales regionales del país. A partir de allí se inició proceso de evaluación por una terna de jurados, que elegirán 6 proyectos documentales de mínimo 60 minutos y 17 miniseries de 6 capítulos de 6 minutos cada uno. 
Finalmente, el canal regional de televisión Teveandina SAS remitió la propuesta del proyecto PLAN DE COMUNICACIONES PLAN REGIONAL DE CESEREGIÓN SUR PGCEA 2024, que tiene como fin Informar y difundir ampliamente a toda la población de la Región sur - PGCEA sobre el cese de las emisión analógicas en el servicio de televisión abierta radiodifundida y la necesidad de actualizar los dispositivos receptores de señal para implementar la televisión digital terrestre (TDT).</t>
  </si>
  <si>
    <t>Se presentaron al comité de transferencias los siguientes proyectos, los cuales fueron aprobados, para el componente de contenidos para el canal Telecafé y Teveandina. Estos contenidos buscan promover la educación y el desarrollo cultural en Colombia, enfocado en la diversidad cultural y geográfica del país, a través de contenidos educativas y entretenidos; como lo es la propuesta Gigantes entre montañas de Telecafé que busca mostrar y exaltar a los hombres y mujeres del campo en los 53 municipios de Caldas, Quindío y Risaralda, que con sus proyectos de transformación social y productiva y  la propuesta Contenidos para el mañana 2024  del canal Teveandina el cual está conformada por dos proyectos: Andinozonicos y Exploradores Trece, para una audiencia infantil y juvenil.
También se presentaron al comité de transferencias la propuesta denominada Contenidos región trece 2024, conformada por 3 proyectos que son: Aventura X Cundinamarca, Berracas y Faunicolas que tienen por objetivo de estimular en niños y jóvenes el interés por la diversidad geográfica, cultural, histórica y musical de Colombia. Por Telecaribe la propuesta de Caribe étnico, conformada por 2 proyectos que son: Caribe Afro y Con las manos del Caribe los cuales tienen el propósito de promover a través de productos audiovisuales y multimediales los portadores del saber artesanal del caribe colombiano, visibilizando los asentamientos de afrodescendientes, su riqueza cultural y todas las manifestaciones folclóricas propias. Estos contenidos no solo van a contribuir al fortalecimiento de la programación del canal, sino que también promoverá la cultura de cada región en el país.
Por otra parte, la convocatoria ABRE CÁMARA se encuentra en trámites de radicación del segundo desembolso. La convocatoria TERRITORIOS AL AIRE llevó a cabo la ceremonia de entrega del certificado del diplomado a las emisoras ganadoras y a las que cumplieron el proceso de formación en la convocatoria, el cual fue desarrollado por Minculturas y la universidad Uniminuto.  Finalmente, en la convocatoria REGIONES SIN LÍMITES avanza la producción de las propuestas de los canales regionales.</t>
  </si>
  <si>
    <t>https://drive.google.com/drive/u/0/folders/13Vl7E2x7EI6Wr3wpDsPCBYXvjI30xuKV                                                                                         https://mintic.gov.co/micrositios/convocatoriastv2024/</t>
  </si>
  <si>
    <t>CONVERGENCIA REGIONAL</t>
  </si>
  <si>
    <t>Cat: Fortalecimiento institucional como motor de cambio para recuperar la confianza de la ciudadanía y para el fortalecimiento del vínculo Estado Ciudadanía</t>
  </si>
  <si>
    <t>2. Enfoque Transversal</t>
  </si>
  <si>
    <t>2.1 Cultura</t>
  </si>
  <si>
    <t>Gestión adecuada del talento humano dentro del ciclo de vida del servidor público para cumplimiento de las metas establecidas de la entidad.</t>
  </si>
  <si>
    <t>Implementar el Plan Estratégico de Talento Humano para el fortalecimiento de la cultura organizacional del Ministerio para las Tecnologías, Información y las Comunicaciones en el marco del ciclo de vida del servidor público</t>
  </si>
  <si>
    <t>04. Talento Humano.</t>
  </si>
  <si>
    <t>Gestión de Recursos Administrativos
Gestión de Atención a Grupos de Interés
Gestión del Talento Humano</t>
  </si>
  <si>
    <t>Fortalecimiento de las estrategias de comunicación que incentiven el uso y apropiación de las TIC a lo largo del territorio Nacional (desde 2024)/ Servicios de divulgación, promoción y socialización de programas y proyectos en TIC. (2023)</t>
  </si>
  <si>
    <t>Plan Estratégico de Talento Humano (incluye estudio de rediseño institucional y transformación de la cultura organizacional)</t>
  </si>
  <si>
    <t>Plan Estratégico de Talento Humano realizado y publicado</t>
  </si>
  <si>
    <t>Definir las líneas de acción que orientarán los proyectos y prácticas de la Gestión del Talento Humano conforme a la normatividad vigente, la planeación estratégica y la cultura organizacional, con el propósito de cumplir con las estragias definidas para el logro de la gestión estratégica del talento humano.</t>
  </si>
  <si>
    <t>Sumatoria de Plan Estratégico Públicado</t>
  </si>
  <si>
    <t>Teniendo en cuenta la aprobación de los planes asociado al decreto 612 en el comité MIG #78, el 23 de enero se publicó tanto en página web como por comunicación interna el plan estratégico del talento humano y sus derivado, adicionalmente dentro del marco del PETH.</t>
  </si>
  <si>
    <t>meta cumplida en el 1T</t>
  </si>
  <si>
    <t>Subdirección para la Gestión del Talento Humano</t>
  </si>
  <si>
    <t>E2-D1-1000</t>
  </si>
  <si>
    <t>Plan de vacantes</t>
  </si>
  <si>
    <t>Plan de vacantes elaborado y publicado</t>
  </si>
  <si>
    <t>Identificar la información relacionada  con los empleos de carrera administrativa que se encuentran en vacancia y su forma de provisión; a su vez, contar con la información de la oferta actualizada de empleos de la entidad.</t>
  </si>
  <si>
    <t>Sumatoria de Plan de Vacantes Publicado</t>
  </si>
  <si>
    <r>
      <t xml:space="preserve">	
</t>
    </r>
    <r>
      <rPr>
        <sz val="16"/>
        <rFont val="Arial Narrow"/>
        <family val="2"/>
      </rPr>
      <t>Se aprobó el plan en comité mig 78 y se publico en página web, adicionalmente se divulgo por comunicación interna mediante circyular 005 de 2024, adicionalmente durante el periodo de reporte, en el marco del Plan de Vacantes se realizó ingreso a 40 funcionarios a la planta del Ministerio TIC</t>
    </r>
  </si>
  <si>
    <t>Plan Institucional de Capacitación</t>
  </si>
  <si>
    <t>Plan Institucional de Capacitación elaborado y publicado</t>
  </si>
  <si>
    <t xml:space="preserve">Generar el plan institucional de capacitación en atención  a las necesidades identificadas en cumplimiento con la normatividad vigente </t>
  </si>
  <si>
    <t>Sumatoria de Plan Institucional de Capacitación Publicado</t>
  </si>
  <si>
    <t>Se aprobó el plan en comité mig 78 y se publico en página web, adicionalmente se divulgo por comunicación interna mediante circyular 005 de 2024, durante el periodo de reporte se avanzó en la estructuración del proceso contractual, construyendo las necesidades académicas de los funcionarios para obtener la propuesta académica más adecuada</t>
  </si>
  <si>
    <t>secretaria general</t>
  </si>
  <si>
    <t>Plan de Bienestar</t>
  </si>
  <si>
    <t>Plan de Bienestar elaborado y publicado</t>
  </si>
  <si>
    <t xml:space="preserve">Generar el plan de bienestar e incentivos en atención a las necesidades identificadas en cumplimiento con la normatividad vigente </t>
  </si>
  <si>
    <t>Sumatoria de Plan de Bienestar Publicado</t>
  </si>
  <si>
    <t xml:space="preserve">	
Se aprobó el plan en comité mig 78 y se publico en página web, adicionalmente se divulgo por comunicación interna mediante circyular 005 de 2024, adicionalmente en el marco del plan de bienestar, se avanzó en la estructuración del proceso contractual, y se solicitó cotización a dos cajas de compensación para identificar la opción que más se ajuste a las necesidades identificadas</t>
  </si>
  <si>
    <t>Plan de Seguridad y Salud en el Trabajo</t>
  </si>
  <si>
    <t>Plan de Seguridad y Salud en el Trabajo elaborado y publicado</t>
  </si>
  <si>
    <t xml:space="preserve">Generar el plan de seguridad y salud en el trabajo atendiendo las necesiades establecidas y la normatividad vigente </t>
  </si>
  <si>
    <t>Sumatoria de Plan de Seguridad y Salud en el Trabajo Publicado</t>
  </si>
  <si>
    <t>Se aprobó el plan en comité mig 78 y se publico en página web, adicionalmente se divulgo por comunicación interna mediante circyular 005 de 2024, durante el periodo de reporte en el marco del Plan de SST se realizaron exámenes de ingreso, periódicos y retiro a los funcionarios del Ministerio, adicionalmente se realizaron capacitaciones al equipo de brigadas de la entidad y se suscribió el contrato de área protegida para la atención de urgencias a los visitantes del Mintic</t>
  </si>
  <si>
    <t>Retiros por periodo gestionados</t>
  </si>
  <si>
    <t>Solicitudes de retiro gestionadas</t>
  </si>
  <si>
    <t xml:space="preserve">Realizar el seguimiento al cumplimiento de los requisitos para la adecuada gestión del retiro </t>
  </si>
  <si>
    <t>(cantidad de retiros en el trimstre / cumplimiento de requisitos para el retiro )*100</t>
  </si>
  <si>
    <t>En el marco al cumplimiento a una adecuada gestión de retiro, en el primer trimestre 2024 se gestionaron y tramitaron 69 retiros de la siguiente manera: Enero 43 retiros de personal Febrero 12 retiros de personal Marzo 14 retiros de personal</t>
  </si>
  <si>
    <t>En el marco al cumplimiento a una adecuada gestión de retiro, en el segundo trimestre 2024 se gestionaron y tramitaron 48 retiros de la siguiente manera: marzo 15 retiros de personal abril 19 retiros de personal junio 14 retiros de personal</t>
  </si>
  <si>
    <t>En el marco al cumplimiento a una adecuada gestión de retiro, en el tercer trimestre 2024 se gestionaron y tramitaron 28 retiros de la siguiente manera: julio 14 retiros de personal agosto 7retiros de persona, y  septiembre 7 retiros de personal.</t>
  </si>
  <si>
    <t>Cuentas por cobrar de cuotas partes pensionales gestionadas</t>
  </si>
  <si>
    <t>Porcentaje de avance cuentas por cobrar gestionadas conforme a la nómina recibida por FOPEP</t>
  </si>
  <si>
    <t>Realizar el ejercicio de recobro dentro del proceso de administración de cuotas partes pensionales por cobrar a cargo del MinTIC, asociado con la recuperación de cartera.</t>
  </si>
  <si>
    <t>(Cuentas de cobro de cuotas partes pensionales de nómina de FOPEP recibidas / Cuentas de cobro de cuotas partes pensionales de nómina de FOPEP gestionadas)*100</t>
  </si>
  <si>
    <t xml:space="preserve">Durante el primer trimestre 2024 se liquidaron por el aplicativo Kactus las cuentas de cobro de la siguiente por MINTIC 429 cuentas de cobro por el periodo de diciembre de 2023, enero y febrero 2024 por valor de $ 446.067.960,00 y por PAR TELECOM se liquidaron por el aplicativo Kactus 763  cuentas de cobro correspondientes al periodo de enero y febrero 2024 por valor de $ 2.309.497.654
</t>
  </si>
  <si>
    <t>Durante el segundo trimestre de 2024 se liquidaron por el aplicativo Kactus las cuentas de cobro de la siguiente por MINTIC 459  por valor de $467.568.933,00 y por PAR TELECOM se liquidaron por el aplicativo Kactus 1.145 cuentas de cobro correspondientes al periodo de segundo trimestre de 2024 por valor de $3.501.278.955</t>
  </si>
  <si>
    <t>Durante el tercer trimestre de 2024  se liquidaron por el aplicativo Kactus las cuentas de cobro de la siguiente por MINTIC 469 por valor de $ 628,703,830 y por PAR TELECOM se liquidaron por el aplicativo Kactus 1142 cuentas de cobro correspondientes al periodo de junio de 2024 por valor de $4.562.820.870</t>
  </si>
  <si>
    <t>Porcentaje de cumplimiento de las actividades contenidas
 en el Plan Estratégico de Talento Humano.</t>
  </si>
  <si>
    <t>Realizar el seguimiento al desarrollo de las actividades contenidas en el Plan Estratégico de Talento Humano</t>
  </si>
  <si>
    <t>(actividades de ejecutadas / actividades contempladas en el Plan)*100</t>
  </si>
  <si>
    <t>Se ha realizado exámenes médicos periódicos a los funcionaros, de ingresos a los candidatos a ingresar a la planta y examen de retiro, de igual forma se ha capacitado al grupo de brigada, y se suscribió el contrato de área protegida para prestar servicio de atención de urgencias a los funcionarios. Adicionalmente se ha adelantado la etapa precontractual de los procesos PIC y Bienestar que apoyen el ciclo de vida del servidor público.</t>
  </si>
  <si>
    <t>Se ha realizado exámenes médicos periódicos a los funcionaros, de ingresos a los candidatos a ingresar a la planta y examen de retiro, de igual forma se ha capacitado al grupo de brigada, y se suscribió el contrato de área protegida para prestar servicio de atención de urgencias a los funcionarios. Adicionalmente se suscribió contrato con la Universidad Nacional para capacitar a funcionarios en gestión de proyectos, manejo de herramientas ofimáticas, y bilinguismo. De igual forma se suscribió contrato con la caja de compensación CAFAM para desarrollar el Plan de Bienestar 2024 dentro del cual se han ejecutado actividades como caminata ecológica, vacaciones recreativas, torneo de bolos, entre otras.</t>
  </si>
  <si>
    <t>En el marco del PSST Se ha adelantado el proceso contractual para actualizar equipos de brigadas de emergencia, se han continuado las capacitaciones a brigadistas, se han adelantado los exámenes de ingreso, retiro y periódicos a funcionarios. Ante la no posibilidad de solicitar vigencias futuras, se inició gestión para adicionar y prorrogar el contrato de área protegido hasta finalizar la vigencia 2024. De igual forma se continua con capacitación al equipo de brigadistas del Mintic. En el marco del PIC, se ha adelantado con la universidad nacional, cursos en manejo herramientas ofimáticas, gestión de proyectos, presupuesto y gasto público, adicionalmente, se inició el programa de bilingüismo con la participación de 90 funcionarios, de igual forma se dio inicio a los módulos para preparación a los concursos realizados por la CNSC. En el marco del Plan de bienestar, se suscribió contrato con CAFAM, se adelantaron actividades como encuentro de parejas, actividades de deporte extremo, taller de postre y de cocina, y se cuenta con enfermera que realiza recorridos incentivando pausas activas de los trabajadores del Mintic.</t>
  </si>
  <si>
    <t>Porcentaje de cumplimiento del recobro del proceso de administración de cuotas partes pensionales</t>
  </si>
  <si>
    <t>Sumatoria de generación de cuentas de cobro por cuotas partes pensionales en el año (revisar el indicador ya que si es porcentaje la formula no puede ser sumatoria)</t>
  </si>
  <si>
    <t>Certificaciones para bono pensional y pensiones</t>
  </si>
  <si>
    <t>Porcentaje de avance en la generación de las certificaciones de temas pensionales atendidas, en relación con las recibidas</t>
  </si>
  <si>
    <t>meta cumplida vigencia 2023</t>
  </si>
  <si>
    <t>2.2: Arquitectura Institucional</t>
  </si>
  <si>
    <t>Estrategia y operación de tecnología para lograr una transformación  digital con enfoque social y democrático en la entidad</t>
  </si>
  <si>
    <t xml:space="preserve">Definir e implementar una arquitectura tecnológica que permita optimizar, disponer y mantener los servicios de tecnología que apoyan la operación del ministerio, apropiando modelos y tecnologías de nueva generación dentro de las vigencias de 2023 a 2026 </t>
  </si>
  <si>
    <t>Gestión de la Información Sectorial
Gestión de Tecnologías de la Información</t>
  </si>
  <si>
    <t>Fortalecimiento del Portafolio de Servicios de Tecnologías de Información para la Transformación Digital</t>
  </si>
  <si>
    <t>Documentos de Planeación</t>
  </si>
  <si>
    <t>Documentos de planeación realizados</t>
  </si>
  <si>
    <t>Oficina de Tecnologias de la Información</t>
  </si>
  <si>
    <t>E2-D2-1000</t>
  </si>
  <si>
    <t>Servicios tecnologicos</t>
  </si>
  <si>
    <t>Índice de
capacidad en
la prestación
de servicios de
tecnología</t>
  </si>
  <si>
    <t>Reporte de disponibildad de la infraestructura tecnológica del Ministerio por parte del Data Center.</t>
  </si>
  <si>
    <t>Porcentaje de disponibilidad</t>
  </si>
  <si>
    <t>Durante el primer trimestre de la vigencia 2024, el índice de disponibilidad de la plataforma tecnológica ha sido superior al 95% en cada uno de los meses.</t>
  </si>
  <si>
    <t>Durante el segundo trimestre de la vigencia 2024, el indice de disponibilidad de la plataforma tecnológica ha sido superior al 99% de cada uno de los meses.</t>
  </si>
  <si>
    <t>Durante el tercer trimestre de la vigencia 2024, el índice de disponibilidad de la plataforma tecnológica ha sido superior al 95% en cada uno de los meses.</t>
  </si>
  <si>
    <t>No se presentaron retrasos durante el tercer trimestre de la vigencia 2024.</t>
  </si>
  <si>
    <t>Servicios de información actualizados</t>
  </si>
  <si>
    <t>Sistemas de información actualizados</t>
  </si>
  <si>
    <t>Despacho ministro</t>
  </si>
  <si>
    <t xml:space="preserve"> (Programación y seguimiento de ingresos, así como el monitoreo continuo de la ejecución presupuestal y contractual del Fondo Único de TIC) </t>
  </si>
  <si>
    <t xml:space="preserve">Fortalecer el seguimiento de los ingresos y gastos del Fondo Único de TIC en el marco de la integralidad y pertinencia requerida. </t>
  </si>
  <si>
    <t>02. Gestión presupuestal y eficiencia del gasto público.</t>
  </si>
  <si>
    <t>Modernización de la Gestión Institucional del Ministerio TIC Bogotá</t>
  </si>
  <si>
    <t>Informes de Seguimiento a los ingresos del Fondo Único de TIC</t>
  </si>
  <si>
    <t>Número de informes correspondientes al seguimiento a la cadena de gestión integral del cobro.</t>
  </si>
  <si>
    <t>En el avance del indicador se registran los Informes de Seguimiento a los ingresos del Fondo Único de TIC, que para la fecha de corte corresponde a 5 de los 16 programados. Es importante medir dicha gestión, toda vez que evidencia el seguimiento a la cadena de gestión integral del cobro y la generación de alertas y recomendaciones de manera oportuna</t>
  </si>
  <si>
    <t xml:space="preserve">
# de informes correspondientes al seguimiento a la cadena de gestión integral de cobro elaborados en el periodo</t>
  </si>
  <si>
    <t>La OGIF ha elaborado (1) informe de recaudo, (1) informe de cartera, (1) informe asociados al ciclo de tiempos y (1) documentos alusivo al análisis de los procesos judiciales  y su presunta incidencia sobre los recursos del Fondo Único de TIC., todos los anteriores correspondientes al cierre de la vigencia 2023 y se incopora  en su contenido alertas y recomendaciones derivadas de la labor de seguimiento a la cadena de gestión integral del cobro. A su vez, se elaboró el reporte de la proyección de ingresos en el que se contempla la metodología aplicada y los insumos que se dispusieron para llevar a cabo la estimación.</t>
  </si>
  <si>
    <t xml:space="preserve">La OGIF ha elaborado (1) informe de recaudo, (1) informe de cartera, (1) informe asociados al ciclo de tiempos y (1) documentos alusivo al análisis de los procesos judiciales  y su presunta incidencia sobre los recursos del Fondo Único de TIC., de los anteriores informes correspondientes se aclara que tres de ellos son al corte del primer trimestre de la vigencia 2024 y uno al cierre de la vigencia 2023 y se incopora  en su contenido alertas y recomendaciones derivadas de la labor de seguimiento a la cadena de gestión integral del cobro. A su vez, se elaboró el reporte de la proyección de ingresos en el que se contempla la metodología aplicada y los insumos que se dispusieron para llevar a cabo la estimación. Vale la pena aclarar que se está solicitando la información para la elaboración de estos informes, toda vez que se realizan trimestre vencido. </t>
  </si>
  <si>
    <r>
      <t>La OGIF ha elaborado (2) informe de recaudo, (2) informe de cartera, (2) informe asociados al ciclo de tiempos y (2) documentos alusivos al análisis de los procesos judiciales  y su presunta incidencia sobre los recursos del Fondo Único de TIC, de los anteriores informes correspondientes se aclara que todos son al corte del segundo trimestre de la vigencia 2024, en su contenido se hacen las alertas y recomendaciones derivadas de la labor de seguimiento a la cadena de gestión integral del cobro. A su vez, se elaboró el reporte de la proyección de ingresos (1) en el que se contempla la metodología aplicada y los insumos que se dispusieron para llevar a cabo la estimación y la primera versión del Documento de Análisis prospectivo y de sensibilidad de los ingresos del Fondo Único de TIC (1).</t>
    </r>
    <r>
      <rPr>
        <b/>
        <sz val="16"/>
        <rFont val="Arial Narrow"/>
        <family val="2"/>
      </rPr>
      <t xml:space="preserve"> </t>
    </r>
    <r>
      <rPr>
        <sz val="16"/>
        <rFont val="Arial Narrow"/>
        <family val="2"/>
      </rPr>
      <t xml:space="preserve">Vale la pena aclarar que se está solicitando la información para la elaboración de estos informes (recaudo, cartera y ciclo de tiempos), toda vez que se realizan trimestre vencido. </t>
    </r>
  </si>
  <si>
    <t xml:space="preserve">Oficina para la Gestión de Ingresos del Fondo </t>
  </si>
  <si>
    <t>E2-D2-2000</t>
  </si>
  <si>
    <t>Informes de Seguimiento de la información presupuestal y contractual del Fondo Único de TIC</t>
  </si>
  <si>
    <t xml:space="preserve">Informes de ejecución presupuestal y contractual </t>
  </si>
  <si>
    <t xml:space="preserve"> Informes de ejecución presupuestal y contractual presentados en el periodo</t>
  </si>
  <si>
    <t># de informes de ejecución presupuestal y contractual elaborados en el periodo</t>
  </si>
  <si>
    <t>Se han generado (3) informes asociados al seguimiento a la ejecución presupuestal y estado de pagos, en el que se detalla el manejo y disposición de los recursos del Fondo Único de TIC. De igual modo se ha adelantado el seguimiento a la ejecución contractual y financiera a través de (3) reportes relacionados con los contratos de aporte, convenios, contratación derivada, contratos de prestación de servicio, órdenes de compra y transferencias, para las dependencias de la entidad. Lo anterior en procura de generar alertas tempranas y de contribuir de manera efectiva a la toma de decisiones</t>
  </si>
  <si>
    <t>Se han generado (6) informes asociados al seguimiento a la ejecución presupuestal y estado de pagos, en el que se detalla el manejo y disposición de los recursos del Fondo Único de TIC. De igual modo se ha adelantado el seguimiento a la ejecución contractual y financiera a través de (6) reportes relacionados con los contratos de aporte, convenios, contratación derivada, contratos de prestación de servicio, órdenes de compra y transferencias, para las dependencias de la entidad. Lo anterior en procura de generar alertas tempranas y de contribuir de manera efectiva a la toma de decisiones. Lo anterior corresponde con corte a junio 2024.</t>
  </si>
  <si>
    <t>Se han generado (3) informes asociados al seguimiento a la ejecución presupuestal y estado de pagos, en el que se detalla el manejo y disposición de los recursos del Fondo Único de TIC. De igual modo se ha adelantado el seguimiento a la ejecución contractual y financiera a través de (3) reportes relacionados con los contratos de aporte, convenios, contratación derivada, contratos de prestación de servicio, órdenes de compra y transferencias, para las dependencias de la entidad, correspondientes al III trimestre. Lo anterior en procura de generar alertas tempranas y de contribuir de manera efectiva a la toma de decisiones. Se realiza un alcance para lo correspondiente a lo reportado al primer trimestre, teniendo en cuenta que no se tomaron en cuenta 2 reportes (1) de ejecución presupuestal y (1) de ejecución contractual para los meses de Abril. Lo anterior corresponde con corte a septiembre 2024.</t>
  </si>
  <si>
    <t>Informe de seguimiento mediante documentos e instrumentos derivados de la inteligencia empresarial (informe trimestral y tableros)</t>
  </si>
  <si>
    <t>Informe trimestral consolidado de ingresos y gastos del Fondo Único de TIC</t>
  </si>
  <si>
    <t># de informes trimestrales consolidado de ingresos y gastos del Fondo Único de TIC</t>
  </si>
  <si>
    <t>El área ha elaborado un informe trimestral en el que se aborda el seguimiento a la cadena de gestión integral del cobro y la cadena presupuestal y contractual en aras de garantizar la detección de alertas tempranas así como las recomendaciones consistentes con el balance trimestral.</t>
  </si>
  <si>
    <t>El área ha elaborado un informe trimestral en el que se aborda el seguimiento a la cadena de gestión integral del cobro y la cadena presupuestal y contractual en aras de garantizar la detección de alertas tempranas así como las recomendaciones consistentes con el balance trimestral. Lo anterior corresponde al informe realizado al primer trimestre de la vigencia 2024, se está solicitando la información para la elaboración de dicho informe, con corte al segundo trimestre toda vez que se elabora trimestre vencido.</t>
  </si>
  <si>
    <t>El área ha elaborado (2) informes trimestrales en el que se aborda el seguimiento a la cadena de gestión integral del cobro y la cadena presupuestal y contractual en aras de garantizar la detección de alertas tempranas así como las recomendaciones consistentes con el balance trimestral. Lo anterior corresponde a los informes realizados al segundo trimestre de la vigencia 2024, se está solicitando la información para la elaboración de dicho informe, con corte al tercer trimestre toda vez que se elabora trimestre vencido.</t>
  </si>
  <si>
    <t>Actualización de la herramienta con los registros recientes de ingresos y gastos del Fondo Único de TIC</t>
  </si>
  <si>
    <t># de actualización de la herramienta con los registros recientes de ingresos y gastos del Fondo Único de TIC</t>
  </si>
  <si>
    <t>Se han realizado actualizaciones mensuales (febrero y marzo) a los tableros asociados al seguimiento de ejecución de recursos y el mensual CPS, ordenes de compra, contratos y convenios así como el tablero de control de  ingreso y metodología costo- beneficio</t>
  </si>
  <si>
    <t>Se han realizado actualizaciones mensuales a los tableros asociados al seguimiento de ejecución de recursos y el mensual CPS, ordenes de compra, contratos y convenios así como el tablero de control de ingresos y metodología costo- beneficio.</t>
  </si>
  <si>
    <t>Se han realizado actualizaciones mensuales (julio, agosto y septiembre) a los tableros asociados al seguimiento de ejecución de recursos y el mensual CPS, ordenes de compra, contratos y convenios así como el tablero de control de ingresos y metodología costo- beneficio.</t>
  </si>
  <si>
    <t>Gestión adecuada de los recursos financieros Ministerio de TIC</t>
  </si>
  <si>
    <t xml:space="preserve">Garantizar el financiamiento y cumplimiento de los objetivos misionales, estratégicos y legales. </t>
  </si>
  <si>
    <t>Gestión Financiera</t>
  </si>
  <si>
    <t>Disponibilidad de recursos para la ejecución de los mismos por parte de las áreas.</t>
  </si>
  <si>
    <t>Informes de Ejecución Presupuestal detallado de Gastos del MinTIC.</t>
  </si>
  <si>
    <t>Cuenta con informes mensuales en los cuales se eviedencia la ejecución del gasto los cuales son publicados en la pagina WEB de la entidad para concoimiento de los interesados.</t>
  </si>
  <si>
    <t>La sumatoria de informes de ejecución presupuestal de gastos en el cuatrenio</t>
  </si>
  <si>
    <t>La Subdirección Financiera gestiona la ejecución presupuestal de Gastos del MINTIC y publica mensualmente en la página WEB del Ministerio el Informe de Ejecución Presupuestal de Gastos.
A corte de 31 de marzo de 2024 las áreas responsables de la ejecución lo han realizado en un 14,27%.</t>
  </si>
  <si>
    <t>ACORDE A LO PROGRAMADO</t>
  </si>
  <si>
    <t xml:space="preserve">La Subdirección Financiera gestiona la ejecución presupuestal de gastos de MinTIC y publica mensualmente de manera oportuna según lo programado  en la página WEB del Ministerio el informe de Ejecución Presupuestal de Gasto; cumplindo con la meta establecida para el indicador </t>
  </si>
  <si>
    <t>Avanza según lo planeado</t>
  </si>
  <si>
    <t>La Subdirección Financiera gestiona la ejecución presupuestal de gastos de MinTIC y publica mensualmente de manera oportuna según lo programado  en la página WEB del Ministerio el informe de Ejecución Presupuestal de Gasto; cumpliendo con la meta establecida para el indicador.</t>
  </si>
  <si>
    <t>Subdirección Financiera</t>
  </si>
  <si>
    <t>E2-D2-3000</t>
  </si>
  <si>
    <t>Gestión adecuada de los recursos Fondo Único de TIC</t>
  </si>
  <si>
    <t>Gestionar los recursos financieros para atender las actividades misionales, estratégicas y legales del Fondo Único de TIC.</t>
  </si>
  <si>
    <t>Informes de Ejecución Presupuestal detallada de Ingresos y de Gastos del Fondo Único de TIC.</t>
  </si>
  <si>
    <t>La Subdirección Financiera gestiona la ejecución presupuestal de Gastos del Fondo Único de TIC y publica mensualmente en la página WEB del Ministerio el Informe de Ejecución Presupuestal de Gastos.
A corte de 31 de marzo de 2024 las áreas responsables de la ejecución lo han realizado en un 12,91%.</t>
  </si>
  <si>
    <t xml:space="preserve">La Subdirección Financiera gestiona la ejecución presupuestal de gastos del Fondo Único de TIC y publica mensualmente de manera oportuna según lo programado  en la página WEB del Ministerio el informe de Ejecución Presupuestal de Gasto; cumpliendo con la meta establecida para el indicador </t>
  </si>
  <si>
    <t>E2-D2-4000</t>
  </si>
  <si>
    <t>Fortalecimiento de la Gestión Documental en MinTIC</t>
  </si>
  <si>
    <t>Generar estrategias para consolidar la gestión documental con fines de conservación y preservación de los documentos producidos en el MINTIC.</t>
  </si>
  <si>
    <t>16. Gestión documental</t>
  </si>
  <si>
    <t>Gestión Documental</t>
  </si>
  <si>
    <t>Conservación de la Información Histórica del Sector TIC</t>
  </si>
  <si>
    <t>Servicio de gestión documental</t>
  </si>
  <si>
    <t>Sistema de gestión documental implementado</t>
  </si>
  <si>
    <t>Implementar un sistema de gestion documental con los diferentes instrumentos archivisticos</t>
  </si>
  <si>
    <t>Numero de  sistemas de gestion documental implementado</t>
  </si>
  <si>
    <t>Custodia  del archivo central donde se encuentra documentación del Ministerio y de las entidades extintas del sector TIC, garantizando el cumplimiento de los requisitos medio ambientales idóneos para la conservación y preservación de los documentos.</t>
  </si>
  <si>
    <t>Custodia  del archivo central donde se encuentra documentación del Ministerio y de las entidades extintas del sector TIC, garantizando el cumplimiento de los requisitos medio ambientales idóneos para la conservación y preservación de los documentos. Se realiza la administración del archivo de gestión en las instalaciones de la entidad sin ninguna novedad.</t>
  </si>
  <si>
    <t xml:space="preserve">se ha cumplido con la meta establecida en la intervención de los ML pactados para el 1 semestre del año con 1532 ML, Se cumplio con la digitalizacion de 3.533.489.835 imágenes, ademas se cumple con la custodia, salvaguardia de los archivos de la entidad. </t>
  </si>
  <si>
    <t>Se establecio un plan de trabajo para cumplir con la metas establecidas para el año 2024 con el fin de entregar la Intervención de los ML de los meses pendientes.</t>
  </si>
  <si>
    <t>Subdirección Administrativa</t>
  </si>
  <si>
    <t>E2-D2-5000</t>
  </si>
  <si>
    <t>Gestión Contractual del MINTIC para una  Contratación  Pública Eficiente y Transparente</t>
  </si>
  <si>
    <t>Brindar a la entidad un soporte para los diferentes tramites en etapas del proceso de contratación</t>
  </si>
  <si>
    <t xml:space="preserve">03. Política de Compras y Contratación Pública </t>
  </si>
  <si>
    <t>Gestión de Compras y Contratación</t>
  </si>
  <si>
    <t>Seguimiento al PAA</t>
  </si>
  <si>
    <t>Porcentaje de avance del PAA</t>
  </si>
  <si>
    <t>3.1. Porcentaje de Procesos contractuales gestionados
3.2 Seguimiento mensual al plan anual de adquisiciones</t>
  </si>
  <si>
    <t>Se han realizado las publicaciones de las modificaciones al Plan Anual de Adquisiciones en la plataforma del SECOP II y en la página Web de la enetidad, de acuerdo con las solicitudes presentadas por parte de las dependencias de la entidad</t>
  </si>
  <si>
    <t>Frente al avance programado para el periodo, se han realizado las publicaciones en el SECOP y en la pagína Web institucional, de las modificaciones al plan anual de adquisiciones de acuerdo con las solicitudes presentadas por las dependencias de la entidad, en el mismo sentido las actividades de apoyo en la estructuración de los procesos, consolidación del PAA, gestión de los procesos contractuales, apoyo en la estructuración de riesgos previsibles de los contratos y acompañamiento a la dependencias en la etapa postcontractual de la contratación.</t>
  </si>
  <si>
    <t>En el marco de la programación presentada, el avance  para el periodo, se contrae a la las publicaciones en el SECOP II y en la pagína Web institucional, de las modificaciones al plan anual de adquisiciones de acuerdo con las solicitudes presentadas por las dependencias de la entidad, en el mismo sentido las actividades de apoyo en la estructuración de los procesos, consolidación del PAA, gestión de los procesos contractuales, apoyo en la estructuración de riesgos previsibles de los contratos y acompañamiento a la dependencias en la etapa postcontractual de la contratación.</t>
  </si>
  <si>
    <t xml:space="preserve">N/A </t>
  </si>
  <si>
    <t>Subdirección Contractual</t>
  </si>
  <si>
    <t>E2-D2-6000</t>
  </si>
  <si>
    <t>Implementación de herramientas para el manejo de la información de la Gestión Contractual</t>
  </si>
  <si>
    <t>Porcentaje de Avance en la implementación de herramientas de manejo de información contractual</t>
  </si>
  <si>
    <t>1. Porcentaje de implementación de la herramienta de expedición de certificaciones
2.1.  Porcentaje de Implementación de una base de datos de contratos de la entidad</t>
  </si>
  <si>
    <t>Se ha realizado el avance de la implementación de las herramientas de acuerdo con lo programado</t>
  </si>
  <si>
    <t>Se ha realizado el avance en la implementación de las herramientas de base de datos de contratos y de expedición de certificación de conformidad con lo programado</t>
  </si>
  <si>
    <t>Se ha realizado el avance de la implementeación de las herramientas de bases de contratos y de expedición de certificaciones de acuerdo con lo programado</t>
  </si>
  <si>
    <t>2.3: Relación con los Grupos de Interés</t>
  </si>
  <si>
    <t>Fortalecimiento de los mecanismos que generen confianza en la Institucionalidad y permiten la lucha contra la corrupción</t>
  </si>
  <si>
    <t>Fortalecer los mecanismos de lucha contra la corrupción a través de la divulgación activa de la información pública sin que medie solicitud alguna, respondiendo de buena fe, de manera adecuada, veraz, oportuna en lenguaje claro y gratuita a las solicitudes de acceso a la información pública</t>
  </si>
  <si>
    <t>06. Transparencia, acceso a la información pública y lucha contra la corrupción.</t>
  </si>
  <si>
    <t>Gestión de Atención a Grupos de Interés</t>
  </si>
  <si>
    <t>Fortalecimiento y Apropiación del Modelo de Gestión Institucional del Ministerio Tic Bogotá (desde 2024)/Modernización de la Gestión Institucional del Ministerio TIC Bogotá (2023)</t>
  </si>
  <si>
    <t>Lineamientos para el fortalecimiento de los mecanismos de aplicación de las políticas de gestión y desempeño</t>
  </si>
  <si>
    <t>Lineamientos definidos para el fortalecimiento de las políticas de gestión y desempeño</t>
  </si>
  <si>
    <t xml:space="preserve">Implica la definición de las estrategias, actividades y demás que se requieran para identificar las brechas en la aplicación de las políticas de gestión y desempeño institucional y establecer los planes requeridos para gestionar </t>
  </si>
  <si>
    <t>Actividades definidas para el fortalecimiento de los mecanismos de aplicación de las políticas de gestión y desempeño / Brechas identificadas para el fortalecimiento de los mecanismos de aplicación de las políticas de gestión y desempeño</t>
  </si>
  <si>
    <t>Se realiza seguimiento a la actualización de los autodiagnósticos de las polìticas MIPG que son revisados en el Grupo Comité Primario del 14 de marzo</t>
  </si>
  <si>
    <t>Se realizó el diligenciamiento del FURAG a partir de las evidencias y respuestas enviadas por cada dependencia lider de política recolectadas por cada Asesor de Política.  El paso siguiente es la formulación del plan para cerrar las brechas identificadas en cada política  y en espera de resultados para establecer el avance en cada una de las políticas y si es necesario acordar establecer los correspondientes planes de acción para las dependencias</t>
  </si>
  <si>
    <t>Se realizó plan FOGEDI con el fin de cerrar las brechas identificadas en los autodiagnósticos en las políticas del FURAG, se enviaron memorandos en las políticas que se consideraron que podían subir su puntaje y tener una mejor respuesta.  Se concerta y actualiza plan</t>
  </si>
  <si>
    <t>Oficina Asesora de Planeación y Estudios Sectoriales</t>
  </si>
  <si>
    <t>Oficina Asesora de Planeación y Estudios Sectoriales (GTO)</t>
  </si>
  <si>
    <t>E2-D3-1000</t>
  </si>
  <si>
    <t>Información del avance en la implementación de los lineamientos de los mecanismos de aplicación de las políticas de gestión y desempeño</t>
  </si>
  <si>
    <t>Monitoreo a la aplicación de los lineamientos  de las políticas de gestión y desempeño</t>
  </si>
  <si>
    <t>Una vez identificadas las actividades / estrategias para cerrar las brechas de aplicación de las políticas MPG se realizan seguimientos periódicos a la gestión de las mismas</t>
  </si>
  <si>
    <t>Monitoreos realizados a la aplicación de los lineamientos para las políticas MIPG / Monitoreos programados a la aplicación de los lineamientos para las políticas MIPG</t>
  </si>
  <si>
    <t xml:space="preserve">Se requiere y valida seguimiento al avance de las acciones definidas en el plan FOGEDI 2023 Se presentó en el Comité MIG No. 79 del jueves 21 de marzo los resultados del plan FOGEDI para la vigencia 2023, se realizará plan de acción para las políticas de integridad, gobierno digital y seguridad digital que presentaron incumplimiento. </t>
  </si>
  <si>
    <t>Según las brechas identificadas al responder este cuestionario se está en proceso de formulación del plan FOGEDI por cada lider de politica identificado brechas y estableciendo planes de acción para cerrarlas.  Nos encontramos en la construcción y aprobación de este plan</t>
  </si>
  <si>
    <t>Del mes de juilio al mes de septiembre de 2024 se han actualizado 138 documentos en el Sistema Integrado de Gestión para contribuir así con la actualización continua del mismo</t>
  </si>
  <si>
    <t xml:space="preserve">Estrategia de divulgación y comunicaciones del MinTIC </t>
  </si>
  <si>
    <t>Diseñar e implementar la estrategia de comunicaciones que permitirá a la entidad informar e interactuar sobre los planes, programas, proyectos, y servicios a la ciudadanía</t>
  </si>
  <si>
    <t>Comunicación Estratégica</t>
  </si>
  <si>
    <t>Servicios de divulgación, promoción y socialización de programas y proyectos en TIC.</t>
  </si>
  <si>
    <t>Número de menciones en medios de comunicación convencionales y digitales</t>
  </si>
  <si>
    <t>Se fortalecieron los equipos de trabajo que apoyan y gestionan la implementación de la estrategia de divulgación de la entidad. En este sentido, se empezaron a generar mayores contenidos para las sinergias en redes sociales, la generación de espacios con los medios de comunicación para la difusión de los avances de los programas y proyectos a través de los tres ejes comunicacionales: comunicación externa, comunicación interna y comunicación digital.  
La estrategia sombrilla para la vigencia 2024 es PotencIA Digital y que mantendrá la prioridad en las regiones, así como desarrollar programas, proyectos y servicios en el marco de las líneas base del Plan Nacional de Desarrollo. Así las cosas, las actividades de difusión y socialización se realizaron a partir comunicaciones propositivas que facilitaron a nuestros grupos de conocer la oferta institucional y sus programas, así como también el incentivar los diálogos de doble vía con la ciudadanía a través de espacios virtuales de socialización y de diálogo.
En el proceso de la implementación de la estrategia de divulgación se adelantaron actividades de promoción, difusión y socialización a través de los diferentes canales de divulgación con los que cuenta el ministerio.
Desde comunicación externa se adelantaron diferentes acciones con medios de comunicación: i) entrevistas con medios de comunicación regionales y nacionales; ii) redacción de columnas de opinión y comunicados de prensa y iii) participación en eventos nacionales e internacionales.
Desde comunicación digital se generaron formatos novedosos que siguen la línea comunicativa trazada a través de plataformas como Twitter; Facebook; Instragram y Tik-Tok, así como la generación de contenidos transmedia y multiplataforma
Los temas de comunicaciones fueron los siguientes:
Ciudades inteligentes, espectro radioeléctrico, conectividad, educación en tecnología y transformación digital, telefonía móvil, Centros de Inteligencia Artificial, convocatorias audiovisuales; plan técnico de televisión, tu negocio en línea, conectividad satelital, acceso a internet, Mobile World Congress, Despliegue de redes 5G; Senatec, Convocatoria Abre Cámara, Inteligencia Artificial, Gobierno Digital, Agrotic, Mesa de conectividad, acuerdos de entendimiento, nominacionanes TV Pública, ColCERT, formación digital gratuita, Talento Tech, zonas comunitarias para la paz, Centros Digitales y agendas regionales.
Desde comunicación interna se realizaron acciones de divulgación y socialización de actividades que propenden por el fortalecimiento del clima laboral así como la información de interés para cada uno de los colaboradores de la entidad sobre temas como seguridad digital, información administrativa, salud en el trabajo entre otras.</t>
  </si>
  <si>
    <t>De acuerdo con la conformación  de los equipos de trabajo que se dieron durante el primer trimestre, se están generando mayores contenidos para las sinergias en redes sociales, la generación de espacios con los medios de comunicación para la difusión de los avances de los programas y proyectos a través de los tres ejes comunicacionales: comunicación externa, comunicación interna y comunicación digital, lo cual se ve reflejado en las cifras reportadas, evidenciando que el mayor incremento se dio en las redes sociales.
Se continua trabajando con la estrategia sombrilla para la vigencia 2024 es PotencIA Digital dando prioridad a las regiones, así como también se está adelantando el desarrollo de programas, proyectos y servicios en el marco de las líneas base del Plan Nacional de Desarrollo. Así las cosas, las actividades de difusión y socialización se continúan realizando a partir comunicaciones propositivas que facilitan a nuestros grupos de interés el poder conocer la oferta institucional y sus programas, así como también el incentivar los diálogos de doble vía con la ciudadanía a través de espacios virtuales de socialización y de diálogo.
En el proceso de la implementación de la estrategia de divulgación se adelantaron actividades de promoción, difusión y socialización a través de los diferentes canales de divulgación con los que cuenta el ministerio.
Desde comunicación externa se adelantaron diferentes acciones con medios de comunicación: i) entrevistas con medios de comunicación regionales y nacionales; ii) redacción de columnas de opinión y comunicados de prensa y iii) participación en eventos nacionales e internacionales.
Desde comunicación digital se generaron formatos novedosos que siguen la línea comunicativa trazada a través de plataformas como Twitter; Facebook; Instragram y Tik-Tok, así como la generación de contenidos transmedia y multiplataforma
Los temas de comunicaciones fueron los siguientes:
Inteligencia artificial para impulsar la salud, segunda línea de conectividad, proyecto líneas de fomento, tu negocio en línea, datos abiertos, plan de conectividad, cibercrimen, premios india catalina, Talento Tech, emisoras comunitarias, centros tecnológicos, territorios al aire libre, acceso a internet, computadores para educar, ecosistemas de innovación, SenaTIC, talento Gov Tech, regiones sin límites, espectro radioeléctrico, historias de cambio, día mundial de internet, Cumbre Mundial sobre la Sociedad de la Información, ciudades inteligentes, becas para habilidades digitales, premios M360, ciberseguridad, Abre Cámara, 4-72, televisión colombiana, accesibilidad para personas con discapacidad, juntas de internet, conectividad para cambiar vidas y agendas regionales.
Desde comunicación interna se realizaron acciones de divulgación y socialización de actividades que propenden por el fortalecimiento del clima laboral, así como la información de interés para cada uno de los colaboradores de la entidad sobre temas como seguridad digital, información administrativa, salud en el trabajo entre otras.</t>
  </si>
  <si>
    <t>Frente a lo estimado, se evidencia un rezago del 0,36%, cifra mínima teniendo en cuenta que para el primer trimestre se obtuvo un 139% superior a lo estimado, por lo que al final, en el acumulado, no hay un rezago como tal y se está cumpliendo con la meta propuesta. 
Es importante señalar que la fluctuación en estas métricas obdece a las diferentes convocatorias, al consumo de contenidos en el sitio web y a las noticias monitoreadas, las cuales va´rian mes a mes.</t>
  </si>
  <si>
    <t>De acuerdo con la estrategia de divulgación y con el trabajo articulado de los equipos de trabajo se están generando mayores contenidos para las sinergias en redes sociales, la generación de espacios con los medios de comunicación para la difusión de los avances de los programas y proyectos a través de los tres ejes comunicacionales: comunicación externa, comunicación interna y comunicación digital, lo cual se ve reflejado en las cifras reportadas, evidenciando que el mayor incremento se dio en las redes sociales.
Adicionalmente, se continúa trabajando con la estrategia sombrilla para la vigencia 2024 es PotencIA Digital dando prioridad a las regiones, así como también se está adelantando el desarrollo de programas, proyectos y servicios en el marco de las líneas base del Plan Nacional de Desarrollo. Así las cosas, las actividades de difusión, promoción y socialización se continúan realizando a partir comunicaciones propositivas que facilitan a nuestros grupos de interés el poder conocer la oferta institucional y sus programas, así como también el incentivar los diálogos de doble vía con la ciudadanía a través de espacios virtuales de socialización y de diálogo.
En el proceso de la implementación de la estrategia de divulgación se adelantaron diferentes actividades a través de los diferentes canales propios de divulgación con los que cuenta el ministerio.
Desde comunicación externa se adelantaron diferentes acciones con medios de comunicación: i) entrevistas con medios de comunicación regionales y nacionales; ii) redacción de columnas de opinión y comunicados de prensa y iii) participación en eventos nacionales e internacionales.
Desde comunicación digital se generaron formatos novedosos que siguen la línea comunicativa trazada a través de plataformas como Twitter; Facebook; Instragram y Tik-Tok, así como la generación de contenidos transmedia y multiplataforma, cuyo crecimiento se puede evidenciar en este tercer trimestre, el cual obedece a la implementación de estrategias digitales en redes sociales, lo que ha ayudado a promover en gran medida la oferta institucional. 
Los temas de comunicaciones fueron los siguientes:
Escuelas Potencia Digital, Talento Tech, Conectividad, Cumbre Colombia IA, emisiones filatélicas, CiberPaz, emprendimientos digitales, inteligencia artificial, centros PotencIA, Ecosistemas de Innovación, Semillas para el futuro, SenaTIC, Inteligencia Artificial, Uso de Espectro, Líneos de Fomento 2.0, Dominio .CO, Juntas de Internet, AvanzaTRC, regulación de inteligencia artificial, Territorios al Aire 2024, BAM, BAM regiones, Autopista Digital y Troncal de Conectividad, Relatos en Serie; Gobernanza de la IA, capacitaciones en tecnologías emergentes, inclusión laboral en sector TIC, Bootcamps, tu negocio en línea, Cumbre del Futuro ONU, acuerdo para promover el desarrollo tecnológico en el país, fortalecimiento de televisión y radio públicas, ConectiVIDAd para cambiar vidas, transformación digital de Colombia, Ciberseguridad, actualización del Modelo de Seguridad y Privacidad de la Información; Transformación Digital en el sector salud, Abre Cámara, memorandos de entendimiento y acuerdos bilaterales, Acciones de Diálogo - Rendición de Cuentas, SaludTIC, Andicom y agendas regionales.
Desde comunicación interna se realizaron acciones de divulgación y socialización de actividades que propenden por el fortalecimiento del clima laboral, así como la información de interés para cada uno de los colaboradores de la entidad sobre temas como seguridad digital, información administrativa, salud en el trabajo entre otras.</t>
  </si>
  <si>
    <t>No existe retraso en lo reportado para el tercer trimestre ni en el acumulado.
El incremento de la cifra reportada obedece a la fluctuación de las métricas de acuerdo con las estrategias digitales que corresponden a la implementaciòn del plan de medios en diferentes plataformas de redes sociales.</t>
  </si>
  <si>
    <t>Oficina Asesora de Prensa</t>
  </si>
  <si>
    <t>E2-D3-2000</t>
  </si>
  <si>
    <t>Fortalecimiento en la gestión internacional, según las necesidades que tengan de MINTIC</t>
  </si>
  <si>
    <t>Incentivar la cooperación internacional en apoyo a las iniciativas del Plan Estratégico, posicionando al Ministerio como líder regional en materia TIC</t>
  </si>
  <si>
    <t>15. Gestión del conocimiento y la innovación.</t>
  </si>
  <si>
    <t>Gestión Internacional</t>
  </si>
  <si>
    <t>Gestionar la participación del MINTIC en alianzas de cooperación y agenda internacional.</t>
  </si>
  <si>
    <t>“Establecer y mantener alianzas e instrumentos de cooperación con 
países estratégicos, organismos internacionales y/o empresas del sector tecnológico anualmente,
con el fin de contribuir a la ejecución del Plan Nacional de Desarrollo 2022-2026 en el ámbito de las
TIC”</t>
  </si>
  <si>
    <t>(Variable 1 - Alianzas y/o instrumentos de cooperación realizados / Variable 2 - Alianzas y/o instrumentos de cooperación proyectados) *100</t>
  </si>
  <si>
    <t>Se firmaron dos Memorandos de Entendimiento con el Ministro de Estado para Inteligencia Artificial de Emiratos Árabes Unidos, Omar Sultan Al Olama. Estos acuerdos fortalecen el desarrollo de la Inteligencia Artificial y la educación digital en Colombia. Uno de los memorandos impulsa la cooperación en IA, incluyendo la creación de un hub en el país. El otro enfoca en la educación digital, beneficiando instituciones en La Guajira. Además, el MinTIC firmó un MdE con Pn Tech para transformar las aulas con tecnología de realidad virtual y promover habilidades digitales entre los estudiantes. Estos esfuerzos consolidan la red de aliados internacionales, apoyando la visión de Colombia como una PotencIA Digital.</t>
  </si>
  <si>
    <t>Durante el 2T 2024, Colombia fortaleció su cooperación internacional en tecnología. Participó en el Comité de Política Digital de la OCDE y en la subcomisión tecnológica de la CAN con España. Con China, se propusieron actividades bajo el MoU y se apoyó el Foro de IA para América Latina. Con India, se avanzó en el MoU y se respondió a una entrevista del Ministro. Se enviaron comentarios al borrador del Pacto Global Digital de la ONU y se propuso un MoU a Japón. Se coordinó la mesa de TIC del Diálogo de Alto Nivel Colombia-Estados Unidos y se apoyó el evento Global Gateway de la UE. Se realizaron actividades técnicas y logísticas, como un taller de intercambio con India y reuniones con el Consejo Empresarial de la Cámara de Comercio Colombo Americana. Se revisaron conceptos técnicos de la propuesta de MoU con Qatar y se estableció un relacionamiento con Dinamarca. Se gestionaron siete nuevos MoUs y se organizaron reuniones para la Cumbre de IA. Se gestionaron cinco MoUs, firmando uno con la Fundación Aris Mining. Se apoyó a la Subdirección de Competencias Digitales en reuniones para mapear cursos de "Sociedad Digital". Se revisaron MoUs con varias empresas y se gestionó un nuevo MoU con Google. Se estableció un relacionamiento con Tekniam para un futuro MoU, todo ello para mejorar la conectividad y cooperación internacional del MinTIC.</t>
  </si>
  <si>
    <t>En el tercer trimestre, la Oficina Internacional del MinTIC ha avanzado en el cumplimiento del indicador sobre el establecimiento y mantenimiento de alianzas e instrumentos de cooperación con países estratégicos, organismos internacionales y empresas del sector tecnológico, con el propósito de apoyar el Plan Nacional de Desarrollo 2022-2026 en el ámbito TIC. En línea con el objetivo de fortalecer la gestión internacional y posicionar al Ministerio como líder regional en esta área, se ha trabajado de manera constante en la consolidación de relaciones bilaterales y multilaterales, y en la formalización de acuerdos de cooperación en temas clave del sector.
Durante este periodo, se coordinaron y apoyaron varias reuniones con gobiernos y entidades internacionales. Con Dinamarca, se promovió la iniciativa de Comunidades de Conectividad y se exploraron opciones de cooperación bilateral en digitalización y conectividad. Con Japón, se avanzó en la preparación de un Memorando de Entendimiento (MoU) y se aportaron insumos para el Diálogo Político entre Colombia y Japón. En el caso de Estados Unidos, la Oficina Internacional representó al Ministerio en el seguimiento del Diálogo de Alto Nivel, que resultó en la obtención de un millón de dólares en cooperación para el fortalecimiento de ColCERT y las comunidades de conectividad. Además, se continuaron los esfuerzos de cooperación con India en el desarrollo de la Carpeta Ciudadana, se avanzó en la revisión del MoU con China, y se gestionó la postulación de un proyecto de TDT ante la cooperación coreana a través de KOICA, por un valor de 8 millones de dólares.
En cuanto al sector privado, se realizaron importantes gestiones para asegurar el patrocinio de empresas como Huawei y Oracle para la Cumbre de Inteligencia Artificial. Paralelamente, se formalizaron y gestionaron cuatro nuevos MoUs con empresas tecnológicas —Lenovo, Intempo, UIIX y la Fundación Telefónica— orientados a fomentar la colaboración y el intercambio de experiencias en el ámbito TIC. Ya se han programado sesiones con estas empresas para definir conjuntamente una hoja de ruta. Adicionalmente, se avanzó en el diseño de un formulario de evaluación que se enviará a las empresas aliadas para conocer su percepción sobre la cooperación con MinTIC y recopilar insumos que permitan elaborar un brochure, cuyo objetivo es destacar la labor de la Oficina Internacional en la promoción de estos vínculos estratégicos.
En septiembre, la Oficina Internacional dedicó esfuerzos a la construcción de un brief sobre los MoUs, organizando encuestas y diseñando fichas técnicas para cada uno de los acuerdos. También se gestionaron y procesaron documentos para la firma de un MoU con la US Chamber of Commerce, que se suscribirá durante la próxima visita del Ministro a Estados Unidos. De manera continua, se realizó el seguimiento mensual de las alianzas y se completó la matriz de seguimiento de la Oficina Internacional, asegurando la documentación y monitoreo adecuados para cada una de las iniciativas.</t>
  </si>
  <si>
    <t>Oficina internacional</t>
  </si>
  <si>
    <t>E2-D3-3000</t>
  </si>
  <si>
    <t>https://mintic.sharepoint.com/:f:/r/oficina_internacional/Entregables%20ASPA%202024/1_INFORMES%20PRIMER%20TRIMESTRE_2024?csf=1&amp;web=1&amp;e=jqPIyF</t>
  </si>
  <si>
    <t>2. SEGURIDAD HUMANA Y JUSTICIA SOCIAL</t>
  </si>
  <si>
    <t>Fortalecimiento de capacidades de los grupos con interés en temas TIC del país, orientado hacia el cierre de brecha digital regional.</t>
  </si>
  <si>
    <t xml:space="preserve">Fortalecer a través de asistencias técnicas, socializaciones, mesas de trabajo y atenciones en temas TIC, a los grupos de interés, para disminuir la brecha digital regional </t>
  </si>
  <si>
    <t>Uso y Apropación de TIC</t>
  </si>
  <si>
    <t>Ampliación del Acceso a la Oferta Institucional del Sector TIC para los Grupos de Interés y Entidades Territoriales a Nivel Nacional (desde 2024)/Fortalecimiento de capacidades regionales en desarrollo de política pública tic orientada hacia el cierre de brecha digital regional.(2023)</t>
  </si>
  <si>
    <t>Asistentecias</t>
  </si>
  <si>
    <t xml:space="preserve">Numero de asistencias técnicas en la formulación y presentación de proyectos de inversión del sector  TIC </t>
  </si>
  <si>
    <t>Este indicador busca medir las asistencias técnicas realizadas a las entidades territoriales en la consecución de recursos del sistema general de regalías, mecanismo de obras por impuestos, cooperación internacional  y/o otras fuentes de inversión pública y privada para la financiación de proyectos de inversión del sector TIC.</t>
  </si>
  <si>
    <t>Numero de Asistencias Técnicas realizadas</t>
  </si>
  <si>
    <t>Hasta la fecha de corte del reporte (31 de marzo de 2024), se han llevado a cabo 42 asistencias técnicas de acompañamiento a las entidades territoriales para la formulación y presentación de proyectos del sector TIC.</t>
  </si>
  <si>
    <t>No aplica (se ajustabel darto inicialmente registrado por el area de 34 al real que es 42, por  registro exptemporaneo</t>
  </si>
  <si>
    <t>Durante el segundo trimestre (abril-junio) de 2024 se han llevado a cabo 51 asistencias técnicas de acompañamiento a las entidades territoriales para la formulación y presentación de proyectos del sector TIC</t>
  </si>
  <si>
    <t>Durante el tercer trimestre (julio-septiembre) de 2024 se han llevado a cabo 106 asistencias técnicas de acompañamiento a las entidades territoriales para la formulación y presentación de proyectos del sector TIC; para un avance acumulado de toda la vigencia de 199 asistencias que equivale al 133% del avance sobre la meta establecida de 150 mesas técnicas en 2024:
- 35 en Julio: Antioquia (5), Arauca (1), Atlántico (1), Bolívar (2), Casanare (2), Cauca (3), Chocó (2), Córdoba (2), Cundinamarca (2), Guainía (1), Huila (1), Meta (2), Norte de Santander (1), Quindío (2), Risaralda (4), Tolima (1), Valle del Cauca (3)
-  23 en Agosto: Atlántico (1), Bogotá (1), Bolívar (1), Caldas (1) Caquetá (4), Cauca (1), Cesar (3), Guainía (1), Guaviare (2), La Guajira (2), Magdalena (1), Meta (1), Nariño (1), Norte de Santander (1), 	 Putumayo (1), Santander (1)
- 48 en Septiembre: Amazonas (2), Antioquia (1), Atlántico (1), Bolívar (3), Boyacá (1), Caldas (1), Caquetá (2), Casanare (2), Cauca (1), Cesar (3), Chocó (3), Córdoba (2), Cundinamarca (5), Guainía (1), La Guajira (2), Meta (3), Nariño (1), Norte de Santander (1), Putumayo (1), Quindío (2), Risaralda (2), Santander (2), San Andrés (1), Tolima (3), Valle del Cauca (4).</t>
  </si>
  <si>
    <t>Oficina de Fomento Regional</t>
  </si>
  <si>
    <t>E2-D3-4000</t>
  </si>
  <si>
    <r>
      <t>teniendo en cuenta la mesa de trabajo realizada el día de hoy, se observa que para lo correspondiente a la iniciativa </t>
    </r>
    <r>
      <rPr>
        <b/>
        <i/>
        <sz val="10"/>
        <color rgb="FF000000"/>
        <rFont val="Aptos"/>
        <family val="2"/>
      </rPr>
      <t>“E2-D3-4000 FORTALECIMIENTO DE CAPACIDADES DE LOS GRUPOS CON INTERÉS EN TEMAS TIC DEL PAÍS, ORIENTADO HACIA EL CIERRE DE BRECHA DIGITAL REGIONAL”</t>
    </r>
    <r>
      <rPr>
        <sz val="10"/>
        <color rgb="FF000000"/>
        <rFont val="Aptos"/>
        <family val="2"/>
      </rPr>
      <t>, cuyo objetivo es </t>
    </r>
    <r>
      <rPr>
        <b/>
        <i/>
        <sz val="10"/>
        <color rgb="FF000000"/>
        <rFont val="Aptos"/>
        <family val="2"/>
      </rPr>
      <t>“FORTALECER A TRAVÉS DE ASISTENCIAS TÉCNICAS, SOCIALIZACIONES, MESAS DE TRABAJO Y ATENCIONES EN TEMAS TIC, A LOS GRUPOS DE INTERÉS, PARA DISMINUIR LA BRECHA DIGITAL REGIONAL” </t>
    </r>
    <r>
      <rPr>
        <sz val="10"/>
        <color rgb="FF000000"/>
        <rFont val="Aptos"/>
        <family val="2"/>
      </rPr>
      <t>y teniendo en cuenta que de acuerdo con lo anterior, los beneficiarios a quienes va dirigido el fortalecimiento son  las  entidades territoriales asistidas, se identifica que ya cuenta con dos indicadores que pueden dar cumplimiento a lo requerido por la CGR “</t>
    </r>
    <r>
      <rPr>
        <b/>
        <i/>
        <sz val="10"/>
        <color rgb="FF000000"/>
        <rFont val="Aptos"/>
        <family val="2"/>
      </rPr>
      <t>Numero de asistencias técnicas en la formulación y presentación de proyectos de inversión del sector  TIC</t>
    </r>
    <r>
      <rPr>
        <sz val="10"/>
        <color rgb="FF000000"/>
        <rFont val="Aptos"/>
        <family val="2"/>
      </rPr>
      <t>”, y “</t>
    </r>
    <r>
      <rPr>
        <b/>
        <i/>
        <sz val="10"/>
        <color rgb="FF000000"/>
        <rFont val="Aptos"/>
        <family val="2"/>
      </rPr>
      <t>Número de colaboratorios especializados en medios digitales instalados</t>
    </r>
    <r>
      <rPr>
        <sz val="10"/>
        <color rgb="FF000000"/>
        <rFont val="Aptos"/>
        <family val="2"/>
      </rPr>
      <t>”</t>
    </r>
  </si>
  <si>
    <t>Herramientas formativas para el auto-aprendizaje en competencias digitales y apropiación de tecnologías de la información y las comunicaciones</t>
  </si>
  <si>
    <t>Número de herramientas formativas para el auto-aprendizaje en competencias digitales y apropiación de tecnologías de la información y las comunicaciones</t>
  </si>
  <si>
    <t>reporte a partir del 3T</t>
  </si>
  <si>
    <t>No se reporta avance dado que la herramienta formativa para el auto-aprendizaje en competencias digitales y apropiación de TIC está proyectada para cumplirse al final de la vigencia 2024 (27/12/2024)
Desde el inicio del proyecto se han definido aliados estratégicos (Canal Trece e Institución Universitaria Digital de Antioquia) para implementar cada una de sus fases con quienes se han realizado mesas de trabajo para articular esfuerzos administrativos y financieros conjuntos que faciliten el alistamiento y despliegue y con ello definir los detalles de cada proceso contractual.
El 13 de septiembre de 2024 se solicitaron cotizaciones que servirán como insumo para elaborar el análisis del mercado. Así mismo, se están adelantando los estudios previos y el estudio del sector.
Así mismo, el equipo estructurador del convenio interadministrativo a través del que se ejecutará el programa envió a Contratación y a la OGIF para las observaciones los documentos precontractuales.</t>
  </si>
  <si>
    <t>Co-laboratorios
especializados en
medios digitales instalados</t>
  </si>
  <si>
    <t>Número de colaboratorios
especializados en
medios digitales instalados</t>
  </si>
  <si>
    <t>No se reporta avance dado que la instalación del colaboratorio especializado en medios digitales está proyectada para cumplirse al final de la vigencia 2024 (27/12/2024)
Desde el inicio del proyecto se han definido aliados estratégicos (Canal Trece e Institución Universitaria Digital de Antioquia) para implementar cada una de sus fases con quienes se han realizado mesas de trabajo para articular esfuerzos administrativos y financieros conjuntos que faciliten el alistamiento y despliegue y con ello definir los detalles de cada proceso contractual.
El 13 de septiembre de 2024 se solicitaron cotizaciones que servirán como insumo para elaborar el análisis del mercado. Así mismo, se están adelantando los estudios previos y el estudio del sector.
Así mismo, el equipo estructurador del convenio interadministrativo a través del que se ejecutará el programa envió a Contratación y a la OGIF para las observaciones los documentos precontractuales.</t>
  </si>
  <si>
    <t>Actas de caracterizaciones para la implementación de la iniciativa CDC - Comunidades de Conectividad y/o proyectos de última milla en todo el territorio nacional</t>
  </si>
  <si>
    <t>Número de caracterizaciones para la implementación de la iniciativa CDC - Comunidades de Conectividad y/o proyectos de última milla en todo el territorio nacional.</t>
  </si>
  <si>
    <t>Durante el tercer trimestre (julio-septiembre) de 2024 se realizó la identificación de 454 territorios dispersos, rurales y alejados que están interesados en el proyecto de Juntas de Internet Comunidades de Conectividad:
- 147 en Julio: Antioquia (1), Atlántico (9), Bolívar (6), Caldas (1), Cauca (30), Cesar (1), Chocó (8), Córdoba (23), Cundinamarca (4), Guainía (1), Huila (11), La Guajira (1), Magdalena (9), Nariño (2), Norte de Santander (17), Putumayo (3), Santander (2), Sucre (9), Tolima (7), Valle del Cauca (1), Vichada (1).
- 158 en Agosto: Amazonas (1), Antioquia (1), Atlántico (22), Bolívar (15), Caquetá (11), Cauca (11), Cesar (10), Chocó (6), Córdoba (12), Cundinamarca (2), Guaviare (13), Huila (3), La Guajira (36), Nariño (5), Norte de Santander (1), Putumayo (3), Santander (1), Sucre (3), Valle del Cauca (2)
- 149 en Septiembre: Arauca (15), Atlántico (2), Bolívar (2), Boyacá (8), Caldas 5), Caquetá (2), Casanare (15), Cauca (7), Cesar (17), Córdoba (5), Cundinamarca (19), Guaviare (3), La Guajira (8), Meta (5), Nariño (4), Norte de Santander (15), Santander (15), Tolima (1), Valle del Cauca (1).
La información suministrada por los territorios consta de las condiciones sociales, socioeconómicas de dichos territorios y los servicios públicos con los que hoy cuentan.
Reuniones virtuales, presenciales y atenciones por medio de llamadas a estas comunidades dispersas y alejadas. Es importante resaltar que la atención por parte de la población que se encuentra en la parte dispersa y rural se facilita más los fines de semana.
Es importante mencionar que los durante los dos trimestres anteriores se se realizó la identificación de 654 territorios dispersos, rurales y alejados que están interesados en el proyecto de Juntas de Internet Comunidades de Conectividad; para un avance acumulado de toda la vigencia de 1108 territorios caracterizados; sin embargo, no se había reportado este indicador dado que sólo hasta el mes de julio de 2024 se solicitó incluirlo en la iniciativa “Fortalecimiento de capacidades de los grupos con interés en temas TIC del país, orientado hacia el cierre de brecha digital regional” en el Plan Estratégico Institucional – PEI.</t>
  </si>
  <si>
    <t>Socializaciones</t>
  </si>
  <si>
    <t>Número de socializaciones, mesas de trabajo y/o atenciones que tengan por objetivo el fortalecimiento y sensibilización a nivel nacional,  de los grupos con intereses TIC, en la oferta institucional y en los procesos y procedimientos estratégicos del sector.</t>
  </si>
  <si>
    <t>Este indicador busca medir el número de socializaciones y /o atenciones a los grupos con intereses TIC sobre la oferta institucional y en los procesos y procedimientos estratégicos del sector, con el objeto de mejorar los indicadores y la perspectiva de los factores externos. Por intermedio de los enlaces regionales se divulga la oferta institucional del Ministerio a nivel nacional.</t>
  </si>
  <si>
    <t>Sumatoria de los municipios  socializados y/o atendidos para el fortalecimiento y sensibilización de la oferta institucional y en los procesos y procedimientos estratégicos del sector</t>
  </si>
  <si>
    <t>A la fecha de corte del reporte, 31 de marzo de 2024, se han desarrollado 325 socializaciones y/o atenciones a los grupos con intereses TIC en los procesos y procedimientos estratégicos del sector.</t>
  </si>
  <si>
    <t>El cumplimiento de este indicador se realiza conforme a la proyección del plan de acción. En ese orden, a corte de 31 de marzo de 2024 se debía contar con un total de 120 socializaciones y/o atenciones a los grupos con intereses TIC en los procesos y procedimientos estratégicos del sector, por lo cual se presenta un rezago de 42 debido a los retrasos en el cronograma de contratación de los Enlaces y Apoyos Regionales quienes son responsables de desarrollar estas socializaciones (se ajusta de 97, el valor inicalmente registradpo por el area para el 1T, por 325 que es el valor real por registro extemporaneo</t>
  </si>
  <si>
    <t>Durante el segundo trimestre (abil-junio) de 2024 se han llevado a cabo 1713 socializaciones y/o atenciones a los grupos con intereses TIC en los procesos y procedimientos estratégicos del sector.</t>
  </si>
  <si>
    <t xml:space="preserve">
Durante el tercer trimestre (julio-septiembre) de 2024 se han llevado a cabo 254 socializaciones y/o atenciones a los grupos con intereses TIC en los procesos y procedimientos estratégicos del sector. Socializaciones realizadas en los 32 departamentos del país así:
- 81 durante julio: Amazonas (3), Antioquia (6), Atlántico (1), Boyacá 2), Cauca (2), Cesar (2), Chocó (2), Cundinamarca (8), Guaviare (4), Meta (2), Norte de Santander (5), Quindío (12), Risaralda (6), Santander (4), Sucre (9), Tolima (8).
- 76 durante Agosto: Amazonas (1), Arauca (3), Atlántico (3), Bolívar (3), Boyacá (1), Caldas (5), Caquetá (1), Casanare (3), Cauca (1), Cesar (2), Chocó (1), Córdoba (3), Cundinamarca (), Guainía (1) Huila (1), La Guajira (2), Magdalena (2), Meta (3), Nariño (1), Norte de Santander (8), Putumayo (1), Quindío (6), Risaralda (6), San Andrés (1), Santander (8), Sucre (1), Tolima (2), Valle del Cauca (1), Vaupés (1), Vichada (3)
- 97 en septiembre: Antioquia (6), Bolívar (4), Boyacá (16), Caquetá (3), Cesar (9), La Guajira (4), Meta (10), Quindío (14), Risaralda (8), Sucre (9), Tolima (14)</t>
  </si>
  <si>
    <t>Fortalecimiento de acciones institucionales diferenciadas para fomentar el uso y la apropiación de las TIC en comunidades étnicas, grupos comunitarios, victimas y/o colectivos sociales</t>
  </si>
  <si>
    <t>Promover la articulación y desarrollo de acciones institucionales que fomenten el uso y la apropiación de las TIC en grupos de especial protección tales como comunidades étnicas, grupos comunitarios, victimas y /o colectivos sociales</t>
  </si>
  <si>
    <t>*Ampliación del Acceso a la Oferta Institucional del Sector TIC para los Grupos de Interés y Entidades Territoriales a Nivel Nacional.               *Apoyo para el Fomento de Iniciativas TIC que Impulsen la Implementación de la Política Pública de Comunicaciones de y para los Pueblos Indígenas con la MPC (desde 2024)/Servicio de asistencia, capacitación y apoyo para el uso y apropiación de las tic, con enfoque diferencial y en beneficio de la comunidad para participar en la economía digital nacional (2023)</t>
  </si>
  <si>
    <t>1. Espacios de dialogo y/o concertación e implementación de acciones con enfoque diferencial con comunidades étnicas, grupos comunitarios, victimas y/o colectivos sociales</t>
  </si>
  <si>
    <t xml:space="preserve">1. Número de acciones realizadas con comunidades étnicas, grupos comunitarios, victimas y/o colectivos sociales derivadas de espacios de dialogo y/o concertación </t>
  </si>
  <si>
    <t>Por medio de este indicador se busca evidenciar las diferentes actividades y/o gestiones con enfoque diferencial que adelanta el MinTIC de acuerdo a las necesidades, usos y costumbres de las diferentes comunidades étnicas, grupos comunitarios, víctimas y/o colectivos sociales. Dichas actividades son realizadas en cumplimiento a diferentes compromisos asumidos en espacios de dialogo y concertación y/o como iniciativas propias del MinTIC.  
Entiéndase por acciones: espacios de dialogo, socializaciones, talleres de formación y/o capacitaciones, Intercambio de experiencias, foros, mesas de dialogo, contenidos multiformato (audiovisuales, sonoros, digitales, trasmedia, infografías, cartillas, etc.), paginas web, Apps, entre otros. 
Todas las acciones realizadas son previamente concertadas con las comunidades étnicas, grupos comunitarios, victimas y/o colectivos sociales.</t>
  </si>
  <si>
    <t xml:space="preserve">Sumatoria de acciones realizadas con comunidades étnicas, grupos comunitarios, victimas y/o colectivos sociales derivadas de espacios de dialogo y/o concertación </t>
  </si>
  <si>
    <t>Durante el primer trimestre de la vigencia, el Grupo Interno de Trabajo de Consenso Social, ha avanzado en el proceso precontractual del convenio a suscribir con el Canal Regional de Televisión TEVEANDINA S.A.S, con el objeto de "Aunar esfuerzos administrativos, financieros, logísticos y técnicos con el fin de generar espacios de participación y diálogo; promover el desarrollo y difusión de contenidos multiformato e incentivar la puesta en marcha de proyectos de creación digital por parte de grupos étnicos y sujetos de especial protección constitucional, en aras de fortalecer el uso y apropiación de las Tecnologías de la Información y las Comunicaciones – TIC y dar cumplimiento a compromisos de la entidad con dichas poblaciones". 
Asimismo, en lo corrido de la vigencia, se ha participado en 7 espacios de concertación y/o dialogo con diferentes comunidades étnicas, sociales, victimas y/o población de especial protección. Lo anterior, con el propósito de articular acciones en beneficio de sus comunidades.</t>
  </si>
  <si>
    <t xml:space="preserve">Este indicador no presenta rezago toda vez que su cumplimiento se encuentra proyectado conforme a la programación del  Plan de Acción. </t>
  </si>
  <si>
    <t xml:space="preserve">Durante el mes de mayo se suscribió el convenio Interadministrativo No. 1234-2024 con el Canal Regional de Telelvisión Teveandina S.A.S; y el contrato No. 1342-2024 de BTL/ATL con el fin de generar espacios de participación y dialogo, promover el desarrollo y difusión de contenidos multiformato e incentivar la creación de proyectos digitales con grupos étnicos, y sujetos de especial protección institucional. De igual forma se buscará difundir y promocionar los distintos planes, programas y proyectos del MinTIC a lo largo y ancho del territorio Nacional. Lo anterior con el fin de reducir la brecha digital mediante el uso y apropiación de las TIC. 
En el marco de dichas contrataciones, durante el mes de junio se desarrolló un (1) espacio de dialogo con delegados de la Mesa Permanente de Concertación de los Pueblos Indígenas y el Viceministerio de Conectividad del MinTIC con el propósito de definir las acciones a desarrollarse en el marco de los acuerdos de PND asociados a la conectividad en los territorios de los pueblos indígenas.
Asimismo, durante el periodo reportado se ha participado en 9 espacios de concertación y/o dialogo con diferentes comunidades étnicas, sociales, victimas y/o población de especial protección. Lo anterior con el proposito de articular acciones en beneficio de sus comunidades. </t>
  </si>
  <si>
    <t xml:space="preserve">No aplica. El cumplimiento del indicador se encuentra álineado a la programación del proyecto No. 1 del Plan de Acción. </t>
  </si>
  <si>
    <t xml:space="preserve">Durante el 3 trimestre de la vigencia se desarrollaron 26 espacios de cualificación, y la producción, promoción y difusión de 7 contenidos multiformato realizados con grupos étnicos, sociales, víctimas del conflicto armado, entre otros grupos de especial protección. 
Asimismo, se continúa trabajando en la  difusión y promoción de los distintos planes, programas y proyectos del MinTIC a lo largo y ancho del territorio Nacional. Lo anterior con el fin de reducir la brecha digital mediante el uso y apropiación de las TIC.  
Entre los beneficiarios del proyecto se encuentran: Asociación de Autoridades Indígenas Akatsinja Wakuaipa - La Guajira; FUNDACIÓN MALEUA; Corporación Afrocolombiana de Desarrollo Social y Cultural (CARABANTÚ); Raizales de las Islas de Providencia y Santa Catalina; Resguardo Indígena Los Almendros - San Juan de Urabá, Antioquia; Organización Afro Carepa Emprende; Fundación Étnica de Progreso y Paz; Consejo Comunitario Pizarro/ CONCOPI - Bajo Baudó, Chocó; Consejo Comunitario Mayor de la Organización Campesina y Popular del Alto Atrato – COCOMOPOCA; Proceso de Comunidades Negras - Palenque Regional El Congal – PCNPRC; Fundación por el Medio Ambiente y la Paz; Consejo Comunitario de Comunidades Negras AGANCHE – Cauca; Fundación Camino de Vida – Caldas; Corporación de Mujeres Mana; Paro Cívico de Buenaventura; Academia Futuros Empresarios - MUJERES Valle del Cauca; Asociación Grupo Artístico Mujeres Espejos – Bolívar.
Aunado a lo anterior, en este trimestre se participó en 10 espacios de concertación y/o dialogo con diferentes comunidades étnicas, sociales, victimas y/o población de especial protección. Lo anterior con el propósito de articular acciones en beneficio de sus comunidades para las vigencias 2024 y 2025. </t>
  </si>
  <si>
    <t>No aplica. Avance conforme a lo planeado, alineado con la programación del proyecto 1 del Plan de Acción.</t>
  </si>
  <si>
    <t>Oficina de Fomento Regional (CS)</t>
  </si>
  <si>
    <t>E2-D3-5000</t>
  </si>
  <si>
    <t>Asimismo, en cuanto a la Iniciativa “E2-D3-5000 Fortalecimiento de acciones institucionales diferenciadas para fomentar el uso y la apropiación de las TIC en comunidades étnicas, grupos comunitarios, victimas y/o colectivos sociales”, Teniendo en cuenta su objetivo “Promover la articulación y desarrollo de acciones institucionales que fomenten el uso y la apropiación de las TIC en grupos de especial protección tales como comunidades étnicas, grupos comunitarios, victimas y /o colectivos sociales” se identifica que ya cuenta con un indicador que puede dar cumplimiento a lo requerido por la CGR “Número de acciones realizadas con comunidades étnicas, grupos comunitarios, victimas y/o colectivos sociales derivadas de espacios de dialogo y/o concertación”
Así las cosas y en aras de dar cumplimiento a la acción correctiva, se requiere por parte de la OFRTIC que:
Teniendo en cuenta que en la acción de mejora se requiere mínimo un indicador por iniciativa que contribuya a la medición del objetivo en términos de beneficiarios, y que por lo tanto se opta para la iniciativa “E2-D3-4000” por el indicador “Número de asistencias técnicas en la formulación y presentación de proyectos de inversión del sector  TIC” el cual en su reporte cualitativo especificará además de la cantidad de asistencias técnicas como lo ha venido haciendo en reportes previos, incluirá el número de entidades territoriales asistidas identificándolas con su respectivo nombre, asimismo, en el soporte y evidencias se incluirán las bases de datos y demás evidencias que soportan el cumplimiento del indicador.
De la misma manera se opta para la iniciativa “E2-D3-5000” por el indicador “Número de acciones realizadas con comunidades étnicas, grupos comunitarios, victimas y/o colectivos sociales derivadas de espacios de dialogo y/o concertación” el cual en su reporte cualitativo especificará además de la cantidad de acciones realizadas en aras de fomentar la apropiación de las Tecnologías de la Información y las Comunicaciones – TIC y dar cumplimiento a compromisos de la entidad con dichas poblaciones".  tal y como lo ha venido haciendo en los reportes previos; la cantidad y el nombre las comunidades étnicas participantes, asimismo, en el soporte y evidencias se incluirán las bases de datos, listados de asistencias y demás evidencias que soporten el cumplimiento del indicador.
Finalmente, para todos los indicadores se especificará detalladamente en la parte del reporte cualitativo las cantidades y a quien va dirigido</t>
  </si>
  <si>
    <t>Adopción e implementación de la Política Pública de Comunicaciones de y para los Pueblos Indígenas</t>
  </si>
  <si>
    <t>Numero de acciones realizadas en el marco de la politica Pública de Comunicaciones de y para los Pueblos Indígenas</t>
  </si>
  <si>
    <t xml:space="preserve">Indicador que busca medir las diferentes gestiones y/o acciones que viene adelantando el MinTIC en el marco de la Política Pública de Comunicaciones de y para los Pueblos indígenas, conforme a los acuerdos concertados con las siguientes organizaciones: 
1. MPC (Mesa Permanente de Concertación)
2. CRIC (Consejo Regional Indígena del Cauca)
3. MRA (Mesa Regional Amazónica)
Conforme al Plan Nacional de Desarrollo (PND) 2022-2026 "Colombia Potencia Mundial de la Vida" con dichas organizaciones indígenas se han concertados una serie de compromisos encaminados al desarrollo de la Política Pública de Comunicaciones de y para los Pueblos indígenas, por lo cual, anualmente, se concertan una serie de actividades a desarrollarse las cuales se materializan el en marco de diferentes contrataciones, convocatorias, entre otras iniciativas lideradas y/o apalancas por el MinTIC. 
Es preciso tener en cuenta, que a pesar de que es una única Política, las acciones que desarrollaran están orientadas a las necesidades de cada organización indígena y sus pueblos, resguardos, etc. 
Teniendo en cuenta que las acciones a realizar deben ser concertadas con las organizaciones indígenas, se esta supeditado a que el cumplimiento de dicho indicador dependa del éxito de dicha concertación y del resultado de las actividades, toda vez, que en la mayoria de los casos, las acciones son ejecutadas por los mismos pueblos indígenas. 
Observaciones: 1. Las acciones realizadas con comunidades étnicas, grupos comunitarios, victimas y/o colectivos sociales son ejecutadas en el marco de una o varias contratación que suscribe anualmente el Grupo Interno de Trabajo de Consenso Social. 
2. La regionalización y focalización de los recursos asociados al cumplimiento de este indicador, solo se podrá tener una vez finalicen las actividades propuestas. </t>
  </si>
  <si>
    <t>Sumatoria de acciones realizadas en el marco de la  Política Pública de Comunicaciones de y para los Pueblos Indígenas concertadas e implementadas</t>
  </si>
  <si>
    <t>Durante el primer trimestre de la vigencia, el Grupo Interno de Trabajo de Consenso Social, viene avanzando en las siguientes gestiones con relación a los procesos contractuales a realizarse en el marco de la Política Pública de Comunicaciones de y para los Pueblos Indígenas: 
1. Se monto tramite de traslado presupuestal en el aplicativo PIIP con el propósito de contar con los recursos requeridos para adelantar las contrataciones con el Consejo Regional Indígena del Cauca – CRIC y la Mesa Regional Amazónica. 
2. Se viene avanzando en la construcción de la propuesta técnica de los convenios a suscribir con: 
•	Las Autoridades Indígenas de Colombia por la Pacha Mama - AICO en cumplimiento a los acuerdos del Plan Nacional de Desarrollo 2022-2026 con la Mesa Permanente de Concertación de los Pueblos Indígenas. 
•	El Consejo Regional Indígena de Cauca – CRIC para el programa de Jóvenes (convenio con vigencias futuras 2025-2026), lo anterior en cumplimiento a los acuerdos suscritos de la Comisión Mixta - Plan Cuatrienal 2023-2026.
•	El Consejo Regional Indígena de Cauca – CRIC para el programa Comunicaciones (convenio con vigencias futuras 2025), lo anterior en cumplimiento a los acuerdos suscritos de la Comisión Mixta - Plan Cuatrienal 2023-2026.
De forma paralela en el MinTIC se avanza en la construcción de los documentos precontractuales de dichas contrataciones.</t>
  </si>
  <si>
    <t xml:space="preserve">Durante el 2 trimestre de la vigencia, el Grupo Interno de Trabajo de Consenso Social, viene avanzando en las siguientes gestiones con relación a la implementación de la Política Pública de Comunicaciones de y para los Pueblos Indígenas con las siguientes organizaciones: 
1. MPC
- Convenio entre el Fondo único de TIC y las Autoridades Indígenas de Colombia – AICO: El día 28 de junio se suscribió por medio del aplicativo SECOP II el convenio 1399-2024 con objeto de implementar algunas líneas priorizadas de la Política Pública de Comunicaciones de y para los Pueblos indígenas. 
- Convocatoria Abre Cámara 2024: Mediante Resolución 00586 del 27 de junio, se  publicaron los resultados de la evaluación de las propuestas presentadas en las Convocatorias Audiovisuales MinTIC “ABRE CÁMARA de 2024”. En esta se listan 7 ganadores de la convocatoria No. 3 Indígenas. 
- Series audiovisuales “El Buen Vivir” 6ta temporada y Territorios y Voces Indígenas” 4ta temporada: Se avanza en la planificación y preproducción de los capítulos de ambas series en colaboración con los canales regionales TELECARIBE y CANAL TRECE respectivamente.  
2. El Consejo Regional Indígena de Cauca – CRIC: 
- Con el programa de Comunicaciones, durante el mes informado se avanzó en el proceso precontractual del conveniocon vigencias futuras (2024-2025), el cual ya fue aprobado en comite de contratación y se esta en proceso de elaboración de la minuta.
-Con el programa de Jovenes Comunicaciones  se esta surtiendo la revisión de los documentos precontractuales del convenio con vigencias futuras (2024-2026). </t>
  </si>
  <si>
    <t xml:space="preserve">Durante el 3 trimestre de la vigencia, el Grupo Interno de Trabajo de Consenso Social, continúa avanzando en las siguientes gestiones con relación a la implementación de la Política Pública de Comunicaciones de y para los Pueblos Indígenas con las siguientes organizaciones: 
1. Mesa Permanente de Concertación - MPC: 
- Convenio 1399-2024: El MinTIC y AICO han trabajado en la formulación del observatorio Nacional de Medios de los Pueblos Indígenas. Se viene trabajando en la producción de los contenidos multiformato y en la realización de encuentros ancestrales. 
- Convocatoria Abre Cámara 2024: Después de conocerse los 7 proyectos ganadores de la convocatoria No. 3 dirigida exclusivamente a pueblos indígenas, se avanzó en la etapa contractual, y a la fecha los proyectos se encuentran en desarrollo. Ya se cuenta con los primeros entregables técnicos.
 - Series audiovisuales "El Buen Vivir" y "Territorios y Voces Indígenas": los capítulos están en etapa de rodaje por parte de las productoras indígenas con acompañamiento de los canales regionales Telecaribe y Canal Trece respectivamente. 
2. Consejo Regional Indígena del Cauca - CRIC: 
- En el mes de agosto se suscribió por medio de la plataforma SECOPII el convenio interadministrativo No. 1636-2024 para dar cumplimiento a los acuerdos con el Programa de Jóvenes. Dicho convenio quedo con fecha de inicio del 09 de septiembre. Se avanza en el desarrollo de los primeros entregables técnicos. 
- En el mes de septiembre se hizo efectivo el primer desembolso del convenio 1480-2024, suscrito en el mes de julio, y por medio del cual se desarrollarán las acciones concertadas con el Programa de Comunicaciones. A la fecha se avanza en la planificación de la Minga de Arte Indígena y en la producción de contenidos multiformato. 
- Con relación a los acuerdos allegados con el Programa de Derecho Humanos, se avanzó en articulación con la Dirección de Industria en el proceso expedición de la Resolución del permiso de uso del Espectro radioeléctrico para situaciones de emergencia. Lo anterior en el marco del proceso que se adelanta para el montaje de una red de comunicaciones para la guardia indígena. 
En el marco de este proyecto se están beneficiando las siguientes organizaciones indígenas (junto con sus pueblos, resguardos y Cabildos): Organizaciones Nacional Indígena de Colombia – ONIC; Confederación Indígena Tayrona – CIT; Gobierno Mayor; Autoridades Indígenas de Colombia - AICO por la Pacha Mama; la Organización de los Pueblos Indígenas de la Amazónica Colombiana – OPIAC; las Autoridades Indígenas del Sur Occidente – AISO; y el Consejo Regional Indígena del Cauca – CRIC. </t>
  </si>
  <si>
    <t>A cierre del 3 trimestre se presentan retrasos con relación a las acciones que deben surtirse con la Mesa Regional Amazónica – MRA y que refieren a la formulación del capítulo amazónico de la Política Pública de Comunicaciones de y para los Pueblos Indígenas. Dichos retrasos se deben a que a la fecha no se realizado el cierre financiero del convenio 1147-2023 suscrito entre el Fondo Único de TIC con la Organización de los Pueblos Indígenas de la Amazonia Colombiana - OPIAC, debido a esta no ha soportado la legalización del 100% de los recursos entregados por el Fondo en el marco de dicho convenio.</t>
  </si>
  <si>
    <t>3. Seguimiento a acciones en el marco de políticas, programas y/o planes para la atención a comunidades étnicas, grupos comunitarios, victimas y/o colectivos sociales</t>
  </si>
  <si>
    <t>3. Gestión para el cumplimiento de acciones de políticas, programas y/o planes para la atención a comunidades étnicas, grupos comunitarios, victimas y/o colectivos sociales</t>
  </si>
  <si>
    <t xml:space="preserve">Indicador que busca visibilizar las acciones y gestiones adelantadas al interior del MinTIC en cumplimiento a diferentes compromisos y/o acuerdos suscritos en el marco de políticas, programas y/o planes para la atención a comunidades étnicas, grupos comunitarios, víctimas y/o colectivos sociales tales como: 
1. Cerrem 
2. Alertas Tempranas
3. Planes para la atención a Victimas 
4. Sentencias y ordenes judiciales 
El seguimiento a dichas acciones se realizará por medio de diferentes herramientas que se acuerdan año a año con el objetico que se pueda validar el cumplimiento y/o avance de los compromisos y acuerdos suscritos. 
Teniendo en cuenta que el indicador mide el seguimiento al cumplimiento acciones de políticas, programas y/o planes para la atención a comunidades étnicas, grupos comunitarios, victimas y/o colectivos sociales, no focaliza ni regionaliza recursos asociados a dichos cumplimientos, estos son realizados por las diferentes áreas encargadas de la materialización de los acuerdos. </t>
  </si>
  <si>
    <t>(No. de compromisos y/o acuerdos gestionados / No. compromisos y acuerdos adquiridos)* 100%</t>
  </si>
  <si>
    <t xml:space="preserve">
 Durante el 1 trimestre de la vigencia se participó en 47 espacios espacios  interinstitucionales y/o de Gobierno, para el seguimiento a políticas, programas y/o planes para la atención a comunidades étnicas, grupos comunitarios, victimas y/o colectivos sociales.
Asimismo, se continua la articulación y engranaje con las diferentes áreas del Ministerio y entidades aliadas, con el fin de ejecutar las diferentes acciones que viabilizan el cumplimiento de sentencias, órdenes judiciales y/o medidas instauradas por el Gobierno Nacional en protección a las comunidades étnicas, grupos comunitarios, victimas y/o colectivos sociales.
 </t>
  </si>
  <si>
    <t xml:space="preserve">
Durante el 2 Trimestre de la vigencia se ha participado en 85 espacios interinstitucionales y/o de Gobierno, para el seguimiento a políticas, programas y/o planes para la atención a comunidades étnicas, grupos comunitarios, victimas y/o colectivos sociales.
Asimismo, se continua la articulación y engranaje con las diferentes áreas del Ministerio y entidades aliadas, con el fin de ejecutar las diferentes acciones que viabilizan el cumplimiento de sentencias, órdenes judiciales y/o medidas instauradas por el Gobierno Nacional en protección a las comunidades étnicas, grupos comunitarios, victimas y/o colectivos sociales.</t>
  </si>
  <si>
    <t xml:space="preserve">No aplica. El cumplimiento del indicador se encuentra álineado a la programación del proyecto No. 3 del Plan de Acción. </t>
  </si>
  <si>
    <t>Durante el 3 Trimestre de la vigencia se ha participado en 84 espacios interinstitucionales y/o de Gobierno, para el seguimiento a políticas, programas y/o planes para la atención a comunidades étnicas, grupos comunitarios, victimas y/o colectivos sociales.
Asimismo, se continua la articulación y engranaje con las diferentes áreas del Ministerio y entidades aliadas, con el fin de ejecutar las diferentes acciones que viabilizan el cumplimiento de sentencias, órdenes judiciales y/o medidas instauradas por el Gobierno Nacional en protección a las comunidades étnicas, grupos comunitarios, victimas y/o colectivos sociales.
Dentro de los beneficiarios de este proyecto, se encuentran entre otros: Asociación de Autoridades Tradicionales Kogui del Magdalena Muñkuawinmaku; Resguardo Indígena Saunde Guiguay; Resguardo Indígena de Toez; Resguardo Indígena Nasa UH; Cabildo Indígena de la Etnia Senú José de los Santos; Fundación Progresar; Consejo Comunitario Unión Patía Viejo; Resguardo Indígena Río Blanco; RESGUARDO INDIGENA AWÁ DE CHINGÜIRITO MIRA; RESGUARDO INDIGENA PÁEZ DE CORINTO; CABILDO INDIGENA SAT´TAMA; Resguardo Indígena NASA Kiwnas Cxhab – Alto Lorenzó; Cabildo Indígena Kwes’x Kiwe; Resguardo Indígena Agua Negra; Resguardo Indígena Guambiano de la María; Cabildo Indígena Sachakoko; ASOCIACIÓN DE CABILDOS INDÍGENAS DEL VALLE DEL CAUCA REGIÓN PACÍFICO ACIVA; Asociación de Consejos Comunitarios Afro amazónico de la Rivera del Río San Miguel; Cabildo Indígena Ñambi Rio Guiza; RESGUARDO INDÍGENA CUCHILLA PALMAR; COMUNIDAD INDÍGENA UNIÓN CHOGORODO;  CONSEJO COMUNITARIO EL RECUERDO DE NUESTROS ANCESTROS DEL RÍO MEJICANO; CONSEJO COMUNITARIO DE LAS COMUNIDADES NEGRAS DEL RÍO CURBARADÓ; COMUNIDADES INDÍGENAS EMBERA DE LOS RÍOS VALLE Y BOROBORO; Asociación de Consejos Comunitarios Afro amazónico de la Rivera del Río San Miguel, los Consejos Comunitarios:  San Agustín de Terrón, Sivirú, San Francisco de Ichó, Mayor de Juradó, la soledad, Yurumanguí, Mayor Villaconto, Casimiro, Cocotrumete - Truando Medio La Teresita, Quiparadó, La voz de los Negros</t>
  </si>
  <si>
    <t>No aplica. Avance conforme a lo planeado, alineado con la programación del proyecto 3 del Plan de Acción.</t>
  </si>
  <si>
    <t xml:space="preserve"> Acciones y seguimientos orientados a garantizar el cumplimiento del acuerdo de paz</t>
  </si>
  <si>
    <t>Número de seguimientos en el año realizados para garantizar el cumplimiento de los indicadores del Plan Marco de Implementación del acuerdo de paz</t>
  </si>
  <si>
    <t xml:space="preserve">Este indicador busca Medir el cumplimiento de los indicadores del Plan Marco de Implementación del Acuerdo de Paz a cargo del sector TIC, por medio del seguimiento a las gestiones que adelantan las diferentes áreas conforme a sus planes, programas y proyectos. 
Dichos seguimientos se realizan de manera trimestral (mes vencido) que corresponden a los siguientes periodos: 
1T. Enero - Marzo (reporte en abril)
2T. Abril - Junio (reporte en julio)
3T. Julio - Septiembre (reporte en octubre)
4T. Octubre - Diciembre (reporte en enero de la siguiente vigencia)
Estos reportes son consolidados en una matriz de seguimiento, y posteriormente son cargados en la plataforma SIIPO 2.0 (Sistema Integrado de Información para el Posconflicto), los cuales son validados posteriormente por el Departamento Nacional de Planeación (DNP).
Posterior a la aprobación de los reportes de avance por parte del DNP, al interior del MinTIC se elabora un boletín trimestral por medio del cual se informa los avances en materia de los indicadores del PMI. Dichos boletines son socializados por los canales de comunicación interna del MinTIC y son publicados en la pagina de la entidad.   </t>
  </si>
  <si>
    <t>Sumatoria de seguimiento realizados para garantizar el cumplimiento de los indicadores del Plan Marco de Implementación del acuerdo de paz</t>
  </si>
  <si>
    <t xml:space="preserve">Durante el primer trimestre de la vigencia, se trabajó en la consolidación, reporte y ajuste de los avances (acciones adelantadas durante la vigencia 2023) en cumplimiento a los indicadores del Plan Marco de Implementación del Acuerdo de Paz a cargo del sector TIC, para su posterior reporte en el aplicativo SIIPO 2.0. A corte del 31/03/2024 estos reportes aún no han sido aprobados por el Departamento Nacional de Planeación – DNP. </t>
  </si>
  <si>
    <t>Durante el 2 trimestre de la vigencia se trabajó en la consolidación, revisión y ajuste de los avances de cumplimiento del 1 trimestre de la vigencia 2024 asociados a los indicadores del Plan Marco de Implementación del Acuerdo de Paz a cargo del sector TIC, para su porterior reporte en el aplicativo SIIPO. Aunado a lo anterior, en el periodo informado, se elaboraron y publicaron en la pagina web de la entidad, los boletines de seguimiento al cumplimiento de dichos indicadores con corte de cierre vigencia 2023 y 1 trimestre de 2024.</t>
  </si>
  <si>
    <t xml:space="preserve">No aplica. El cumplimiento del indicador se encuentra álineado a la programación del proyecto No. 4 del Plan de Acción. </t>
  </si>
  <si>
    <t xml:space="preserve">Durante el 3 trimestre de la vigencia se trabajó en la consolidación, revisión y ajuste de los avances de cumplimiento de los indicadores del Plan Marco de Implementación del Acuerdo de Paz a cargo del sector TIC con corte al 2 trimestre de la vigencia. Esto para su porterior reporte en el aplicativo SIIPO. Aunado a lo anterior, a corte del mes de septiembre se publicó el 2 boletin correspondiente a la acciones adelantadas en la vigencia 2024 en la pagina web de la entidad. </t>
  </si>
  <si>
    <t>No aplica. Avance conforme a lo planeado, alineado con la programación del proyecto 4 del Plan de Acción.</t>
  </si>
  <si>
    <t>Gestión Jurídica integral para el cumplimiento de objetivos y funciones del MinTIC/Fondo Único TIC</t>
  </si>
  <si>
    <t>Definición de parámetros para la implementación de prácticas de mejora normativa en todos nuestros proyectos normativos. Propender por  la unidad de criterio jurídico del Ministerio/Fondo Único de TIC y representar sus intereses judicial y extrajudicialmente.</t>
  </si>
  <si>
    <t>13. Defensa jurídica.
17. Mejora Normativa.</t>
  </si>
  <si>
    <t>Gestión Jurídica</t>
  </si>
  <si>
    <t>Lineamientos sobre mejora normativa.</t>
  </si>
  <si>
    <t>Porcentaje de avance en la emisión de conceptos solicitados competencia de la Dirección Jurídica</t>
  </si>
  <si>
    <t>Porcentaje conceptos emitidos que se le solicitan a la Dirección Jurídica por ser de su competencia.</t>
  </si>
  <si>
    <t>Porcentaje</t>
  </si>
  <si>
    <t>Durante el primer trimestre de 2024 se emitio un (1) concepto jurídico solicitado por competencia de la Dirección Jurídica. Lo que corresponde al 100%</t>
  </si>
  <si>
    <t>Durante el segundo trimestre de 2024 llegaron  3 solicitudes de emisión de conceptos internos y 0 conceptos externos</t>
  </si>
  <si>
    <t>Durante el tercer trimestre de 2024 llego 1 solicitud de emisión de conceptos internos y 0 conceptos externos.</t>
  </si>
  <si>
    <t>Direccion Juridica</t>
  </si>
  <si>
    <t>E2-D3-6000</t>
  </si>
  <si>
    <t>Información a remitir a los deudores.</t>
  </si>
  <si>
    <t>porcentaje de acuerdos de pago suscritos</t>
  </si>
  <si>
    <t>Porcentaje de acuerdos de pago que se causen sobre le periodo</t>
  </si>
  <si>
    <t>Durante el primer trimestre del 2024 se suscribieron 4 facilidades de pago.</t>
  </si>
  <si>
    <t>Durante el segundo triemstre del 2024 se suscribieron 4 facilidades de pago.</t>
  </si>
  <si>
    <t>Durante el tercer trimestre del 2024 se suscribieron 12 facilidades de pago.</t>
  </si>
  <si>
    <t>Fortalecimiento del relacionamiento con los grupos de interés</t>
  </si>
  <si>
    <t>Realizar la gestión de la relación con los grupos de interés del Ministerio TIC, mediante el diseño y desarrollo de instrumentos y estrategias de servicio al ciudadano, la atención de sus requerimientos y la complementación de los cuatro ámbitos de la Estrategia de Responsabilidad Social Institucional - RSI, con el propósito de contribuir a la generación de valor público en el MinTIC.</t>
  </si>
  <si>
    <t>09. Participación ciudadana en la gestión pública.</t>
  </si>
  <si>
    <t>Consolidación del valor compartido en el MinTIC</t>
  </si>
  <si>
    <t>Informe del fortalecimiento del servicio hacia los grupos de interés</t>
  </si>
  <si>
    <t>Informe de Fortalecimiento realizado</t>
  </si>
  <si>
    <t>Informe de Fortalecimiento realizadoRealizar la gestión de la relación con los grupos de interés del Ministerio TIC, mediante el diseño y desarrollo de instrumentos y estrategias de servicio al ciudadano, la atención de sus requerimientos y la complementación de los cuatro ámbitos de la Estrategia de Responsabilidad Social Institucional - RSI, con el propósito de contribuir a la generación de valor público en el MinTIC.</t>
  </si>
  <si>
    <t>Se crea el plan de acción 2024 para la estrategia de responsabilidad social institucional, que recoge las metas planteadas con relación a la ERSI desde las Estrategias de Promoción de Cambio, Cultura y Apropiación Del sistema integrado de gestión (SIG) y el Plan Operativo del SIG 2024.
El plan de acción 2024, acoge los compromisos planteados en el artículo 2 de la resolución N° 03745, con relación a Medio Ambiente, Derechos Humanos, Gobernanza, asuntos sociales económicos y Prácticas laborales: 
•	“Poner en práctica los diez (10) Principios del Pacto Global de la Organización de las Naciones Unidas ONU, a través de la estrategia de Responsabilidad Social Institucional y sus operaciones y los estándares internacionales: Objetivos de Desarrollo sostenible ODS y Global Reporting Iniciative GRI, aplicables a los procesos. 
•	Articular los procesos de la Entidad en el marco de la Estrategia de Responsabilidad Social Institucional para gestionar los impactos en el desarrollo de sus actividades, teniendo como referencia la Norma Internacional ISO 26000 - Guía de Responsabilidad Social aplicable a los procesos de la Entidad.
•	El MinTIC propiciará la generación de valor social, económico, ambiental y del servicio al ciudadano, mediante la alineación de sus planes, programas y proyectos con los requerimientos de la Estrategia de Responsabilidad Social Institucional.
•	Contribuir en el mejoramiento de la calidad de vida de los grupos de interés en el ejercicio de sus buenas prácticas teniendo en cuenta los criterios de la Estrategia RSI del MinTIC.”</t>
  </si>
  <si>
    <t xml:space="preserve">FORTALECIMIENTO DEL RELACIONAMIENTO CON LOS GRUPOS DE INTERÉS
En cumplimiento con el objetivo de la iniciativa el cual consiste en realizar la gestión de la relación con los grupos de interés del Ministerio TIC, mediante el diseño y desarrollo de instrumentos y estrategias de servicio al ciudadano, la atención de sus requerimientos y la complementación de los cuatro ámbitos de la Estrategia de Responsabilidad Social Institucional - RSI, con el propósito de contribuir a la generación de valor público en el MinTIC, el GIT de Grupos de interés y gestión documental se encuentra adelantando acciones de las cuales presentan avances y se relacionan a continuación:
SERVICIO AL CIUDADANO
•	Publicar informes de PQRSD en el sitio web de la Entidad
•	Efectuar control a la gestión de notificaciones
PARTICIPACIÓN CIUDADANA
•	Publicar para observaciones y comentarios ciudadanos los proyectos normativos de carácter general
•	Publicar para observaciones y comentarios ciudadanos los informes de evaluación de asignación de espectro en las bandas espectro SHF_EHF y HF_VHF_UHF (excepto tv, radiodifusión sonora, satelital e IMT) del Proceso de Selección Objetiva 2024
•	Realizar un Facebook Live para divulgar los resultados de las actividades de promoción y prevención realizadas con los proveedores de servicios de telecomunicaciones y operadores postales
•	Consultar las necesidades de Información de los usuarios de información Estadística y actualizar el anexo del Plan de Información Estadística Realizar ejercicios de participación ciudadana entre el Gobierno Nacional con comunidades étnicas, grupos comunitarios, victimas y/o colectivos sociales en el marco de las funciones y competencias sectoriales TIC. Institucional -PINEI
•	Publicar para comentarios de los grupos de interés el proyecto de convocatorias audiovisuales
•	Socialización sobre lineamientos de la política de Gobierno Digital en el marco del Programa de Alto Gobierno Tic para entidades públicas
•	Taller virtual: "Servicios Ciudadanos Digitales: Qué son y cómo utilizarlos"
•	Ejercicio de consulta o incidencia en política pública que utilice medios digitales para la mejora normativa del área de política de la Dirección de Gobierno Digital
•	Realizar ejercicios de participación ciudadana entre el Gobierno Nacional con comunidades étnicas, grupos comunitarios, victimas y/o colectivos sociales en el marco de las funciones y competencias sectoriales TIC.
•	Socializar la oferta institucional de la Dirección Economía Digital
RESPONSABILIDAD SOCIAL INSTITUCIONAL
•	Se da por finalizado el proceso de alineación con criterios de sostenibilidad de las cadenas de valor de los procesos de GESTIÓN DE ATENCIÓN A GRUPOS DE INTERÉS y FORTALECIMIENTO ORGANIZACIONAL, culminando con la actualización de dichos documentos en la plataforma. Se avanza en el proceso de alineación de las cadenas de valor con criterios de sostenibilidad de los procesos de COMUNICACIÓN ESTRATÉGICA y ARQUITECTURA EMPRESARIAL, adelantando las mesas de trabajo requeridas por el Manual de alineación de cadenas de valor con criterios de sostenibilidad, recogiendo las observaciones dadas por los gestores de proceso, procediendo a la aprobación y formalización de estas
GESTIÓN AMBIENTAL
•	Desarrollar estrategias de promoción de cultura ambiental y de conocimiento sobre el sistema de gestión ambiental.
</t>
  </si>
  <si>
    <t>FORTALECIMIENTO DEL RELACIONAMIENTO CON LOS GRUPOS DE INTERÉS
En cumplimiento con el objetivo de la iniciativa el cual consiste en realizar la gestión de la relación con los grupos de interés del Ministerio TIC, mediante el diseño y desarrollo de instrumentos y estrategias de servicio al ciudadano, la atención de sus requerimientos y la complementación de los cuatro ámbitos de la Estrategia de Responsabilidad Social Institucional - RSI, con el propósito de contribuir a la generación de valor público en el MinTIC, el GIT de Grupos de interés y gestión documental se encuentra adelantando acciones de las cuales presentan avances y se relacionan a continuación:
SERVICIO AL CIUDADANO
La estrategia de servicio al ciudadano del MinTIC para 2024 ha mostrado avances significativos, incluyendo:
•	Actualización de Documentos: Se están actualizando procedimientos de gestión de PQRSD, manuales de caracterización y servicio al ciudadano, y notificaciones.
•	Capacitación y Seguimiento: Se capacitará y hará seguimiento a las dependencias del MinTIC en la caracterización de usuarios.
•	Control de Notificaciones: Se implementa un control más para el seguimiento sobre la gestión de notificaciones.
•	Cursos de Lenguaje Claro: Se gestiona la vinculación de servidores al curso de lenguaje claro e incluyente.
•	Informes de PQRSD: Se continuará con la publicación de informes sobre PQRSD en el sitio web de la entidad.
•	Seguimiento de Participación Ciudadana: Se continua con el seguimiento a la estrategia de participación ciudadana.
•	Encuesta de Satisfacción: Se encuentra en etapa de ejecución contrato para evaluar los servicios ofrecidos en 2023 – 2024.
•	Socialización Interna: Se ha socialido el Manual de Servicio al Ciudadano, que incluye protocolos de atención y tiempos de respuesta.
•	Estas acciones buscan mejorar la atención al ciudadano y la transparencia en la gestión del MinTIC.
PARTICIPACIÓN CIUDADANA
La estrategia de participación ciudadana del MinTIC para 2024 ha avanzado significativamente en su cronograma, destacando las siguientes acciones:
•	Publicaciones para Comentarios: Se publicarán proyectos normativos, informes de evaluación del espectro y la Agenda Regulatoria 2025 para observaciones ciudadanas.
•	Divulgación y Socialización: Se realizarán transmisiones en vivo (Facebook Live) para compartir resultados de actividades con proveedores de telecomunicaciones y socializar proyectos de conectividad.
•	Consulta de Necesidades: Se consultarán las necesidades de información de los usuarios sobre estadísticas y se actualizará el Plan de Información Estadística Institucional (PINEI).
•	Colaboración y Planificación: Se formulará y publicará la Estrategia de Participación Ciudadana 2024, clasificando actividades por fases y recursos.
•	Ejercicios de Participación: Se llevarán a cabo talleres virtuales sobre servicios digitales, consultas sobre política pública y ejercicios de participación con comunidades étnicas y grupos sociales.
•	Rendición de Cuentas: Se desarrollará un espacio online para informar sobre avances en el cumplimiento del Acuerdo de Paz en el sector TIC.
•	Socialización Institucional: Se socializará la oferta de la Dirección de Economía Digital.
•	Estas acciones buscan fomentar la interacción ciudadana y la transparencia en la gestión pública.
RESPONSABILIDAD SOCIAL INSTITUCIONAL
Se da inicio al proceso de alineación de la cadena de valor del proceso de Gestión documental, además de hacer seguimiento al proceso de actualización en el sistema de las cadenas de valor de los procesos de GESTIÓN DEL TALENTO HUMANO, en donde ya se desarrolló el proceso de alineación con los gestores, y actualmente está en proceso de actualización en el sistema, además de validar la actualización de la cadena de valor del proceso Evaluación y Apoyo al Control de la Gestión.
Terminando así las mesas de alineación del 100% de las cadenas de valor con criterios de sostenibilidad, Quedando pendiente únicamente hacer seguimiento a los procesos de actualización el repositorio digital de información.</t>
  </si>
  <si>
    <t xml:space="preserve">N/A  </t>
  </si>
  <si>
    <t>E2-D3-7000</t>
  </si>
  <si>
    <t>2.4: Seguimiento, análisis y mejora</t>
  </si>
  <si>
    <t>Aseguramiento, asesoría y análisis basados en riesgos, con el fin de mejorar y proteger el valor de la Entidad</t>
  </si>
  <si>
    <t>Evaluar el cumplimiento de las metas, actividades y objetivos estratégicos de la entidad, el cumplimiento normativo, así como  a los riesgos institucionales </t>
  </si>
  <si>
    <t>19. Control Interno.</t>
  </si>
  <si>
    <t>Evaluación y Apoyo al Control de la Gestión</t>
  </si>
  <si>
    <t>Fortalecimiento de las estrategias de comunicación que incentiven el uso y apropiación de las TIC a lo largo del territorio Nacional (desde 2024)/ Servicios de divulgación, promoción y socialización de programas y proyectos en TIC. (2023)á</t>
  </si>
  <si>
    <t>Informes de auditorías, seguimientos, informes de Ley y evaluaciones del PAAI realizados durante la vigencia</t>
  </si>
  <si>
    <t>Porcentaje de ejecución del Programa Anual de Auditorías Internas</t>
  </si>
  <si>
    <t>El indicador se encuentra relacionado con el avance en la ejecución de las auditorías de gestión a los procesos, realización de evaluaciones, presentación de informes y seguimientos de ley, realización de auditorias internas a los sistemas de gestión, y la realización de actividades de apoyo a la gestión. 
El Programa Anual de Auditorías Interna (PAAI) es elaborado a partir de la realización de un análisis del impacto que tienen los diferentes procesos de la entidad sobre la consecución de los objetivos y su apoyo a la estrategia la entidad, lo cual se complementa con la contemplación de criterios de evaluación adicionales como la recurrencia con la que se ha realizado evaluación (auditoría) a ciertos procesos, el nivel de materialización de riesgos y la existencia de acciones de mejora producto de auditorias externas o internas. A dicha priorización de procesos a evaluar se integran evaluaciones y seguimientos de ley que son responsabilidad de la Oficina de Control Interno, así como actividades de apoyo a la gestión para ejercer un apoyo permanente a la dirección de la entidad.</t>
  </si>
  <si>
    <t>(Cantidad de actividades del PAAI totalmente ejecutadas / Total de actividades programadas en el PAAI para la vigencia)*100</t>
  </si>
  <si>
    <t>Con corte al 31 de marzo de 2024 se han realizado tres informes de evaluación, se ha emitido un boletín de información de la Oficina de Control Interno, se realizó reporte de avance de planes de mejoramiento con Contraloría y se han realizado 19 informes de seguimientos de ley. Así mismo, se encuentran en ejecución 3 auditorías de gestión a los procesos de Direccionamiento Estratégico, Gestión de Atención a Grupos de Interés y Gestión de Tecnologías de la Información, dando cumplimiento a requerimientos y obligaciones legales por parte de la Oficina de Control Interno a la fecha.</t>
  </si>
  <si>
    <t xml:space="preserve">en linea con programacion y ejecucion del ASPA
</t>
  </si>
  <si>
    <t>Con corte al 30 de junio de 2024 se han realizado cinco informes de evaluación, se han emitido dos boletines de información de la Oficina de Control Interno, se realizó reporte de avance de planes de mejoramiento con Contraloría, se han realizado 3 auditorías de gestión y se han realizado 42 informes de seguimientos de ley. Así mismo, se encuentran en etapa de planeación 2 auditorías de gestión (procesos de: Acceso a las TIC y Gestión de Industria de Comunicaciones) y una evaluación a la implementación del componente de Talento Humano de acuerdo a las políticas de MIPG, dando cumplimiento a requerimientos y obligaciones legales por parte de la Oficina de Control Interno a la fecha.</t>
  </si>
  <si>
    <t>en Linea con programacion y ejecucion del ASPA</t>
  </si>
  <si>
    <t>Con corte al 30 de septiembre la Oficina de Control Interno ha culminado 69 seguimientos de ley sobre 81 programados para la vigencia 2024 (85% de avance). Se encuentran en proceso de ejecución 2 informes de seguimiento de ley a ser concluidos en las primeras semanas de octubre de 2024. Se realizaron 7 informes de evaluación de ley de los 9 programados para la vigencia 2024 (75% de avance). Por otro lado, se cerró auditoría de Evaluación a la Dimensión de TH de acuerdo con MIPG y para las auditorías de gestión concluidas, se han planteado PM. Las auditorías Acceso a las TIC y Gestión de Industria de Comunicaciones se encuentran en proceso de recepción de los PM a hallazgos de la auditoría para su registro en SIMIG. La Auditoría Financiera 2024 se encuentra en proceso de ejecución, mientras que la auditoría de “Evaluación a la administración de riesgos de los procesos de la entidad”, la auditoría al “Proceso de Gestión de Compras y Contratación” y la auditoría al “Proceso de Gestión de Fortalecimiento de Industria TIC” se encuentran en etapa de planeación, dando cumplimiento a las actividades programadas en el PAAI a la fecha.</t>
  </si>
  <si>
    <t>No Aplica</t>
  </si>
  <si>
    <t>Oficina de Control Interno</t>
  </si>
  <si>
    <t>E2-D4-1000</t>
  </si>
  <si>
    <t>2.5: Liderazgo, Innovación y Gestión del Conocimiento</t>
  </si>
  <si>
    <t xml:space="preserve">Fortalecimiento de las Capacidades Institucionales para Generar Valor Público </t>
  </si>
  <si>
    <t>Establecer lineamientos y estrategias para transformar continuamente la gestión institucional</t>
  </si>
  <si>
    <t xml:space="preserve">01. Planeación Institucional.
02. Gestión presupuestal y eficiencia del gasto público.
07. Fortalecimiento organizacional y simplificación de procesos. 
12. Seguridad Digital.
15. Gestión del conocimiento y la innovación.
15. Control Interno.
18. Seguimiento y evaluación del desempeño institucional. </t>
  </si>
  <si>
    <t>Direccionamiento Estratégico
Fortalecimiento Organizacional
Seguimiento y Evaluación de Políticas TIC
Gestión del conocimiento
Arquitectura Empresarial</t>
  </si>
  <si>
    <t>Lineamientos para la gestión de los procesos</t>
  </si>
  <si>
    <t>Efectividad en la generación de lineamientos definidos para la gestión de los procesos</t>
  </si>
  <si>
    <t>Lineamientos a nivel de actualización del modelo de operación por procesos representados en documentos del sistema de gestión que deben ser articulados a nivel institucional entre los ejecutores, líderes y Oficina Asesora de Planeación</t>
  </si>
  <si>
    <t>Lineamientos actaulizados / Lineamientos requeridos en actualización</t>
  </si>
  <si>
    <t>Entre el 1 de enero y el 31 de marzo se realizó la revisión de los 25 procesos de la Entidad, en donde se identificó la documentación para actualizar por proceso, a partir de ello se realiza programación de las mesas de trabajo para actualizarlos, también se genera lineamiento para la creación de la política de operación de Gestión de conocimiento en todas las cartas descriptivas de proceso.se han actualizado un total de 84 documentos segùn necesidades de los lìderes de procesos. Se cuenta con un documento de análisis de actualización documental.  En el momento está realizandose la actulaización de mapas de riesgos en Isolucion</t>
  </si>
  <si>
    <t>Se está ralizando la actualizacion de documentación del sistema por procesos , en estos tres meses se han actualizado 117 documentos entre cadenas de valor, cartas descriptivas, formatos, procedimientos, instructivos, manuales y demás documentación del sistema</t>
  </si>
  <si>
    <t>Se realizan auditorías internas de evaluación de los sitemas de gestión, se realizaron también capacitaciones en auditoría y los diferentes sistemas de gestión, de lo anterior resulta el plan de mejoramiento del cual se está en proceso de formulación</t>
  </si>
  <si>
    <t>E2-D5-1000</t>
  </si>
  <si>
    <t>Lineamientos para la gestión de la Arquitectura Empresarial</t>
  </si>
  <si>
    <t>Lineamientos definidos de forma efectiva para la gestión de la Arquitectura Empresarial</t>
  </si>
  <si>
    <t>Se establece, con la alta dirección, la hoja de ruta para los proyectos alineados a la aplicación del Marco de Referencia de Arquitectura Empresarial y sus seguimientos</t>
  </si>
  <si>
    <t>Actividades ejecutadas de la HDR de AE / Actividades programdas de la HDR de AE</t>
  </si>
  <si>
    <t>Se realiza la construcción de las metodologías para identificar necesidades de los procesos para intervensión por iteraciones de arquitectura empresarial según el proceso definido a nivel institucional. Se remite formulario para que las dependencias registren sus necesidades. Se realizan jornadas de transferencia de conocimientos de Arquitectura Empresarial se mantiene la información del repositiorio en el enterprise architect. Se realiza comité de arquitectura empresarial el 22 de febrero</t>
  </si>
  <si>
    <t>se sigue adelantando la gestión del modelo de gobierno de Arquitectura Empresarial en el marco del modelo operativo asi como el ciclo de vida del AS-IS y TO_BE, se avanza en la Integración con los equipos multidisciplinarios de estadística y tecnología para apoyar la puesta en marcha del Observatorio de Datos de la entidad, Seguimiento y cierre de la migración de la plataforma tecnológica que apalanca el direccionamiento estratégico de la entidad y Desarrollo de Ejercicios de Arquitectura Empresarial al interior de la entidad para el desarrollo y evolución de la transformación digital y organizacional.  Adicionalmente, el equipo esta interviniendo los proceosos de: Talento Humano y Uso y Apropiación</t>
  </si>
  <si>
    <t>Para el mes de julio y agosto se adelantó la gestión del modelo de gobierno de Arquitectura Empresarial en el marco del mólelo operativo así como el ciclo de vida del AS-IS y TO_BE. Por lo tanto, se intervinieron  los procesos de: Talento Humano y Uso y Apropiación.  Del mismo modo, para el mes de septiembre se realizó el cierre de la fase ASIS conformada por: -Entendimiento del direccionamiento estratégico y planeación -Documento del entendimiento del direccionamiento estratégico y planeación -Identificación de los servicios institucionales -Generar matriz de los servicios Institucionales identificados -Identificación de las capacidades institucionales -Generar Catálogo de Capacidades institucionales -Entendimiento del Modelo de gestión institucional -Identificar y generar Catálogo de Procedimientos -Generar Catálogo de roles -Generar Catálogo de recursos -Generar Matriz de Relación entre capacidades y procesos -Generar Matriz de alto nivel entre capacidades y roles -Generar Matriz de alto nivel entre servicios y procedimientos -Diseñar artefactos y componentes en el repositorio de AE -Análisis de estado actual de cada uno de los procesos acorde a la metodología de sistematización -Sesión de revisión -Sesión de Ajustes -Sesión de Cierre de completitud de la Fase</t>
  </si>
  <si>
    <t>Lineamientos para la Gestión del Conocimiento</t>
  </si>
  <si>
    <t>Lineamientos definidos de forma efectiva para la gestión del conocimiento</t>
  </si>
  <si>
    <t>Definición y control de ejecución de las actividades enfocadas en la identificación, adquisición, organización y transferencia de conocimientos estratégicos y vitales para la gestión de la entidad</t>
  </si>
  <si>
    <t>Actividades ejecutadas para la gestión del conocimiento / Actividades programadas para la gestión del conocimiento</t>
  </si>
  <si>
    <t xml:space="preserve">Se avanza con la consolidación de la etapa precontractual para la formalización con el operador institucional de las estrategias de gestión del conocimiento. Se realizan las actividades de transferencia de conocimiento denominadas viernes del conocimiento. Se avanza en la revisiòn y actualización de contenidos de la universidad corporativa junto con la promoción de la oferta académica vigente. </t>
  </si>
  <si>
    <t>Se definieorn estrategias como son: 1.- Transferencia de Conocimiento 2.- Identificación de Conocimiento Existente y Requerido 3.- Activos de Conocimiento 4.- Acciones para mitigar la fuga de conocimiento.  Se continúa con los viernes de conocimiento y se encuentra en pliego de condiciones la contratación del operador de gestión del conocimiento</t>
  </si>
  <si>
    <t>Como actividades de transferencia de conocimiento se presentan las siguientes actividades: 
Programación de los siguientes talleres de arquitectura empresarial en el marco del contrato 1592-2024: 
Dos (2) talleres de nivel básico de tres (3) horas cada uno, teórico prácticos con el tema de Enterprise Architect - arquitectura empresarial, en el metamodelo y repositorio de la entidad. Talleres orientados a gestores y asesores (75 personas, aproximadamente). Sesiones presenciales y virtuales según disponibilidad del Ministerio.
Tres (3) talleres de nivel avanzado de tres (3) horas cada uno, teórico prácticos con el tema de Enterprise Architect - arquitectura empresarial, en el metamodelo y repositorio de la entidad. Talleres orientados a gestores y asesores (75 personas, aproximadamente). Sesiones presenciales y virtuales según disponibilidad del Ministerio.
Dos (2) talleres de nivel básico de tres (3) horas cada uno, teórico práctico con el tema de Business Process Management: (Análisis y modelamiento de procesos institucionales en una herramienta BPMS (Enterprise Architect). Talleres orientados a gestores y asesores (75 personas, aproximadamente).
Tres (3) talleres de nivel avanzado de tres (3) horas cada uno, teórico práctico con el tema de Business Process Management: (Análisis y modelamiento de procesos institucionales en una herramienta BPMS (Enterprise Architect). Talleres orientados a gestores y asesores (75 personas, aproximadamente).
Se realizaron un total de 13 sesiones entre viernes del conocimiento, cápsulas de conocimiento, talleres de Design Thinking y talleres de Arquitectura Empresarial, donde se presentaron 1879 participantes. Así mismo en la Universidad Corporativa del Ministerio, se cuenta con participantes 296 participantes en los cursos ofertados.</t>
  </si>
  <si>
    <t>Asesorías, acompañamiento y promoción en la implementación de las directrices y lineamientos</t>
  </si>
  <si>
    <t>Espacios de asesorías, acompañamiento y promoción para la implementación de las directrices y lineamientos para la gestión</t>
  </si>
  <si>
    <t>En el marco de la aplicación del Modelo Integrado de Gestión, se realizan diversas actividades para que los integrantes de la entidad apropien conceptos y metodologías asociadas</t>
  </si>
  <si>
    <t>Actividades realizadas / Actividades programadas</t>
  </si>
  <si>
    <t>Se realizan las actividades de consolidación de la progrmación del presupuesto 2025 y los respectivos seguimientos 2024 en cuanto a gestión de conocimiento, para 2024 se definen estrategias como son: 1.- Transferencia de Conocimiento 2.- Identificación de Conocimiento Existente y Requerido 3.- Activos de Conocimiento 4.- Acciones para mitigar la fuga de conocimiento.  En cuanto a Arquitectura Empresarial se esta definiendo la Hoja de Ruta con el refinamiento de los nuevos proyectos que se ejecutaran desde 2024 hasta 2026, que serán los más representativos y se encuentra de acuerdo a lo programado. Se estiman dos reportes de seguimiento: a julio de 2024 y diciembre de 2024, además Se realizó la publicación del Programa de Transparencia y Ética Pública 2024 una vez recibidas las observaciones de los grupos de valor. La publicación se encuentra en el enlace: https://www.mintic.gov.co/portal/inicio/Planes/Planes-de-Anticorrupcion/ y en cuanto a riesgos  Se realizó capacitación en riesgos por parte del DAFP el pasado 21 de marzo. Se informa a la Alta Dirección el seguimiento al cronograma en la presentación al Comité MIG N. 79.</t>
  </si>
  <si>
    <t>Se realizaron las inducciones de los funcionarios en el mes de marzo y junio dándoles a conocer el sistema integrado de gestión y su engranaje con el sistema de control interno.  Realización de varias campañas como mapa de macroprocesos, FURAG, normas ISO, de las cuales se está realizando la gestión para la auditoría combinada</t>
  </si>
  <si>
    <t>Se realizaron talleres con ICONTEC para el Ministerio sobre riesgos, auditorías y listas de chequeo, además del entrenamiento realizado con los auditores en formación del ministerio, se realizaron publicaciones para conocimiento del Ministerio sobre el SIG</t>
  </si>
  <si>
    <t>Planeación y seguimiento de la estrategia y el plan de acción  y el presupuesto de inversión de la entidad</t>
  </si>
  <si>
    <t>cumplimiento del plan de acción</t>
  </si>
  <si>
    <t xml:space="preserve">Evalua el porcentaje de cumplimiento en el avance de las acciones planificadas del Plan de Acción durante la vigencia. Este indicador se encuentra asociado a la gestión del proceso de Direccionamiento Estratégico, el cual se reporta en SIMIG.									</t>
  </si>
  <si>
    <t xml:space="preserve"> (% de avance de la gestión del Plan de Acción / % programado de la gestión del Plan de Acción)									</t>
  </si>
  <si>
    <t>Para el mes de marzo se ejecutó el 9,54% del Plan de Acción, de acuerdo con los reporttes realizados por las areas en indicadores y actividades en la plataforma ASPA</t>
  </si>
  <si>
    <t>Para el mes de junio se ejecutó el 38% del Plan de Acción, para el trimestre se presenta un sobrecumplimiento generado por las iniciativas: Implementación Soluciones de Acceso Comunitario a las Tecnologías de la Información y las Comunicaciones Nacional,  Fortalecimiento del sector TIC y Postal, Transformación Digital para la Productividad del Estado a través de la Política de Gobierno Digital, Fortalecimiento del Modelo Convergente de la Televisión Pública Regional y Nacional, Contenidos digitales y/o convergentes en la plataforma RTVCPlay, Fortalecimiento integral de los operadores públicos del servicio de televisión nacional, Fortalecimiento de la Industria TI para la transformación productiva,  Fortalecimiento de los contenidos audiovisuales de la televisión pública, Facilitar el acceso y uso de las tecnologías de la información y las comunicaciones en todo el territorio nacional Computadores para Educar, Apropiación TIC para el Cambio, Desarrollo de habilidades digitales para la vida,  Estrategia de divulgación y comunicaciones del MinTIC, Fortalecimiento de capacidades de los grupos con interés en temas TIC del país, orientado hacia el cierre de brecha digital regional, Fortalecimiento de acciones institucionales diferenciadas para fomentar el uso y la apropiación de las TIC en comunidades étnicas, grupos comunitarios, victimas y/o colectivos sociales.</t>
  </si>
  <si>
    <t>Oficina Asesora de Planeación y Estudios Sectoriales (GITPYSE)</t>
  </si>
  <si>
    <t>Avance en el desarrollo e implementación de Plataforma Integrada de Planeación y Seguimiento (PIPS)</t>
  </si>
  <si>
    <t xml:space="preserve">Permite visibilizar el avance en las acciones articuladas desde la Oficina de TI con la Oficina Asesora de Planeación, para la implementación de una nueva plataforma que soporte el proceso de Direccionamiento Estratégico.									</t>
  </si>
  <si>
    <t xml:space="preserve">(No de actividades ejecutadas/No. Actividades planificadas)*100									</t>
  </si>
  <si>
    <t>Se han realizado las reuniones e revision con MSL</t>
  </si>
  <si>
    <t>SE han realizado mesas de tranajo etre la OAPES y el equipo MSL en donde se han revisado los modulos del aplicativo CLARITY y se han detectado fallas las cuales el equipo MSL se enciuentra subsanando, se esta en el prpceso de integracion SIIF Clarity y en la revision de la autometizacion del mismo por parte de MSL</t>
  </si>
  <si>
    <t>Se han realizado mesas de trabajo entre la OAPES, y el equipo MSL, con el fin de terminar de ajustar las inconsistencias encontradas en los modulos de lps diferentes reportes del aplicativo para su posterior validacion (MSL-OAPES),  asimismo, se esta trabajando entre el equipo de MSL y la OTI en la disponibilidad de los archivos financiero SIIF para poder completar la integracion (MSL-OTI)</t>
  </si>
  <si>
    <t>Liderazgo en la generación de estadísticas y estudios del sector TIC</t>
  </si>
  <si>
    <t>Desarrollar proyectos que permitan la generación de estadísticas y el desarrollo de estudios del sector TIC</t>
  </si>
  <si>
    <t>06. Transparencia, acceso a la información pública y lucha contra la corrupción.
05. Transparencia, acceso a la información pública y lucha contra la corrupción.</t>
  </si>
  <si>
    <t>Gestión de la Información Sectorial</t>
  </si>
  <si>
    <t>Generación de Información Estadística del Sector Tic Nacional (desde 2024)/Fortalecimiento de la Información Estadística del Sector TIC Nacional (2023)</t>
  </si>
  <si>
    <t>Generar la información estadística y documentos sectoriales TIC para la toma de decisiones</t>
  </si>
  <si>
    <t>Porcentaje de avance en la implementación del Plan de Información Estadística Institucional - PINEI</t>
  </si>
  <si>
    <t>Medir el avance de la implementación del Plan de Información Estadística Institucional - PINEI de manera trimestral para cada una de las vigencias 2023 a 2026 de acuerdo con las actividades programadas para cada uno de los años disponiendo un peso porcentual del 25% independiente para cada año, cuya sumatoria final debe ser el 100% de la implementación.</t>
  </si>
  <si>
    <t>(Actividades ejecutadas en el periodo / Actividades programadas en el periodo) *100</t>
  </si>
  <si>
    <r>
      <rPr>
        <b/>
        <sz val="14"/>
        <rFont val="Arial Narrow"/>
        <family val="2"/>
      </rPr>
      <t>P3. Generar la información estadística y documentos sectoriales TIC para la toma de decisiones</t>
    </r>
    <r>
      <rPr>
        <b/>
        <sz val="12"/>
        <rFont val="Arial Narrow"/>
        <family val="2"/>
      </rPr>
      <t xml:space="preserve">
3.1 Radicar documentos para revisión en GIT Contratación 
</t>
    </r>
    <r>
      <rPr>
        <sz val="12"/>
        <rFont val="Arial Narrow"/>
        <family val="2"/>
      </rPr>
      <t xml:space="preserve">El estudio previo para la suscripción del convenio de Encuesta TIC se radicó mediante número 242016113 de fecha 27/02/2024 
</t>
    </r>
    <r>
      <rPr>
        <b/>
        <sz val="12"/>
        <rFont val="Arial Narrow"/>
        <family val="2"/>
      </rPr>
      <t xml:space="preserve">3.5 Generar documentos sectoriales para el seguimiento a los indicadores y estadísticas del sector TIC 
</t>
    </r>
    <r>
      <rPr>
        <sz val="12"/>
        <rFont val="Arial Narrow"/>
        <family val="2"/>
      </rPr>
      <t>Publicación de 4 documentos Sectoriales correspondientes al Boletín TIC 3T 2023</t>
    </r>
    <r>
      <rPr>
        <b/>
        <sz val="12"/>
        <rFont val="Arial Narrow"/>
        <family val="2"/>
      </rPr>
      <t xml:space="preserve">
</t>
    </r>
    <r>
      <rPr>
        <b/>
        <sz val="14"/>
        <rFont val="Arial Narrow"/>
        <family val="2"/>
      </rPr>
      <t xml:space="preserve">P4. Analizar y/o producir Información Estadística con enfoque diferencial e interseccional
</t>
    </r>
    <r>
      <rPr>
        <sz val="12"/>
        <rFont val="Arial Narrow"/>
        <family val="2"/>
      </rPr>
      <t xml:space="preserve"> </t>
    </r>
    <r>
      <rPr>
        <b/>
        <sz val="12"/>
        <rFont val="Arial Narrow"/>
        <family val="2"/>
      </rPr>
      <t>4.1 Determinar fuentes de información al interior del MInTIC y a nivel externo en productores de información estadística de TIC recolectan o administran DATA en la que se incluyan temáticas o variables diferenciadoras de interés desde el punto de vista del análisis diferencial e interseccional</t>
    </r>
    <r>
      <rPr>
        <sz val="12"/>
        <rFont val="Arial Narrow"/>
        <family val="2"/>
      </rPr>
      <t xml:space="preserve">
Se avanzó con la identificación y clasificación de fuentes de información de datos TIC (bases de datos de operaciones estadísticas, registros administrativo e indicadores), al interior del MINTIC y a nivel externo. Esta actividad que inicialmente consiste en un inventario, continuará con el diagnóstico, en el que se incluye la validación de la representatividad de los datos para grupos poblacionales diferenciales, o si son susceptibles de inclusión de variables con este enfoque, de acuerdo con los lineamientos de la Guía para la inclusión del enfoque diferencial e interseccional del Sistema Estadístico Nacional - SEN. Adicionalmente, aprovechando los resultados de la última Encuesta de Calidad de Vida dispuesta por el DANE, se construyó la ?línea de base de indicadores de tenencia y uso de tic en personas de 60 años o más? (enfoque diferencial por ciclo de vida), conforme a lo dispuesto en la etapa de diseño de la Política Púbica Nacional de Envejecimiento y Vejez 2022 ? 2031 y posterior formulación del Plan de Acción en beneficio de las personas mayores.
</t>
    </r>
    <r>
      <rPr>
        <b/>
        <sz val="12"/>
        <rFont val="Arial Narrow"/>
        <family val="2"/>
      </rPr>
      <t xml:space="preserve">4.2 Divulgar piezas de comunicación dando a conocer la importancia de la inclusión de variables con enfoque diferencial e interseccional </t>
    </r>
    <r>
      <rPr>
        <sz val="12"/>
        <rFont val="Arial Narrow"/>
        <family val="2"/>
      </rPr>
      <t xml:space="preserve">
1.Construyamos datos inclusivos y equitativos: pieza enviada por correo electrónico el 22 de marzo de 2024
</t>
    </r>
    <r>
      <rPr>
        <b/>
        <sz val="14"/>
        <rFont val="Arial Narrow"/>
        <family val="2"/>
      </rPr>
      <t xml:space="preserve">P5. Disponer de presupuesto para el diagnóstico y fortalecimiento de registros administrativos y de las operaciones estadísticas a cargo del Ministerio 
</t>
    </r>
    <r>
      <rPr>
        <b/>
        <sz val="12"/>
        <rFont val="Arial Narrow"/>
        <family val="2"/>
      </rPr>
      <t xml:space="preserve">5.1 Contratación del personal idóneo para la gestión de la información estadistica 
</t>
    </r>
    <r>
      <rPr>
        <sz val="12"/>
        <rFont val="Arial Narrow"/>
        <family val="2"/>
      </rPr>
      <t xml:space="preserve">Actualmente, el GIT cuenta con 10 profesionales contratados por prestación de servicios, los cuales atienden de manera transversal las actividades asociadas al proyecto. Esto contratos estarán vigentes hasta el 31/12/2023, excepto el contrato 890-2024 que se aprobó por 6 meses.
</t>
    </r>
    <r>
      <rPr>
        <b/>
        <sz val="14"/>
        <rFont val="Arial Narrow"/>
        <family val="2"/>
      </rPr>
      <t xml:space="preserve">P6. Fortalecer la información estadística que produce el MinTIC
</t>
    </r>
    <r>
      <rPr>
        <b/>
        <sz val="12"/>
        <rFont val="Arial Narrow"/>
        <family val="2"/>
      </rPr>
      <t xml:space="preserve">6.1 Documento de la demanda satisfecha y no satisfecha de la información estadística del MINTIC </t>
    </r>
    <r>
      <rPr>
        <sz val="12"/>
        <rFont val="Arial Narrow"/>
        <family val="2"/>
      </rPr>
      <t xml:space="preserve">
Los mecanismo de encuesta se encuentran actualmente en construcción y proceso de distribución a los usuarios potenciales de los diferentes sectores identificados en el Ecosistema de datos (Academia, Gobierno, Sector Privado, Particulares, usuarios internos Mintic)
</t>
    </r>
    <r>
      <rPr>
        <b/>
        <sz val="12"/>
        <rFont val="Arial Narrow"/>
        <family val="2"/>
      </rPr>
      <t xml:space="preserve">6.2 Produccir la información que no se encuentra satisfecha por el MinTIC </t>
    </r>
    <r>
      <rPr>
        <sz val="12"/>
        <rFont val="Arial Narrow"/>
        <family val="2"/>
      </rPr>
      <t xml:space="preserve">
Se vienen adelantando actividades relacionadas con los 2 requerimientos identificados como no satisfechos y que podrían satisfacerse a través de las actividades ejecutadas con el Ministerio uno de ellos es con la ENTIC y otro es la creación del mapa oficial para identificar zonas geográficas del país con cobertura de internet móvil con los diferentes operadores
</t>
    </r>
    <r>
      <rPr>
        <b/>
        <sz val="12"/>
        <rFont val="Arial Narrow"/>
        <family val="2"/>
      </rPr>
      <t xml:space="preserve">6.3 Mejorar el espacio para capturar la percepción de los usuarios que consultan la información estadística en el portal Colombia TIC y adicionalmente las necesidades de información del Sector 
</t>
    </r>
    <r>
      <rPr>
        <sz val="12"/>
        <rFont val="Arial Narrow"/>
        <family val="2"/>
      </rPr>
      <t xml:space="preserve">Junto con la Oficina de la OTI, se vienen adelantando actividades para la mejora del Portal Colombia TIC, incluido dentro de la ejecución de actividades la revisión a la encuesta que se encuentra alojada en este mismo espacio.
</t>
    </r>
    <r>
      <rPr>
        <b/>
        <sz val="14"/>
        <rFont val="Arial Narrow"/>
        <family val="2"/>
      </rPr>
      <t xml:space="preserve">P8. Generar espacios y mecanismos que permitan la gestión del conocimiento promoviendo el uso y apropiación de la Información Estadística dispuesta en el Portal Colombia TIC 
</t>
    </r>
    <r>
      <rPr>
        <b/>
        <sz val="12"/>
        <rFont val="Arial Narrow"/>
        <family val="2"/>
      </rPr>
      <t xml:space="preserve"> 8.1 Divulgar piezas de comunicación dando a conocer la información estadística que se encuentra en el portal Colombia TIC
</t>
    </r>
    <r>
      <rPr>
        <sz val="12"/>
        <rFont val="Arial Narrow"/>
        <family val="2"/>
      </rPr>
      <t>1.Construyamos datos inclusivos y equitativos: pieza enviada por correo electrónico el 22 de marzo de 2024</t>
    </r>
    <r>
      <rPr>
        <sz val="14"/>
        <rFont val="Arial Narrow"/>
        <family val="2"/>
      </rPr>
      <t xml:space="preserve">
</t>
    </r>
    <r>
      <rPr>
        <b/>
        <sz val="14"/>
        <rFont val="Arial Narrow"/>
        <family val="2"/>
      </rPr>
      <t xml:space="preserve">	
</t>
    </r>
  </si>
  <si>
    <t>P3. Generar la información estadística y documentos sectoriales TIC para la toma de decisiones
3.1 Estudio previo radicado: El estudio previo para la suscripción del convenio de Encuesta TIC se radicó mediante número 242016113 de fecha 27/02/2024. El contrato ya se encuentra en ejecución.
3.5 Documentos sectoriales publicados: Publicación de 5 productos Sectoriales correspondientes al Boletín POSTAL 1T 2024, se incluye como nuevo producto el tablero de Power BI correspondiente a las cifras de 1 trimestre 2024.
P4. 4. Analizar y/o producir Información Estadística con enfoque diferencial e interseccional
4.1 Formulario diligenciado con la identificación de temáticas o variables: Se determinaron para el estudio el documento con las fuentes, temáticas y variables a analizar de las poblaciones con enfoque diferencial en las tecnologías TIC, según ECV año 2023. De esta forma se cumple con la meta establecida.
4.2 Campaña de comunicación institucional implementada: 2. Recolectemos #DatosParaTodos:  pieza enviada por correo electrónico el 14 de junio de 2024.
P5. Disponer de presupuesto para el diagnóstico y fortalecimiento de registros administrativos y de las operaciones estadísticas a cargo del Ministerio
5.1 Personal Contratado. Actualmente, el GIT cuenta con 10 profesionales contratados por prestación de servicios, los cuales atienden de manera transversal las actividades asociadas al proyecto. Esto contratos estarán vigentes hasta el 31/12/2023, excepto el contrato 890-2024 que se aprobó por 6 meses.
P6. Fortalecer la información estadística que produce el MinTIC
6.1 Documento con la demanda de información estadística satisfecha y no satisfecha del MinTIC: El insumo principal para caracterizar la demanda de información estadística satisfecha y no satisfecha, es el resultado que arrojó la aplicación del mecanismo de encuesta, el cual estuvo habilitado para respuesta hasta el día 31 de mayo.  Los resultados de cada uno de los formularios son los siguientes:
Academia (AC) – 14, Sector Privado (SP) – 2, Operadores (OP) – 166, Usuarios Internos (UI) - 28
Entes Territoriales (ET) – 8
Estos cuestionarios se adecuaron para los 5 diferentes grupos de interés del ecosistema de datos del MiNTIC identificados,  y una vez terminado el periodo de diligenciamiento programado se procedió a su consolidación y actualmente se están ponderando los resultados, para así poder identificar y caracterizar la demanda de información estadística satisfecha y la no satisfecha. A partir de los resultados se obtuvo datos de uso de la información estadística.
6.2 Producción de información estadística no satisfecha: Desde la OAPES se continúa analizando la posibilidad de aplicarla con un operador diferente y poder satisfacer la demanda no satisfecha.
6.3 Mejorar el espacio para capturar la percepción de los usuarios que consultan la información estadística en el portal Colombia TIC y adicionalmente las necesidades de información del Sector: Seguimos trabajando en la optimización y mejora continua de nuestro Portal Colombia TIC, con el objetivo de ofrecer una experiencia más amigable y atractiva para nuestros usuarios interesados en información estadística del Sector TIC.
P8. Generar espacios y mecanismos que permitan la gestión del conocimiento promoviendo el uso y apropiación de la Información Estadística dispuesta en el Portal Colombia TIC.
8.1 Piezas de comunicación enviadas: 4. Pieza de comunicación difundida a través de correo electrónico:  Recolectemos #DatosParaTodos:  pieza enviada por correo electrónico el 14 de junio de 2024.
8.3 Divulgación de información estadística en la Mesa Técnica estadística del sector TIC: La Mesa Técnica Estadística del Sector TIC se llevó a cabo en el primer trimestre del año, cumpliendo así con la meta establecida para el indicador correspondiente. Esto permite afirmar que se han cumplido los objetivos trazados para este período y que se han generado los insumos necesarios para la evaluación y mejora continua del sector.</t>
  </si>
  <si>
    <t>P2. Mantener certificación de las Operaciones Estadísticas registradas en el SICODE
2.1 Certificaciones de participación:
Se ha participado en los cursos ofertados por el DANE por parte de los colaboradores del GITEES. Algunos de ellos son Marco de Aseguramiento de la calidad para Colombia
P3. Generar la información estadística y documentos sectoriales TIC para la toma de decisiones
3.1 Estudio previo radicado: El convenio con el DANE ya se encuentra en ejecución. Se cumple con la meta establecida para el indicador propuesto.  
3.2 Estudio previo aprobado: El estudio previo del convenio de la Encuesta TIC aprobado por el Comité de Contratación ya se encuentra suscrito por la Jefe Oficina de Planeación y Estudios Sectoriales con fecha de suscripción del 22 de marzo de 2024.
3.5 Documentos sectoriales publicados: Publicación de 18 productos Sectoriales correspondientes al Tablero de Power BI del Boletín TIC 4T 2023, Metas de Gobierno del 4T 2023 y 1T 2024 y el Boletín de TV 1T 2024, Boletín TIC 1T 2024 y Boletín Postal 2T 2024.
P4. 4. Analizar y/o producir Información Estadística con enfoque diferencial e interseccional
4.1 Formulario diligenciado con la identificación de temáticas o variables: ya se encuentra cumplida esta actividad, se reporta cumplimiento en el reporte 2T 2024.
4.2 Campaña de comunicación institucional implementada: ya se encuentra cumplida esta actividad, se reporta cumplimiento en el reporte 2T 2024.
4.3 Documento elaborado: Se entrega el documento borrador del estudio con información estadística sobre el Uso y Tenencia de TIC, con un enfoque diferencial e interseccional, que incluye algunos análisis de las tablas de salida procesadas en agosto de 2024. Además, se presentan tablas desglosadas por ciclos de vida para departamentos y regiones.
P5. Disponer de presupuesto para el diagnóstico y fortalecimiento de registros administrativos y de las operaciones estadísticas a cargo del Ministerio
5.1 Personal Contratado: Actualmente, el GIT cuenta con 10 profesionales contratados por prestación de servicios, los cuales atienden de manera transversal las actividades asociadas al proyecto. Esto contratos estarán vigentes hasta el 31/12/2023.
5.2 Proyecto de inversión aprobado y en ejecución: El proyecto de inversión "Generación de información estadística del Sector TIC Nacional" se formuló como una iniciativa estratégica cuyo propósito fundamental consiste en el mejoramiento de la calidad y disponibilidad de los datos estadísticos inherentes al sector de Tecnologías de la Información y Comunicación (TIC). Para la vigencia fiscal de 2025, se ha destinado una asignación presupuestal de $15.017.661.079.
P6. Fortalecer la información estadística que produce el MinTIC
6.1 Documento con la demanda de información estadística satisfecha y no satisfecha del MinTIC: 
La actividad se da por terminada y cumplida en el sentido que se obtiene finalmente el Archivo de los resultados consolidados de las encuestas a usuarios y el Documento de la demanda satisfecha y no satisfecha de la información estadística del MINTIC.
En resumen, se inició con la estructturación de la encuesta, donde se diseño de acuerdo con el propósito de identificar necesidades de información, identificar usuarios internos y externos de la información estadística que produce MINTIC de manera periódica durante cada vigencia. Adicionalmente, poder identificar si las necesidades de información presentadas por los usuarios que diligenciaron la encuesta, puede ser o no ser satisfecha por la información que produce la Entidad.
Luego de realizar la caracterización de la demanda de información estadística y se registró en el documento construido para ella denominado "Documento de la demanda satisfecha y no satisfecha de la información estadística del MINTIC", asi como también se identificó, qué información se satisface y cual no se satisface durante el ejercicio de producción estadística que realiza el Ministerio.
Posteriormente se procedio a elaborar el correo de confirmación de la información a los usuarios, donde se responde a los usuarios que contestaron las correspondientes encuestas, si su necesidad de información estadística identificada y caracterizada puede ser o no, satisfecha por la información estadística que proceduce el Ministerio através de nuestras 3 operaciones estadísticas certificadas en la Norma Técnica NTC PE1000:2020.
Finalmente, se llevaron a cabo reuniones y mesas de trabajo con los responsables de cada operación estadística para gestionar las necesidades identificadas, fortaleciendo así el proceso de gestión de la información estadística del Ministerio.
6.2 Producción de información estadística no satisfecha: Se proyecto correo a la Coordinación para dar respuesta al solicitante de la demanda de conocimiento del nivel de madurez de las empresas-MiPymes con el siguiente texto: Señor
Ismael Felipe Perdomo Franky
Dirección de Economía Digital - Subdirección de Transformación Digital
iperdomo@mintic.gov.co
De acuerdo con su participación en el ejercicio de Demanda de Información Estadística para la vigencia 2023 y su necesidad manifestada sobre el "conocimiento del nivel de madurez de las empresas-MiPymes",  le informamos lo siguiente:
Tras revisar y analizar su requerimiento sobre el nivel de madurez de las empresas-MiPymes en Colombia, realizamos un exhaustivo rastreo en fuentes relevantes, como la Cámara de Comercio Electrónico, ANIF y ACOPI. Dentro de este proceso, se consultaron informes recientes como la Encuesta de Desempeño Empresarial de ACOPI (2023) [https://www.acopi.org.co/encuesta-de-desempeno-empresarial/] y la Encuesta MiPyme ANIF (2023) [https://www.anif.com.co/encuesta-mipyme-de-anif/encuesta-mipyme-anif/].
Sin embargo, se detectó un vacío de información relevante sobre el nivel de madurez tecnológica de las MiPymes en Colombia. En respuesta a esta necesidad insatisfecha, proponemos una solución que consiste en solicitar al DANE una propuesta técnico-económica para incluir las variables necesarias en la Encuesta ENTIC_Empresas. La encuesta se espera que sea aplicada el próximo año, lo que brindará una herramienta más robusta para medir el nivel de madurez tecnológica de las MiPymes.
6.3 Mejorar el espacio para capturar la percepción de los usuarios que consultan la información estadística en el portal Colombia TIC y adicionalmente las necesidades de información del Sector: Se mejoro el espacio para capturar la información de los usuarios de información Estadísticas y se analizaron los datos producto de la encuesta aplicada, en el marco de la consulta de necesidades de información estadísticas para la vigencia 2024.
P8. Generar espacios y mecanismos que permitan la gestión del conocimiento promoviendo el uso y apropiación de la Información Estadística dispuesta en el Portal Colombia TIC.
8.1 Piezas de comunicación enviadas: 5. Pieza de comunicación difundida a través de correo electronico:  Consulta nuestras operaciones estadísticas certificadas:  pieza enviada por correo electronico el 21 de agostode 2024. 6.Pieza de comunicación difundida a través de correo electronico:  📊Consulta nuestro portal Colombia TIC con datos actualizados del sector📺🛜📲📭:  pieza enviada por correo electronico el 17 de septiembre de 2024.
8.2 Jornadas de capacitación y/o entrenamiento realizadas en viernes del conocimiento:
Se realizo el Viernes de conocimiento Presencial en el Auditorio- bajo la temática del  Relanzamiento Observatorio Nacional de Tecnologías de la Información y las Comuniciones, en donde se presentaron las Operaciones Estdísticas, indicadores relevantes para el sector, esto a cargo de la ONTIC.
8.3 Divulgación de información estadística en la Mesa Técnica estadística del sector TIC: ya se encuentra cumplida esta actividad, se reporta cumplimiento en el reporte 2T 2024.</t>
  </si>
  <si>
    <t>Oficina Asesora de Planeación y Estudios Sectoriales (GITEES)</t>
  </si>
  <si>
    <t>E2-D5-2000</t>
  </si>
  <si>
    <t>https://mintic-my.sharepoint.com/personal/oficinadeplaneacion_mintic_gov_co/_layouts/15/onedrive.aspx?ct=1676907977726&amp;or=OWA%2DNT&amp;cid=d2b98f56%2D7b19%2De130%2Da001%2Dec2f1091718c&amp;ga=1&amp;id=%2Fpersonal%2Foficinadeplaneacion%5Fmintic%5Fgov%5Fco%2FDocuments%2FOficina%20Asesora%20de%20Planeaci%C3%B3n%2FGIT%20de%20Estadisticas%20y%20Estudios%20Sectoriales%2FGrupo%2FASPA%2F2024%2F2024</t>
  </si>
  <si>
    <t>Evaluación de políticas, programas (iniciativas) y/o proyectos, estudios sectoriales</t>
  </si>
  <si>
    <t>Visualizador de la oferta institucional</t>
  </si>
  <si>
    <t>Evaluación de políticas, programas (iniciativas) y/o proyectos, estudios sectoriales realizadas</t>
  </si>
  <si>
    <t xml:space="preserve">
Busca determinar los cambios directos e indirectos generados por el proyecto en relación con sus objetivos y metas, contribuyendo así a la toma de decisiones informadas y la mejora continua de la gestión del Ministerio</t>
  </si>
  <si>
    <t>Sumatoria de evaluaciones realizadas</t>
  </si>
  <si>
    <t>Se inició la elaboración del documento de diseño de la evaluación de impacto del proyecto NavegaTIC. El 6 de marzo de 2024, de 2,00 PM a 3:00 PM, se realizó una reunión con el equipo de la Dirección de Infraestructura (Alberto Luís Mays, Lorena María Leyton y Camilo Andrés Luna) que conoció del proyecto. En esa reunión se presentó lo relacionado con dos contratos ejecutados en el marco de este proyecto. Se acordó tener otra reunión para verificar si se tiene información que permita hacer la evaluación de impacto.</t>
  </si>
  <si>
    <t>"Se recibió memorando donde se aprueba el documento de “diseño de la evaluación de impacto del proyecto NAVEGATIC” por parte de la Dirección de Infraestructura (Radicado 242063662 del 7 de junio de 2024). Se ha continuado con los trámites ante el ICFES (Radicado MINTIC 202466208 de 17 de junio de 2024) y ante el MEN (Radicado MEN No. 2024-EE-178519 del 2024-06-19) con el propósito de obtener los datos que permitirán realizar la evaluación de impacto".</t>
  </si>
  <si>
    <t>Se ha realizado la evaluación de políticas, programas (iniciativas) y/o proyectos, estudios sectoriales 9. Evaluación de políticas, programas (iniciativas) y/o proyectos, estudios sectoriales
9.1 Realizar evaluación de politica, programa (iniciativa), proyectos y/o estudios sectoriales realizados
Se ha recibido respuesta del MEN (Radicado MEN 2024-EE-220599) por medio de la cual se hace entrega de los datos solicitados. Se ha continuado con los trámites ante el ICFES (Radicado MINTIC 202466208 de 17 de junio de 2024) con el propósito de obtener los datos que permitirán realizar la evaluación de impacto. Se ha iniciado el cruce de la tabla de datos de los beneficiarios del proyecto Navegatic con la tabla de datos sobre deserción escolar del MEN. Se aprobó la modificación del cronograma, con lo cual la aplicación de la metodología para realizar la evaluación de impacto se terminará en el cuarto trimestre del año 2024 junto con el análisis de los resultados y su posterior divulgación</t>
  </si>
  <si>
    <t>Oficina Asesora de Planeación y Estudios Sectoriales  (GITEES)</t>
  </si>
  <si>
    <t>https://mintic-my.sharepoint.com/personal/oficinadeplaneacion_mintic_gov_co/_layouts/15/onedrive.aspx?ct=1676907977726&amp;or=OWA%2DNT&amp;cid=d2b98f56%2D7b19%2De130%2Da001%2Dec2f1091718c&amp;ga=1&amp;id=%2Fpersonal%2Foficinadeplaneacion%5Fmintic%5Fgov%5Fco%2FDocuments%2FOficina%20Asesora%20de%20Planeaci%C3%B3n%2FGIT%20de%20Estadisticas%20y%20Estudios%20Sectoriales%2FGrupo%2FASPA%2F2024%2F2024%2F9%2E%20P9%2E%20Evaluaci%C3%B3n%20de%20pol%C3%ADticas%2C%20programas%20%28iniciativas%29%20y%20o%20proyectos%2C%20estudios%20sectoriales%2DCONPES%204083</t>
  </si>
  <si>
    <t>Fortalecimiento de las capacidades Institucionales para la Seguridad y Privacidad de la Información</t>
  </si>
  <si>
    <t>Establecer lineamientos y estrategias para fortalecer la confidencialidad, integridad, disponibilidad, autenticidad, privacidad y no repudio de la información que circula en el mapa de operación por procesos de la entidad</t>
  </si>
  <si>
    <t xml:space="preserve">07. Fortalecimiento organizacional y simplificación de procesos. 
12. Seguridad Digital.
15. Gestión del conocimiento y la innovación.
</t>
  </si>
  <si>
    <t>Seguridad y Privacidad de la Informacion</t>
  </si>
  <si>
    <t>Desarrollo de los planes y estrategias de Seguridad y Privacidad de la Información</t>
  </si>
  <si>
    <t>Avance en el cumplimiento de las actividades de los planes y estrategias de Seguridad y Privacidad de la Información</t>
  </si>
  <si>
    <t>(Actividades de los planes y estrategias de seguridad y privacidad de la información ejecutados / Actividades de los planes y estragetgias de seguridad y privacidad de la información programados) X 100</t>
  </si>
  <si>
    <t>Durante el primer trimestre, se llevaron a cabo diversas actividades en el marco del Sistema de Gestión de Seguridad y Privacidad de la Información. En primer lugar, se realizó un seguimiento exhaustivo de la ejecución de las actividades establecidas en el plan operativo, con el fin de garantizar un alto nivel de cumplimiento en todas las áreas relacionadas con la seguridad de la información. 
En relación con los incidentes reportados a la mesa de servicios, se filtraron mensualmente exclusivamente aquellos que estaban relacionados con la seguridad de la información. Durante este periodo, el indicador correspondiente alcanzó un nivel alto, debido a que estos incidentes fueron gestionados oportunamente según el procedimiento establecido en la entidad, logrando una gestión del 100%.
En otro orden de ideas, se enviaron varias solicitudes de modificación de la ficha del PAA. Es relevante destacar que, hasta el momento, se han comprometido $562.565.267 de la iniciativa en cuestión. De este monto, se han ejecutado $53.320.734. Es importante tener en cuenta que se esta a la espera que el área dueña de la ficha de inversion realizace las modificacion en el valor todtal de la iniciativa.</t>
  </si>
  <si>
    <t>"Durante el segundo trimestre, se llevaron a cabo diversas actividades en el marco del Sistema de Gestión de Seguridad y Privacidad de la Información. En primer lugar, se realizó un seguimiento exhaustivo de la ejecución de las actividades establecidas en el plan operativo, con el fin de garantizar un alto nivel de cumplimiento en todas las áreas relacionadas con la seguridad de la información. 
En relación con los incidentes reportados a la mesa de servicios, se filtraron mensualmente exclusivamente aquellos que estaban relacionados con la seguridad de la información. Durante este periodo, el indicador correspondiente alcanzó un nivel alto, debido a que estos incidentes fueron gestionados oportunamente según el procedimiento establecido en la entidad, logrando una gestión del 100%.
En otro orden de ideas, se enviaron varias solicitudes de modificación de la ficha del PAA. Es relevante destacar que, hasta el momento, se han comprometido $687.424.067 de la iniciativa en cuestión. De este monto, se han ejecutado $223,162,334,00 Es importante tener en cuenta que se esta a la espera que el área dueña de la ficha de inversion realizace las modificacion en el valor todtal de la iniciativa."</t>
  </si>
  <si>
    <t>El tema se ha dado por algunos cambios en los alcances de los proyectos inicialmente planteados, se han realizado ajustes en las modadlidades de contratación, obedeciendo  a la alineación con las necesidades del sistema frente a los requerimientos del SIG como Sistema integrado, resultado en ajustes presupuestales y en ajustes al Plan estratégico del área. así se han impactado los tiempos inicialmente proyectados en el plan Anual de Adquisiciones y las metas y actividades de despliegue del plan estratégico. Es así como en algunas mesas de trabajo con Planeación y con al OTI se ha determinado que algunas de las necesidades del GIT se podrían cubrir desde la fábrica de Software contratada por la OTI y no era necesario salir a mercado.</t>
  </si>
  <si>
    <t>Durante el tercer trimestre, se llevaron a cabo diversas actividades en el marco del Sistema de Gestión de Seguridad y Privacidad de la Información. En primer lugar, se realizó un seguimiento exhaustivo de la ejecución de las actividades establecidas en el plan operativo, con el fin de garantizar un alto nivel de cumplimiento en todas las áreas relacionadas con la seguridad de la información.
En relación con los incidentes reportados a la mesa de servicios, se filtraron mensualmente exclusivamente aquellos que estaban relacionados con la seguridad de la información. Durante este periodo, el indicador correspondiente alcanzó un nivel alto, debido a que estos incidentes fueron gestionados oportunamente según el procedimiento establecido en la entidad, logrando una gestión del 100%.
En este orden de ideas, durante el transcurso del trimestre, solamente fue necesario modificar la línea del PAA 1010009. Por lo que, es relevante destacar que, hasta el momento, se han comprometido un valor de $689.175.733 de la iniciativa en cuestión. De este monto, se han ejecutado $401.201.733. Finalmente, acorde con la planeación realizada, se tiene pendiente el compromiso de dos (2) contratos con persona jurídica, los cuales se están adelantando el proceso de evaluación de la oferta y aprobación de adicción respectivamente.</t>
  </si>
  <si>
    <t>Una vez realizados los ajustes solicitados, obedeciendo a la alineación con las necesidades del sistema frente a los requerimientos del SIG como Sistema Integrado de Gestión, se procedió a realizar los ajustes presupuestales y al Plan estratégico del área. Siendo así, se han impactado los tiempos inicialmente proyectados en el plan Anual de Adquisiciones y las metas y actividades de despliegue del plan estratégico. Es así como, dentro de la corrección de esto se llevaron a cabo diferentes mesas de trabajo con El GIT de Planeación y Seguimiento en el ejercicio de realizar los ajustes de manera controlada y la distribución de los indicadores y actividades acorde con el nuevo valor de la apropiación total efectivamente aprobado en el comité MIG# 82. Por otro lado, durante el transcurso del trimestre se participaron en diferentes reuniones junto con el equipo de la Fábrica de Software para determinar el alcance de la solución, el valor requerido para la adicción y adelantar el trámite administrativo para solicitar la aprobación de adicción al contrato de la Oficina de TI.</t>
  </si>
  <si>
    <t>SPI</t>
  </si>
  <si>
    <t>E2-D5-3000</t>
  </si>
  <si>
    <t>ok sin observaciones</t>
  </si>
  <si>
    <t>A continuación, se presenta el reporte de avance del plan de estratégico sectorial para el primer trimestre de 2023 a nivel de iniciativas, la información se distribuye de la siguiente manera, teniendo en cuenta que la primera columna es la "A" de izquierda a derecha.
Columna A "Bases PND": Se refiere al curso de acción del sector TIC para remover obstáculos y transformar las condiciones que hagan posible acelerar el crecimiento económico y la equidad de oportunidades correspondiente a las iniciativas dentro del Plan Nacional de Desarrollo, son un factor determinante en el cambio que reclama el país para una sociedad más equitativa, el cierre de brechas, el rol de los jóvenes y las mujeres en la transformación de la sociedad y la definición territorial de las políticas que se necesitan en los municipios, veredas y departamentos y el reconocimiento de la heterogeneidad de organizaciones sociales existentes en el país. 
Columna B "Catalizadores-Componentes PND": Dan cuenta de los principales objetivos, metas y estrategias de orden superior, que posteriormente se desagregarán en componentes sectoriales se definen las líneas estratégicas del Plan Estratégico del sector TIC a saber:
Columna C. "Enfonque": 
1.	Enfoque estratégico: Establece objetivos claros pensados a largo plazo, con el conjunto de acciones necesarias a corto plazo que permitan alcanzarlos, y en Mintic son:
•	Conectividad reducción de la Brecha digital y la Pobreza
•	Ecosistemas de innovacion
•	Educacion Digital
2.	Enfoque Transversal:	
•	Cultura
•	Arquitectura Institucional
•	Relación con los Grupos de Interés
•	Seguimiento Análisis 
•	Liderazgo, Innovación y Gestión del Conocimiento
Columna D. “Línea estratégica / Dimensión MIG”: Conjunto de políticas para la adopción de medidas/Componentes del Modelo Integrado de Gestión que permiten evaluar el  cumplimiento integral de los requisitos establecidos por las normas y políticas vigentes que en materia de desempeño institucional promueve el Estado.
Líneas Estratégicas:
1.- Conectividad reducción de la Brecha digital y la Pobreza: Utilizaremos las distintas
tecnologías disponibles para conectar a todos los colombianos con las oportunidades, reducir la Brecha Digital y recibir en nuestro país la era del 5G. Trabajaremos hombro a hombro con todo el sector para llegar a con internet de calidad a las ciudades y a todos los rincones del país.
2.- Ecosistemas de innovacion :La tecnología debe tener un propósito: generar inclusión, oportunidades, productividad y una relación de confianza y colaboración entre la ciudadanía y el Estado. Fomentaremos los ecosistemas de innovación
como mecanismo para acelerar la transformación digital del sector público y del sector privado. Seremos referentes latinoamericanos en el uso de la Inteligencia Artificial para superar problemáticas sociales del país.
3.- Educacion Digital: Queremos que todos los colombianos tengamos las herramientas para ser exitosos en esta revolución tecnológica. Formaremos habilidades digitales para promover la generación de nuevos empleos y la protección de los empleos actuales. Formaremos el talento que requiere nuestro país para impulsar la transformación digital. La tecnología será la herramienta para acompañar a rectores y docentes en la transformación de la educación. Llevaremos servicios y contenidos pedagógicos innovadores a los maestros, estudiantes y padres de familia. Este será un trabajo en equipo con todo el sector educativo.
1.	Dimensión Arquitectura Institucional
2.	Dimensión Seguimiento, Control y Mejora
3.	Dimensión de Cultura
4.	Dimensión Estrategia
5.	Dimensión Relación con los Grupos de Interés
Columna E “iniciativa”: Define el plan de actuación con el que se logrará el objetivo de la iniciativa.
Columna F "Objetivo Iniciativa": se relacionan las iniciativas del plan estratégico para la vigencia actual, se definen como el componente básico o módulo articulador del esquema de planeación estratégica adoptado por el Ministerio TIC, como cabeza de sector.
Columna G “Política de Gestión y Desempeño Institucional”: Finalidad al que se desea lograr en el desarrollo de la iniciativa.
Columna H "Objetivo de desarrollo Sostenible": Son 17 Objetivos de Desarrollo Sostenible y sus 169 metas son de carácter integrado e indivisible, de alcance mundial y de aplicación universal, tienen en cuenta las diferentes realidades, capacidades y niveles de desarrollo de cada país y respetan sus políticas y prioridades nacionales.
1.	Poner fin a la pobreza en todas sus formas en todo el mundo
2.	Poner fin al hambre, lograr la seguridad alimentaria y la mejora de la nutrición y promover la agricultura sostenible.
3.	Garantizar una vida sana y promover el bienestar para todos en todas las edades
4.	Garantizar una educación inclusiva, equitativa y de calidad y promover oportunidades de aprendizaje durante toda la vida para todos.
5.	Lograr la igualdad entre los géneros y el empoderamiento de todas las mujeres y niñas
6.	Garantizar la disponibilidad de agua y su ordenación sostenible y el saneamiento para todos.
7.	Garantizar el acceso a una energía asequible, segura, sostenible y moderna para todos.
8.	Promover el crecimiento económico sostenido, inclusivo y sostenible, el empleo pleno y productivo y el trabajo decente para todos.
9.	Construir infraestructura resiliente, promover la industrialización inclusiva y sostenible y fomentar la innovación.
10.	Reducir la desigualdad en y entre los países.
11.	Lograr que las ciudades y los asentamientos humanos sean inclusivos, seguros, resilientes y sostenibles.
12.	Garantizar modalidades de consumo y producción sostenibles.
13.	Adoptar medidas urgentes para combatir el cambio climático y sus efectos (tomando nota de los acuerdos celebrados en el foro de la Convención Marco de las Naciones Unidas sobre el Cambio Climático).
14.	Conservar y utilizar en forma sostenible los océanos, los mares y los recursos marinos para el desarrollo sostenible.
15.	Proteger, restablecer y promover el uso sostenible de los ecosistemas terrestres, efectuar una ordenación sostenible de los bosques, luchar contra la desertificación, detener y revertir la degradación de las tierras y poner freno a la pérdida de la diversidad biológica.
16.	Promover sociedades pacíficas e inclusivas para el desarrollo sostenible, facilitar el acceso a la justicia para todos y crear instituciones eficaces, responsables e inclusivas a todos los niveles.
17.	Fortalecer los medios de ejecución y revitalizar la alianza mundial para el desarrollo sostenible.
Columna I:"Proceso MIG": Proceso por el cual la iniciativa se clasifica dentro del Modelo Integrado de Gestión.
Columna J "Apropiación 2023": Se relaciona la ejecución por iniciativa para la vigencia 2023.
Columna K "Ejecución 2023": Se relaciona la ejecución por iniciativa para la vigencia 2023.
Columna L "Apropiación 2024": Se relaciona la ejecución por iniciativa para la vigencia 2024.
Columna M "Apropiación 2025": Se relaciona la ejecución por iniciativa para la vigencia 2025.
Columna N "Apropiación 2026": Se relaciona la ejecución por iniciativa para la vigencia 2026.
Columna O "Proyecto Fuente de Recursos vigencia 2023": Se relaciona el proyecto (ficha) de inversión que aporta recursos al desarrollo de cada iniciativa
Columna P “Producto de la Iniciativa”: Se refiere al resultado puntual del logro al que se quiere llegar
Columna Q "Indicador de la Iniciativa": Se refiere al nombre de cada uno de los indicadores que muestran el cumplimiento de las iniciativas del Plan estratégico.
Columna R "Tipo de Indicador": Forma en que se calculan los avances del indicador con respecto a la meta
-Acumulado: mide el resultado obtenido en una fecha determinada, incluyendo en el cálculo cuatrienal los resultados de los años anteriores.
-Capacidad: Centran la atención entre el punto de partida (línea base) y el punto esperado de llegada (meta)
-Flujo: Miden los logros que se repiten cada año y a lo largo de este, sin que los resultados de este afecten los del año anterior o el siguiente.
-Reducción: Miden los esfuerzos de un sector o entidad por disminuir un valor que se tiene a una fecha determinada.
Columna S "Línea base": Punto de referencia a partir del cual, se puede medir el cambio que genera la intervención pública.
Columna T "Meta 2023": Se refiere a las unidades a entregar asociadas al cumplimiento del indicador para la vigencia 2023.
Columna U "Avance 2023": Se refiere al avance entregado acumulado o sin acumular (dependiendo del tipo de indicador) para la vigencia 2023.
Columna V "Meta 2024": Se refiere a las unidades a entregar asociadas al cumplimiento del indicador para la vigencia 2024.
Columna W "Avance 2024": Se refiere al avance entregado acumulado o sin acumular (dependiendo del tipo de indicador) para la vigencia 2024.
Columna X "Meta 2025": Se refiere a las unidades a entregar asociadas al cumplimiento del indicador para la vigencia 2025.
Columna Y "Avance 2025": Se refiere al avance entregado acumulado o sin acumular (dependiendo del tipo de indicador) para la vigencia 2025.
Columna Z "Meta 2026": Se refiere a las unidades a entregar asociadas al cumplimiento del indicador para la vigencia 2026.
Columna AA "Avance 2026": Se refiere al avance entregado acumulado o sin acumular (dependiendo del tipo de indicador) para la vigencia 2026.
Columna AC "Meta Cuatrienio": Se refiere a las unidades acumuladas a entregar asociadas al cumplimiento del indicador para el cuatrienio.
Columna AD: "Avance Cuatrienio": Se refiere al avance acumulado entregado para el cuatrienio.
Columna AE "Dependencia responsable": Corresponde a la dependencia o entidad asociada al cumplimiento de cada una de las iniciativas del Plan Estratégico</t>
  </si>
  <si>
    <t>PEI 1T</t>
  </si>
  <si>
    <t>Ajustes realizados versión 1.1 – Actualización 31 de marzo de 2023 contra la versión 1.0 publicada el 31 de enero de 2023
Con el fin de que los indicadores del Plan estratégico Institucional_PEI cumplan con los criterios de calidad, desde la Oficina Asesora de Planeación y Estudios sectoriales_OAPES, se realizan las siguientes modificaciones:
•	Dirección de Vigilancia, Inspección y Control, indicador, "Verificaciones de cumplimiento a las obligaciones de los Proveedores de redes y servicios de telecomunicaciones y servicios postales, realizadas". se modifica redacción en el indicador por temas de calidad.
•	Dirección de Vigilancia, Inspección y Control, indicador, "Trámites que impactan la gestión de las actuaciones administrativas, realizados", se modifica redacción en el indicador por temas de calidad
•	Dirección de Infraestructura, indicador, "Cabeceras con redes de transporte de alta velocidad", se ajusta el catalizador por temas de calidad
•	Dirección de Economía Digital, indicador, "Número de ciudadanos con herramientas para el emprendimiento digital", se ajusta el catalizador por temas de calidad
•	Subdirección para la Gestión del Talento Humano, indicador, "Plan Estratégico de Talento Humano realizado y publicado", se ajusta la línea base por temas de calidad
•	Subdirección para la Gestión del Talento Humano, indicador, "Plan de vacantes elaborado y publicado", se ajusta la línea base por temas de calidad
•	Subdirección para la Gestión del Talento Humano, indicador, "Plan Institucional de Capacitación elaborado y publicado", se ajusta la línea base por temas de calidad
•	Subdirección para la Gestión del Talento Humano, indicador, "Plan de Bienestar elaborado y publicado", se ajusta la línea base por temas de calidad
•	Subdirección para la Gestión del Talento Humano, indicador, "Plan de Seguridad y Salud en el Trabajo elaborado y publicado", se ajusta la línea base por temas de calidad
•	Subdirección para la Gestión del Talento Humano, indicador, "Solicitudes de retiro gestionadas", se ajusta la línea base por temas de calidad
•	Subdirección para la Gestión del Talento Humano, indicador, "Porcentaje de avance cuentas por cobrar gestionadas conforme a la nómina recibida por FOPEP", se ajusta la línea base por temas de calidad
•	Subdirección para la Gestión del Talento Humano, indicador, "Porcentaje de avance en la generación de las certificaciones de temas pensionales atendidas, en relación con las recibidas", se ajusta la línea base por temas de calidad
•	Oficina para la Gestión de Ingresos del Fondo, indicador, "Número de informes correspondientes al seguimiento a la cadena de gestión integral del cobro", se modifica la redacción del indicador por temas de calidad
•	Oficina para la Gestión de Ingresos del Fondo, indicador, "Informes de ejecución presupuestal y contractual", se modifica la redacción del, indicador por temas de calidad
•	Subdirección Contractual, indicador, "Porcentaje de avance del PAA" se ajusta la línea base por temas de calidad en el indicador.
•	Oficina internacional, indicador, "Realizar o mantener acuerdos o convenios mediante instrumentos de cooperación internacional con países estratégicos y/o actores internacionales, que  aporten en la ejecución del plan nacional de desarrollo 2022-2026 en materia TIC", se modifica la redacción del indicador, y se ajusta la línea base por temas de calidad
•	Subdirección Administrativa, indicador, "Informe de Fortalecimiento realizado", se modifica la redacción del indicador por temas de calidad
•	Oficina Asesora de Planeación y Estudios Sectoriales, indicador, "cumplimiento del plan de acción", se ajusta línea base por temas de calidad
•	Oficina Asesora de Planeación y Estudios Sectoriales, indicador, "Avance en el desarrollo e implementación de Plataforma Integrada de Planeación y Seguimiento (PIPS)" se ajusta por temas de calidad
•	 Dirección Jurídica, indicador, "Disminución de la probabilidad de pérdida de demandas contra actos administrativos generales" se ajusta la línea base por temas de calidad
•	Dirección Jurídica, indicador, "Aumento en la suscripción de acuerdos de pago“, se ajusta la línea base por temas de calidad
•	“El catalizador Democratización de las TIC”, se cambia por “Superación de privaciones como fundamento de la dignidad humana y condiciones básicas para el bienestar” Dado que este sufrió modificación en el PND (areas: las que apliquen)</t>
  </si>
  <si>
    <t>PEI 2T</t>
  </si>
  <si>
    <r>
      <t>Ajustes realizados versión 1.1 – Actualización 31 de marzo 2023 contra la versión 1.2 publicada el 31 de julio de 2023
Con el fin de que los indicadores del Plan Estratégico Sectorial_PES cumplan con los criterios de calidad, desde la Oficina Asesora de Planeación y estudios sectoriales_OAPES, se realizan las siguientes modificaciones:
* OCI ajuste por calidad se retira el verbo del objetivo uqedando de la siguiente forma "Evaluar el cumplimiento de las metas, actividades y objetivos estratégicos de la entidad, el cumplimiento normativo, así como  a los riesgos institucionales"
* GITEES, se unifican los indicadores del PINEI en uno solo "PORCENTAJE DE AVANCE DEL PINEI"
* JURIDICA se modifica el nombre del indicador y la tipologia del indicador quedando asi: "porcentaje de acuerdos de pago suscritos" y pasando a tipología Stock
*JURIDICA se modifica el nombre del indicador y la tipologia del indicador quedando asi: "porcentaje de avance en la emision de conceptos solicitados  competencia de la 
direccion juridica" y pasando a tipología Stoc
*Direccion de industria y comunicaciones se incluye elm indicador "Comunicaciones relevadas entre personas sordas y oyentes a través del servicio del
Centro de Relevo"
*</t>
    </r>
    <r>
      <rPr>
        <sz val="11"/>
        <rFont val="Aptos Narrow"/>
        <family val="2"/>
        <scheme val="minor"/>
      </rPr>
      <t>Direccion de Gobierno Digital: debido a un error involuntario por parte de la direccion, se ajusta a 0% el avance cuantitativo de los indicadores "Índice de gobierno digital en entidades del Orden Territorial " y el "Índice de gobierno digital en entidades del Orden Nacional"</t>
    </r>
    <r>
      <rPr>
        <sz val="11"/>
        <color theme="1"/>
        <rFont val="Aptos Narrow"/>
        <family val="2"/>
        <scheme val="minor"/>
      </rPr>
      <t xml:space="preserve">
*Direccion de Gobierno Digital Se modifica el nombre del indicador de "Transformación Digital de las Entidades Públicas del Orden Nacional medido en la variación porcentual del Índice de Gobierno Digital" por "Índice de gobierno digital en entidades del Orden nacional"
*Direccion de Gobierno Digital Se modifica el nombre del indicador de "Transformación Digital de las Entidades Públicas del Orden Territorial medido en la variación porcentual del Índice de Gobierno Digital " por "Índice de gobierno digital en entidades del Orden nacional"
Direccion de gpbierno Digital, se incluye el indicador "Servidores públicos de entidades de orden nacional y territorial que participan en los espacios de transferencia de conocimiento para la generación de competencias"
*Direccion de Gobierno Digital, se incluye el,indicador "Entidades del orden nacional y territorial que aperturen, actualicen o usen los datos abiertos"
*Direccion de Economia Digital SE UNIFICAN LOS DOS INDICADORES ANTERIORES (Número de niños, niñas y adolescentes formados en TI Y Número de adultos formados en habilidades digitales) QUUEDANDO UNO SOLO "Formaciones finalizadas en habilidades digitales" ASIMISMO SE UNIFICA LA MAGNITUD FISICA DE LAS METAS
*GIT Medios publicos se modifica la meta " Estudios e informes de medición de audiencias e impacto de contenidos"pasando de 4 a 5 para la vigenciua 2023
*GIT Medios publicos se modifica la meta "Contenidos convergentes producidos y coproducidos" magnitud fisica pasa de 869 a 907
*OGIF se ajusta la meta "Informes de ejecución presupuestal y contractual !
*OGIF se ajusta la meta "Actualización de la herramienta con los registros recientes de ingresos y gastos del Fondo Único de TIC"
* Los valores de asignacion presupuestal estan en proceso de ajuste en el aplicativo
*se ajustan las lineas estrategicas de acuerdo con las 3 nuevas lineas establecidas
* teniendo en cuenta la version definitiva del plan de desarollo, se ajustan las transformaciones y catalizadores 
</t>
    </r>
  </si>
  <si>
    <t>PEI 3T</t>
  </si>
  <si>
    <t>*Direccion de Economia Digital pasa el indicador "Empresas y/o empresarios que adoptan tecnologías para la transformación digital." a la iniciativa TECNOLOGIA QUE TRANSFORMA
* Medios Publicos, se ajusta la magnitud fisica de la meta "“Contenidos convergentes producidos y coproducidos” 
*DATIC, se ajusta la magnitud fisica de las metas "Formaciones en HabilidadesDigitales" y "Comunicaciones relevadas entre personas sordas y oyentes a través del servicio del Centro de Relevo
*DICOM, se ajusta la magnitud fisica del indicador "Líneas de acción implementadas"
*Direccion Juridica, se ajustan los indicadores "Porcentaje de avance en la emisión de conceptos solicitados competencia de la Dirección Jurídica" y "porcentaje de acuerdos de pago suscritos"
*Direccion de Infraestructura, se modifica la tipologia del indicador "Conexiones a internet fijo en operación"
*OTI, se incluye el indicador "Índice de capacidad en la prestación de servicios de tecnología"
* COLCERT, se incluye el indicador "Número de plataformas o sistemas de información disponibles para la seguridad digital del Estado" y se elimina el indicador "Personas capacitadas para la gestion TI y en seguridad y privacidad de la informacion"</t>
  </si>
  <si>
    <t>OFRTIC: teniendo en cuenta el ejercicio de planeacion estrategica realizado a finales de 2023 y actualizacion de las HV de indicadores se actualizan las metas vigencia 2024 para los indcadores "Número de socializaciones, mesas de trabajo y/o atenciones que tengan por objetivo el fortalecimiento y sensibilización a nivel nacional,  de los grupos con intereses TIC, en la oferta institucional y en los procesos y procedimientos estratégicos del sector." y "Numero de acciones realizadas en el marco de la politica Pública de Comunicaciones de y para los Pueblos Indígenas"
OI: ajuste de nombre de un indicador
DED:AJUSTE DE META DE LA VIGENCIA DEL INDICADOR DE FORMACIONES FINALIZADAS EN
HABILIDADES DIGITALES DEL PLAN ESTRATEGICO SECTORIAL 2022-2026
Se solicita realizar los ajustes en las metas del 2024 al 2026 del proyecto Talento Tech de la iniciativa
“E1-L2-7.000/Desarrollo de habilidades digitales para la vida”, toda vez que el despliegue de la
estrategia se ajustó hacia una modalidad de presencialidad, lo que implica que los operadores destinen
recursos para la adecuación, oferta de espacios, logística y otros factores administrativos para lograr
implementar la estrategia, haciendo que las metas proyectadas de 2024 a 2026 para el beneficio se
vean impactadas hacia un menor número de personas del que se había proyectado inicialmente con
una modalidad virtual.
De acuerdo con el ajuste de las metas del proyecto Talento Tech que aporta directamente al
cumplimiento de meta del indicador Formaciones finalizadas en habilidades digitales y que hace parte
del Plan Estratégico Sectorial e Institucional 2022-2026, se solicita actualizar la meta de 2024 a 2026 y
la meta cuatrienio a 582.220 formaciones.</t>
  </si>
  <si>
    <t>*DGD: se ajusta el ppto modificación del valor asignado a la
iniciativa “E1-L2-1000 TRANSFORMACIÓN DIGITAL PARA LA PRODUCTIVIDAD DEL ESTADO A TRAVÉS DE LA
POLÍTICA DE GOBIERNO DIGITAL”, en el Plan Estratégico Institucional (PEI) cuyos recursos se derivan la ficha de inversión: “Fortalecimiento de las tecnologías de la información y las comunicaciones en las entidades del estado para la transformación digital del sector público a nivel nacional” a cargo de la Dirección de Gobierno Digital; al proyecto de la ficha de inversión “Servicio de asistencia, capacitación y apoyo para el uso y apropiación de las tic, con enfoque diferencial y en beneficio de la comunidad para participar en la economía digital. Nacional” buscando responder a las acciones necesarias para robustecer las estrategias de la Dirección de Apropiación de TIC en el marco de la formación del programa CiberPaz, así como la cantidad de personas para el seguimiento, asesoramiento y control sobre programas que tienen impacto en la población colombiana, pasando de un valor total actual de $ 210.611.190.272 a un valor total ajustado de $ 206.611.190.272 
*DGD: De conformidad con el asunto referenciado, procedo a solicitar comedidamente la modificación del indicador 1.13.
Servidores públicos de entidades de orden nacional y territorial que participan en los espacios de transferencia
de conocimiento para la generación de competencias (PES) a cargo de la Dirección de Gobierno Digital; POR  Número de participantes en espacios de transferencia de conocimiento para la generación de competencias digitales (PES); lo anterior
debido a que por temas de calidad de la información se requiere relacionar los resultados de los esfuerzos articulados no
solo con servidores públicos, sino también con los demás actores de la Política de Gobierno Digital.
*MP:De conformidad con el asunto referenciado, se ha realizado un traslado presupuestal por valor de
$12.718.412.270 el cual pretende financiar el proyecto “Renovación Tecnológica – Actualización cabeceras
satelitales de los canales de televisión y radio pública nacional, y canales de televisión regional” el cual
consiste en realizar la reposición de los sistemas de codificación, multiplexación, modulación, amplificación
y generación de tramas T2MI de las cabeceras satelitales a cargo de RTVC.
Por esta razón procedo a solicitar comedidamente la modificación del valor asignado a la iniciativa
“Fortalecimiento integral de los operadores públicos del servicio de televisión nacional”, en el Plan Estratégico
Institucional (PEI) y Sectorial (PES), cuyos recursos se derivan la ficha de inversión: BPIN 202300000000011/
Fortalecimiento integral de los operadores públicos del servicio de televisión nacional a cargo del GIT de
Fortalecimiento al Sistema de Medios Públicos; pasando de un valor total actual de $318.042.858.314 a un valor
total ajustado de $330.761.270.584.
*“Servicio de medición de audiencias e impacto de los contenidos” actualmente tiene meta 3 estudios
de audiencias realizados y esta debe pasar a 4. El producto “Servicio de educación informal en temas
relacionados con el modelo de convergencia de la televisión pública” actualmente tiene meta 130 capacitaciones
realizadas y esta debe pasar a 170. El producto “Servicio de producción y/o coproducción de contenidos
convergentes” actualmente tiene meta 988 contenidos multiplataforma y esta debe pasar a 1.221.
Las razones por las cuales se da el aumento en las metas son gracias a la financiación de la encuesta TDT
(Televisión Digital Terrestre) que se desarrolla dentro del producto de medición de audiencias. Por otra parte, el
producto de educación informal cuenta con más presupuesto y una estrategia de socialización y pedagogía para
recepción de la Televisión Digital con una mayor penetración. Finalmente, el producto de producción y/o
coproducción de contenidos destinó más recursos a la convocatoria Abre Cámara la cual entregará más
incentivos al igual que la convocatoria de emisoras comunitarias.
DVIC: Se ajusta la meta de los indicadores “Realizar las verificaciones, bajo el enfoque de riesgo a los PRST y Operadores Postales, conforme a la planeación establecida” y “Realizar los trámites que impactan la gestión de las actuaciones administrativas”
*SE AJUSTA PPTO POR ADICION E INCREMENTO De conformidad con el traslado presupuestal efectuado por la ficha de inversión “Desarrollo Masificación
Acceso a Internet Nacional” a la ficha de inversión “Transformación del modelo de Vigilancia, Inspección y
Control del sector TIC, a nivel Nacional” por valor de DIEZ MIL QUINIENTOS MILLONES DE PESOS
($10.500.000.000) MCTE, de manera atenta me permito solicitar la modificación de valor asignado a la
iniciativa SUPERVISIÓN INTELIGENTE E1-L1-1000, cuyo valor actual es de VEINTITRES MIL DOSCIENTOS
NOVENTA Y OCHO MILLONES DOSCIENTOS OCHO MIL DOSCIENTOS OCHENTA Y SEIS PESOS
($23.298.208.286) MCTE, pasando a un valor total de TREINTA Y TRES MIL SETECIENTOS NOVENTA Y
OCHO MILLONES DOCIENTOS OCHO MIL DOSCIENTOS OCHENTA Y SEIS PESO ($33.798.208.286)
MCT DE META DE INDICADOR Sumado a lo anterior, se solicita hacer la modificación del indicador Realizar los trámites que impactan la
gestión de las actuaciones administrativas
*traslado de indicador "Desarrollar Acciones de Promoción y Prevención" entre iniciativas
DATIC: Se solicita ajustar las metas de las vigencias 2024 a 2026 en el indicador "Formaciones en habilidades digitales", distribución que se ajusta al
cumplimiento de la meta general dentro de Plan Nacional de Desarrollo de Formaciones Finalizadas en
Habilidades Digitales, el cual se encuentra a cargo del Viceministerio de Transformación Digital.
*se ajusta la tipologia del indicador pasando a "capacidad" al ajustar la tipologia de acumulado a capacidad, se tiene en cuenta la linea base por lo tanto la programacion cuatrienio inicial seria   de 2.160.000 mas la linea base 2.071.846, para un total de meta cuatrienio de  4.231.846
*Se solicita ajustar las metas de las vigencias 2024 y 2025 en este indicador, y con ello la del cuatrienio presidencial. Todo esto con el fin de que la Dirección de Apropiación de TIC asuma la meta de 200.000 personas sensibilizadas en el cuatrienio que antes estaban a cargo de COLCERT. Así las cosas, para el caso del 2024, se trasladaron recursos adicionales a esta dependencia por parte de la Dirección de Gobierno Digital, por valor de $3.500.000.000 de pesos, con el fin de incrementar en 100.000 la meta 2024. Se adjunta como evidencia la solicitud de traslado que se fue aprobada por el Departamento Nacional de Planeación el pasado mes de marzo de la vigencia en curso. se ajusta por temas de calidad el objetivo, pasando de "1, 2, 3 X TIC, desde un
enfoque de salud mental,brinda herramientas para promover el uso seguro y responsable de las TIC y para prevenir los riesgos y delitos en Internet." a Brindar herramientas para promover el Uso Seguro y Responsable de las TIC, con el fin de prevenir los riesgos y delitos en Internet. Se ajusta el ppro pasando de 8.824.700.000 a 12.824.700.000
DED: Se requiere disminuir el aporte a la meta del indicador "Formaciones finalizadas en habilidades digitales", ya que el programa sociedad digital, que se está desarrollando
sin recursos, requiere de la firma de memorandos de entendimiento, que dependen de la voluntad de las
partes. Esto conlleva a nueva distribución de la meta a nivel viceministerio y la asignación de la Dirección
de Economía Digital pasa de estar en 582.220 para el cuatrienio, a estar en 576.800.
*al ajustar la tipologia de acumulado a capacidad, se tiene en cuenta la linea base por lo tanto la programacion cuatrienio inicial seria   de 2.160.000 mas la linea base 2.071.846, para un total de meta cuatrienio de  4.231.846
COLCERT: se ajusta el presupuesto de la iniciativa pasando de $ 15.000.000.000 a $ 1.009.800.000, asimismo se realizarán capacitaciones y
sensibilizaciones en habilidades y seguridad digital, vinculados a la meta del Plan Nacional de Desarrollo,
tal y como se prevé en la iniciativa E1-L2-4000 Cultura de seguridad digital para prevención y preparación
del estado colombiano. No obstante, este proyecto beneficia a 3.000 personas formadas y 11.000
personas sensibilizadas en seguridad digital personas sensibilizadas en seguridad digital.  se reduzca la meta debido a que de acuerdo con el presupuesto y los proyectos previstos por el GIT de COLCERT no es posible llevar a cabo el cumplimiento total de las 7.800 personas formadas previstas para la vigencia 2024. Finalmente, se aclara que la meta de las 4.800 personas quedará en cabeza y gestión del Viceministerio de Transformación Digital. SE PASA EL INDICADOR "Documentos desarrollados como habilitadores en la implementación de la Política de Seguridad Digital" DE LA INICIATIVA E1-L2-3000 A LA E1-L2-4000
OFICINA INTERNACIINAL: SE AJUSTA EL NOMBRE DEL INDICADOR (Con el fin de mejorar y optimizar el indicador asociado del PES_PEI 2024 de la Oficina Internacional y de la
Iniciativa “E2-D3-3000 Fortalecimiento en la gestión internacional, según las necesidades del MINTIC”, me permito solicitar de manera cordial y formal el cambio de nombre del indicador “Realizar y/o mantener alianzas e instrumentos de cooperación con cuatro (4) países estratégicos y/o actores internacionales, anualmente, que contribuyan a la ejecución del Plan Nacional de Desarrollo 2022- 2026 en materia TIC”. por: “Establecer y mantener alianzas e instrumentos de cooperación con países estratégicos, organismos internacionales y/o empresas del sector tecnológico anualmente, con el fin de contribuir a la ejecución del Plan Nacional de Desarrollo 2022-2026 en el ámbito de las TIC”.)
FOMENTO REGIONAL: se crean los indicadores "Número de herramientas formativas para el auto-aprendizaje en competencias digitales y apropiación de tecnologías de la información y las comunicaciones" y "Número de colaboratorios especializados en medios digitales instalados"</t>
  </si>
  <si>
    <t>PEI 3T:
DICOM: Se ajusta el presupuesto de las iniciativas “E1-L1-7000 Fortalecimiento del sector TIC y Postal” pasando de $22.314.438.981 a $20.314.438.981 y “E1-L2-5000 Fortalecimiento de la radio pública nacional”, pasando de  debido a un traslado presupuestal aprobado por el Departamento Nacional de Planeación, las
cuales actualmente en Plan Estratégico Sectorial y Plan de Acción pasando de $6.119.330.472 a $8.119.330.472
MP: Se Actualiza el PES_PEI 2024 del GIT de Fortalecimiento al Sistema de Medios Públicos en la iniciativa “E1-L2-6000 “Fortalecimiento integral de los operadores públicos del servicio de televisión nacional”, debido a traslado presupuestal por valor de $55.000.000.000 el cual pretende financiardos frentes importantes para la televisión pública, los cuales son el fortalecimiento de la infraestructura física y tecnológica, y la producción de contenidos de interés nacional con impacto internacional.para lo,cual se modifica el valor asignado a la iniciativa
“Fortalecimiento integral de los operadores públicos del servicio de televisión nacional”, en el Plan Estratégico
Institucional (PEI) y Sectorial (PES), cuyos recursos se derivan de la ficha de inversión: BPIN 202300000000011/
Fortalecimiento integral de los operadores públicos del servicio de televisión nacional a cargo del GIT de
Fortalecimiento al Sistema de Medios Públicos; pasando de un valor total actual de $330.761.270.584 a un valor
total ajustado de $385.761.270.584
DIRECCION DE INFRAESTRUCTURA: teniendo en cuenta que durante el mes de junio de 2024 el Ministerio Hacienda y Crédito Público aprobó el traslado presupuestal entre las fichas de inversión “Ampliación Programa de Telecomunicaciones Sociales Nacional” y “Fortalecimiento integral de los operadores públicos del servicio
de televisión nacional” por un valor de $55.000.000.000, dando como resultado una reducción en la apropiación de la ficha de inversión de Ampliación Programa de Telecomunicaciones Sociales Nacional, por lo que se procede a solicitar comedidamente la modificación del valor de esta iniciativa pasando de un valor de $283.906.651.498 a $228.906.651.498
FOMENTO REGIONAL: actualización del presupuesto, y creación de 3  productos con sus respectivos indicadores en la iniciativa “Fortalecimiento de capacidades de los grupos con interés en temas TIC del país, orientado hacia el cierre de brecha digital regional.” en el Plan Estratégico Institucional pasando de un valor de $ 6.212.232.791 a $ 26.445.953.566:  producto "Herramienta formativa para el auto-aprendizaje en competencias digitales y apropiación de tecnologías de la información y las comunicaciones" cuya meta es "Número de
herramientas formativas para el auto-aprendizaje en competencias digitales y apropiación de tecnologías de la información y las comunicaciones"; producto "Co-laboratorios
especializados en medios digitales"cuya meta es "Número de colaboratorios especializados en medios digitales" ; producto "Actas de caracterizaciones para la implementación de la iniciativa CDC - Comunidades de Conectividad y/o proyectos de última milla en todo el territorio nacional" meta "Número de caracterizaciones para la implementación de la iniciativa CDC -
Comunidades de Conectividad y/o proyectos de última milla en todo el territorio nacional.
COLCERT: ajuste en el plan estratégico sectorial y se realizó la actualización del presupuesto de las iniciativas E1-L2-3000/Capacidades para la resiliencia en Seguridad Digital pasando de $ 18.490.200.000,00 a $ 18.475.011.000 y E1-L2-4000 Cultura de seguridad digital para prevención y preparación del estado colombiano pasando de $ 1.009.800.000 a $ 1.024.989.000
SPI:  actualizar el valor total de la iniciativa "FORTALECIMIENTO DE LAS CAPACIDADES INSTITUCIONALES PARA LA SEGURIDAD Y PRIVACIDAD DE LA INFORMACIÓN. E2-D5-
3000" dado a la redistribución de recursos por la eliminación de actividades del proyecto, tendrá una nueva distribución presupuestal. El presupuesto asignado originalmente de $2.481.012.000,00 se ha modificado a $2.391.012.000,00 Esta actualización ha sido realizada con el fin de optimizar los recursos y garantizar una correcta ejecución del proyecto.
GTO: ajuste en el ppto de  las iniciativas iniciativa E2-D5-1000 Fortalecimiento de las Capacidades Institucionales para Generar Valor Público pasando de $ 444.192.000 a  $413.490.274 y
la iniciativa y E2-D3-1000 FORTALECIMIENTO DE LOS MECANISMOS QUE GENEREN CONFIANZA EN LA INSTITUCIONALIDAD Y PERMITEN LA LUCHA CONTRA LA CORRUPCIÓN pasando de $8.004.538.182 a $ 8.907.419.776
DVIC: Por Traslado presupuestal se ajusta presuouesto de la iniciativa E1-L1-1000_ Supervisión Inteligente pasando a $ 22.370.105.598 y la inciativa E1-L1-6000 Acercamiento al usuario y mitigación de incumplimientos de las empresas del sector  pasando a $ 100.552.000
APELACIONES : Se ajusta el ppto de la iniciativa E1-L1-8000 Control integral de las decisiones en segunda instancia en los servicios de comunicaciones (móvil/ no móvil), postal, radiodifusión sonora y televisión. pasando a $ 320.744.180
SUBD FINANCIERA: Se ajusta el ppto de la iniciativa E2-D2-4000_Gestión Adecuada de los Recursos Fondo Único de TIC, pasando a $2.671.396.790
OFICINA INTERNACIONAL:Se ajusta el ppto de la iniciativa E2-D3-3000 Fortalecimiento en la gestión internacional, según las necesidadeS que tengan de MINTIC pasando a $ 1.365.755.932
* EN CUMPLIMIENTO DEL HALLAZGO 14 SE INCLUYEN LOS INDICADORES (en las iniciativas que aplique): "Personas Sensibilizadas en hábitos de seguridad digital"; "ESTUDIANTES BENEFICIADOS EN PENSAMIENTO COMPUTACIONAL",  "Beneficiarios de los trámites y servicios prestados para el fortalecimiento del sector tic y postal", "Personas beneficiadas con Estímulos entregados a través de convocatorias" y se ajustan los siguientes " Hogares Conectados a internet fijo en operación",  "Número de participantes en espacios de transferencia de conocimiento para la generación de competencias digitales (PES)s"</t>
  </si>
  <si>
    <t>Para el mes de Septiembre se ejecutó el 62,68% del Plan de Acción, para el trimestre se presenta un rezago generado por las iniciativas: Masificación de Accesos, Implementación Soluciones de Acceso Comunitario a las Tecnologías de la Información y las Comunicaciones Nacional, Fortalecimiento del sector TIC y Postal, Capacidades para la resiliencia en Seguridad Digital, Fortalecimiento de la Industria TI para la transformación productiva, Apropiación TIC para el Cambio, Fortalecimiento de capacidades de los grupos con interés en temas TIC del país, orientado hacia el cierre de brecha digital regional, Fortalecimiento de acciones institucionales diferenciadas para fomentar el uso y la apropiación de las TIC en comunidades étnicas, grupos comunitarios, victimas y/o colectivos sociales.
tiene menú contextual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</si>
</sst>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6" formatCode="&quot;$&quot;\ #,##0;[Red]\-&quot;$&quot;\ #,##0"/>
    <numFmt numFmtId="8" formatCode="&quot;$&quot;\ #,##0.00;[Red]\-&quot;$&quot;\ #,##0.00"/>
    <numFmt numFmtId="44" formatCode="_-&quot;$&quot;\ * #,##0.00_-;\-&quot;$&quot;\ * #,##0.00_-;_-&quot;$&quot;\ * &quot;-&quot;??_-;_-@_-"/>
    <numFmt numFmtId="43" formatCode="_-* #,##0.00_-;\-* #,##0.00_-;_-* &quot;-&quot;??_-;_-@_-"/>
    <numFmt numFmtId="164" formatCode="_-&quot;$&quot;\ * #,##0.00_-;\-&quot;$&quot;\ * #,##0.00_-;_-&quot;$&quot;\ * &quot;-&quot;_-;_-@_-"/>
    <numFmt numFmtId="165" formatCode="_-&quot;$&quot;* #,##0_-;\-&quot;$&quot;* #,##0_-;_-&quot;$&quot;* &quot;-&quot;_-;_-@_-"/>
    <numFmt numFmtId="166" formatCode="&quot;$&quot;#,##0"/>
    <numFmt numFmtId="167" formatCode="&quot;$&quot;\ #,##0.00"/>
    <numFmt numFmtId="168" formatCode="_-* #,##0_-;\-* #,##0_-;_-* &quot;-&quot;??_-;_-@_-"/>
    <numFmt numFmtId="169" formatCode="&quot;$&quot;#,##0.00"/>
    <numFmt numFmtId="170" formatCode="#,##0.0"/>
    <numFmt numFmtId="171" formatCode="0.0%"/>
    <numFmt numFmtId="172" formatCode="&quot;$&quot;\ #,##0"/>
    <numFmt numFmtId="173" formatCode="_-[$$-240A]\ * #,##0.00_-;\-[$$-240A]\ * #,##0.00_-;_-[$$-240A]\ * &quot;-&quot;??_-;_-@_-"/>
  </numFmts>
  <fonts count="32" x14ac:knownFonts="1">
    <font>
      <sz val="11"/>
      <color theme="1"/>
      <name val="Aptos Narrow"/>
      <family val="2"/>
      <scheme val="minor"/>
    </font>
    <font>
      <sz val="11"/>
      <color theme="1"/>
      <name val="Aptos Narrow"/>
      <family val="2"/>
      <scheme val="minor"/>
    </font>
    <font>
      <b/>
      <sz val="11"/>
      <color theme="0"/>
      <name val="Aptos Narrow"/>
      <family val="2"/>
      <scheme val="minor"/>
    </font>
    <font>
      <u/>
      <sz val="11"/>
      <color theme="10"/>
      <name val="Aptos Narrow"/>
      <family val="2"/>
      <scheme val="minor"/>
    </font>
    <font>
      <sz val="12"/>
      <name val="Arial Narrow"/>
      <family val="2"/>
    </font>
    <font>
      <sz val="16"/>
      <name val="Arial Narrow"/>
      <family val="2"/>
    </font>
    <font>
      <b/>
      <sz val="12"/>
      <color theme="0"/>
      <name val="Arial Narrow"/>
      <family val="2"/>
    </font>
    <font>
      <b/>
      <sz val="12"/>
      <color theme="0"/>
      <name val="Arial"/>
      <family val="2"/>
    </font>
    <font>
      <b/>
      <sz val="16"/>
      <color theme="0"/>
      <name val="Arial Narrow"/>
      <family val="2"/>
    </font>
    <font>
      <b/>
      <sz val="16"/>
      <name val="Arial Narrow"/>
      <family val="2"/>
    </font>
    <font>
      <sz val="11"/>
      <name val="Arial"/>
      <family val="2"/>
    </font>
    <font>
      <sz val="16"/>
      <color theme="1"/>
      <name val="Arial Narrow"/>
      <family val="2"/>
    </font>
    <font>
      <b/>
      <sz val="16"/>
      <color theme="3"/>
      <name val="Arial Narrow"/>
      <family val="2"/>
    </font>
    <font>
      <sz val="12"/>
      <color rgb="FF000000"/>
      <name val="Calibri Light"/>
      <family val="2"/>
    </font>
    <font>
      <sz val="16"/>
      <color theme="0"/>
      <name val="Arial Narrow"/>
      <family val="2"/>
    </font>
    <font>
      <sz val="16"/>
      <color theme="3"/>
      <name val="Arial Narrow"/>
      <family val="2"/>
    </font>
    <font>
      <sz val="16"/>
      <color rgb="FF44546A"/>
      <name val="Arial Narrow"/>
      <family val="2"/>
    </font>
    <font>
      <b/>
      <sz val="16"/>
      <color theme="1"/>
      <name val="Arial Narrow"/>
      <family val="2"/>
    </font>
    <font>
      <sz val="18"/>
      <name val="Arial Narrow"/>
      <family val="2"/>
    </font>
    <font>
      <b/>
      <sz val="18"/>
      <name val="Arial Narrow"/>
      <family val="2"/>
    </font>
    <font>
      <sz val="16"/>
      <color rgb="FFFF0000"/>
      <name val="Arial Narrow"/>
      <family val="2"/>
    </font>
    <font>
      <sz val="12"/>
      <color theme="8" tint="-0.499984740745262"/>
      <name val="Arial Narrow"/>
      <family val="2"/>
    </font>
    <font>
      <sz val="16"/>
      <color rgb="FF000000"/>
      <name val="Arial Narrow"/>
      <family val="2"/>
    </font>
    <font>
      <sz val="16"/>
      <color theme="1"/>
      <name val="Aptos Narrow"/>
      <family val="2"/>
      <scheme val="minor"/>
    </font>
    <font>
      <sz val="10"/>
      <name val="Arial Narrow"/>
      <family val="2"/>
    </font>
    <font>
      <b/>
      <sz val="10"/>
      <name val="Arial Narrow"/>
      <family val="2"/>
    </font>
    <font>
      <b/>
      <i/>
      <sz val="10"/>
      <color rgb="FF000000"/>
      <name val="Aptos"/>
      <family val="2"/>
    </font>
    <font>
      <sz val="10"/>
      <color rgb="FF000000"/>
      <name val="Aptos"/>
      <family val="2"/>
    </font>
    <font>
      <b/>
      <sz val="12"/>
      <name val="Arial Narrow"/>
      <family val="2"/>
    </font>
    <font>
      <b/>
      <sz val="14"/>
      <name val="Arial Narrow"/>
      <family val="2"/>
    </font>
    <font>
      <sz val="14"/>
      <name val="Arial Narrow"/>
      <family val="2"/>
    </font>
    <font>
      <sz val="11"/>
      <name val="Aptos Narrow"/>
      <family val="2"/>
      <scheme val="minor"/>
    </font>
  </fonts>
  <fills count="54">
    <fill>
      <patternFill patternType="none"/>
    </fill>
    <fill>
      <patternFill patternType="gray125"/>
    </fill>
    <fill>
      <patternFill patternType="solid">
        <fgColor rgb="FFA5A5A5"/>
      </patternFill>
    </fill>
    <fill>
      <patternFill patternType="solid">
        <fgColor theme="0"/>
        <bgColor indexed="64"/>
      </patternFill>
    </fill>
    <fill>
      <patternFill patternType="solid">
        <fgColor theme="5" tint="0.39997558519241921"/>
        <bgColor indexed="64"/>
      </patternFill>
    </fill>
    <fill>
      <patternFill patternType="solid">
        <fgColor rgb="FF92D050"/>
        <bgColor indexed="64"/>
      </patternFill>
    </fill>
    <fill>
      <patternFill patternType="solid">
        <fgColor theme="0" tint="-4.9989318521683403E-2"/>
        <bgColor indexed="64"/>
      </patternFill>
    </fill>
    <fill>
      <patternFill patternType="solid">
        <fgColor theme="0" tint="-0.499984740745262"/>
        <bgColor indexed="64"/>
      </patternFill>
    </fill>
    <fill>
      <patternFill patternType="solid">
        <fgColor theme="9" tint="-0.249977111117893"/>
        <bgColor indexed="64"/>
      </patternFill>
    </fill>
    <fill>
      <patternFill patternType="solid">
        <fgColor theme="8" tint="-0.249977111117893"/>
        <bgColor indexed="64"/>
      </patternFill>
    </fill>
    <fill>
      <patternFill patternType="solid">
        <fgColor rgb="FFCC00FF"/>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8" tint="0.59999389629810485"/>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rgb="FFFF0000"/>
        <bgColor indexed="64"/>
      </patternFill>
    </fill>
    <fill>
      <patternFill patternType="solid">
        <fgColor rgb="FFCC99FF"/>
        <bgColor indexed="64"/>
      </patternFill>
    </fill>
    <fill>
      <patternFill patternType="solid">
        <fgColor rgb="FF009900"/>
        <bgColor indexed="64"/>
      </patternFill>
    </fill>
    <fill>
      <patternFill patternType="solid">
        <fgColor rgb="FF66FFFF"/>
        <bgColor indexed="64"/>
      </patternFill>
    </fill>
    <fill>
      <patternFill patternType="solid">
        <fgColor rgb="FF00FF00"/>
        <bgColor indexed="64"/>
      </patternFill>
    </fill>
    <fill>
      <patternFill patternType="solid">
        <fgColor rgb="FFFFFF00"/>
        <bgColor indexed="64"/>
      </patternFill>
    </fill>
    <fill>
      <patternFill patternType="solid">
        <fgColor theme="0" tint="-0.249977111117893"/>
        <bgColor rgb="FF000000"/>
      </patternFill>
    </fill>
    <fill>
      <patternFill patternType="solid">
        <fgColor theme="0" tint="-0.14999847407452621"/>
        <bgColor rgb="FF000000"/>
      </patternFill>
    </fill>
    <fill>
      <patternFill patternType="solid">
        <fgColor theme="0" tint="-0.499984740745262"/>
        <bgColor rgb="FF000000"/>
      </patternFill>
    </fill>
    <fill>
      <patternFill patternType="solid">
        <fgColor theme="0" tint="-4.9989318521683403E-2"/>
        <bgColor rgb="FF000000"/>
      </patternFill>
    </fill>
    <fill>
      <patternFill patternType="solid">
        <fgColor theme="9" tint="0.79998168889431442"/>
        <bgColor rgb="FF000000"/>
      </patternFill>
    </fill>
    <fill>
      <patternFill patternType="solid">
        <fgColor theme="9" tint="0.59999389629810485"/>
        <bgColor indexed="64"/>
      </patternFill>
    </fill>
    <fill>
      <patternFill patternType="solid">
        <fgColor rgb="FFFF99CC"/>
        <bgColor indexed="64"/>
      </patternFill>
    </fill>
    <fill>
      <patternFill patternType="solid">
        <fgColor rgb="FFFFCCFF"/>
        <bgColor indexed="64"/>
      </patternFill>
    </fill>
    <fill>
      <patternFill patternType="solid">
        <fgColor theme="7" tint="0.39997558519241921"/>
        <bgColor indexed="64"/>
      </patternFill>
    </fill>
    <fill>
      <patternFill patternType="solid">
        <fgColor rgb="FF66FF66"/>
        <bgColor indexed="64"/>
      </patternFill>
    </fill>
    <fill>
      <patternFill patternType="solid">
        <fgColor rgb="FFFF9999"/>
        <bgColor indexed="64"/>
      </patternFill>
    </fill>
    <fill>
      <patternFill patternType="solid">
        <fgColor theme="5" tint="0.59999389629810485"/>
        <bgColor indexed="64"/>
      </patternFill>
    </fill>
    <fill>
      <patternFill patternType="solid">
        <fgColor rgb="FFDAF2D0"/>
        <bgColor rgb="FF000000"/>
      </patternFill>
    </fill>
    <fill>
      <patternFill patternType="solid">
        <fgColor theme="0" tint="-4.9989318521683403E-2"/>
        <bgColor rgb="FFA8D08D"/>
      </patternFill>
    </fill>
    <fill>
      <patternFill patternType="solid">
        <fgColor theme="0" tint="-0.249977111117893"/>
        <bgColor rgb="FFA8D08D"/>
      </patternFill>
    </fill>
    <fill>
      <patternFill patternType="solid">
        <fgColor theme="9" tint="0.79998168889431442"/>
        <bgColor rgb="FFA8D08D"/>
      </patternFill>
    </fill>
    <fill>
      <patternFill patternType="solid">
        <fgColor rgb="FFA8D08D"/>
        <bgColor rgb="FFA8D08D"/>
      </patternFill>
    </fill>
    <fill>
      <patternFill patternType="solid">
        <fgColor rgb="FFDAF2D0"/>
        <bgColor rgb="FFA8D08D"/>
      </patternFill>
    </fill>
    <fill>
      <patternFill patternType="solid">
        <fgColor rgb="FF33CCCC"/>
        <bgColor indexed="64"/>
      </patternFill>
    </fill>
    <fill>
      <patternFill patternType="solid">
        <fgColor rgb="FF3399FF"/>
        <bgColor indexed="64"/>
      </patternFill>
    </fill>
    <fill>
      <patternFill patternType="solid">
        <fgColor rgb="FF7030A0"/>
        <bgColor indexed="64"/>
      </patternFill>
    </fill>
    <fill>
      <patternFill patternType="solid">
        <fgColor rgb="FF009999"/>
        <bgColor indexed="64"/>
      </patternFill>
    </fill>
    <fill>
      <patternFill patternType="solid">
        <fgColor rgb="FF9999FF"/>
        <bgColor rgb="FF000000"/>
      </patternFill>
    </fill>
    <fill>
      <patternFill patternType="solid">
        <fgColor rgb="FFFFC000"/>
        <bgColor rgb="FF000000"/>
      </patternFill>
    </fill>
    <fill>
      <patternFill patternType="solid">
        <fgColor rgb="FF00B0F0"/>
        <bgColor indexed="64"/>
      </patternFill>
    </fill>
    <fill>
      <patternFill patternType="solid">
        <fgColor theme="7" tint="0.59999389629810485"/>
        <bgColor indexed="64"/>
      </patternFill>
    </fill>
    <fill>
      <patternFill patternType="solid">
        <fgColor rgb="FF9966FF"/>
        <bgColor indexed="64"/>
      </patternFill>
    </fill>
    <fill>
      <patternFill patternType="solid">
        <fgColor theme="7" tint="-0.249977111117893"/>
        <bgColor indexed="64"/>
      </patternFill>
    </fill>
    <fill>
      <patternFill patternType="solid">
        <fgColor rgb="FFFFC000"/>
        <bgColor indexed="64"/>
      </patternFill>
    </fill>
    <fill>
      <patternFill patternType="solid">
        <fgColor rgb="FF000099"/>
        <bgColor indexed="64"/>
      </patternFill>
    </fill>
    <fill>
      <patternFill patternType="solid">
        <fgColor rgb="FF0066FF"/>
        <bgColor indexed="64"/>
      </patternFill>
    </fill>
    <fill>
      <patternFill patternType="solid">
        <fgColor rgb="FFFFFFFF"/>
        <bgColor indexed="64"/>
      </patternFill>
    </fill>
  </fills>
  <borders count="14">
    <border>
      <left/>
      <right/>
      <top/>
      <bottom/>
      <diagonal/>
    </border>
    <border>
      <left style="double">
        <color rgb="FF3F3F3F"/>
      </left>
      <right style="double">
        <color rgb="FF3F3F3F"/>
      </right>
      <top style="double">
        <color rgb="FF3F3F3F"/>
      </top>
      <bottom style="double">
        <color rgb="FF3F3F3F"/>
      </bottom>
      <diagonal/>
    </border>
    <border>
      <left style="double">
        <color rgb="FF3F3F3F"/>
      </left>
      <right style="double">
        <color rgb="FF3F3F3F"/>
      </right>
      <top style="double">
        <color rgb="FF3F3F3F"/>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double">
        <color rgb="FF3F3F3F"/>
      </right>
      <top style="double">
        <color rgb="FF3F3F3F"/>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indexed="64"/>
      </left>
      <right/>
      <top style="thin">
        <color indexed="64"/>
      </top>
      <bottom style="thin">
        <color indexed="64"/>
      </bottom>
      <diagonal/>
    </border>
  </borders>
  <cellStyleXfs count="8">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2" fillId="2" borderId="1" applyNumberFormat="0" applyAlignment="0" applyProtection="0"/>
    <xf numFmtId="0" fontId="3" fillId="0" borderId="0" applyNumberFormat="0" applyFill="0" applyBorder="0" applyAlignment="0" applyProtection="0"/>
    <xf numFmtId="165" fontId="1" fillId="0" borderId="0" applyFont="0" applyFill="0" applyBorder="0" applyAlignment="0" applyProtection="0"/>
    <xf numFmtId="0" fontId="3" fillId="0" borderId="0" applyNumberFormat="0" applyFill="0" applyBorder="0" applyAlignment="0" applyProtection="0"/>
  </cellStyleXfs>
  <cellXfs count="411">
    <xf numFmtId="0" fontId="0" fillId="0" borderId="0" xfId="0"/>
    <xf numFmtId="0" fontId="4" fillId="3" borderId="0" xfId="0" applyFont="1" applyFill="1" applyAlignment="1">
      <alignment horizontal="center" vertical="center"/>
    </xf>
    <xf numFmtId="0" fontId="0" fillId="0" borderId="0" xfId="0" applyAlignment="1">
      <alignment horizontal="center" vertical="center"/>
    </xf>
    <xf numFmtId="0" fontId="4" fillId="4" borderId="0" xfId="0" applyFont="1" applyFill="1" applyAlignment="1">
      <alignment horizontal="center" vertical="center"/>
    </xf>
    <xf numFmtId="0" fontId="5" fillId="0" borderId="0" xfId="0" applyFont="1" applyAlignment="1">
      <alignment horizontal="center" vertical="center"/>
    </xf>
    <xf numFmtId="0" fontId="6" fillId="4" borderId="0" xfId="0" applyFont="1" applyFill="1" applyAlignment="1">
      <alignment horizontal="center" vertical="center"/>
    </xf>
    <xf numFmtId="10" fontId="4" fillId="3" borderId="0" xfId="0" applyNumberFormat="1" applyFont="1" applyFill="1" applyAlignment="1">
      <alignment horizontal="center" vertical="center"/>
    </xf>
    <xf numFmtId="0" fontId="0" fillId="5" borderId="0" xfId="0" applyFill="1" applyAlignment="1">
      <alignment horizontal="center" vertical="center"/>
    </xf>
    <xf numFmtId="0" fontId="0" fillId="6" borderId="0" xfId="0" applyFill="1" applyAlignment="1">
      <alignment horizontal="center" vertical="center"/>
    </xf>
    <xf numFmtId="0" fontId="2" fillId="7" borderId="2" xfId="4" applyFill="1" applyBorder="1" applyAlignment="1">
      <alignment horizontal="center" vertical="center" wrapText="1"/>
    </xf>
    <xf numFmtId="0" fontId="2" fillId="8" borderId="2" xfId="4" applyFill="1" applyBorder="1" applyAlignment="1">
      <alignment horizontal="center" vertical="center" wrapText="1"/>
    </xf>
    <xf numFmtId="0" fontId="2" fillId="9" borderId="2" xfId="4" applyFill="1" applyBorder="1" applyAlignment="1">
      <alignment horizontal="center" vertical="center" wrapText="1"/>
    </xf>
    <xf numFmtId="164" fontId="7" fillId="10" borderId="3" xfId="0" applyNumberFormat="1" applyFont="1" applyFill="1" applyBorder="1" applyAlignment="1">
      <alignment horizontal="center" vertical="center" wrapText="1"/>
    </xf>
    <xf numFmtId="0" fontId="4" fillId="0" borderId="0" xfId="0" applyFont="1" applyAlignment="1">
      <alignment horizontal="center" vertical="center"/>
    </xf>
    <xf numFmtId="0" fontId="4" fillId="0" borderId="4" xfId="0" applyFont="1" applyBorder="1" applyAlignment="1">
      <alignment horizontal="center" vertical="center"/>
    </xf>
    <xf numFmtId="0" fontId="2" fillId="7" borderId="5" xfId="4" applyFill="1" applyBorder="1" applyAlignment="1">
      <alignment horizontal="center" vertical="center" wrapText="1"/>
    </xf>
    <xf numFmtId="0" fontId="5" fillId="11" borderId="3" xfId="0" applyFont="1" applyFill="1" applyBorder="1" applyAlignment="1">
      <alignment horizontal="center" vertical="center" wrapText="1"/>
    </xf>
    <xf numFmtId="0" fontId="5" fillId="11" borderId="3" xfId="0" applyFont="1" applyFill="1" applyBorder="1" applyAlignment="1">
      <alignment horizontal="center" vertical="center"/>
    </xf>
    <xf numFmtId="166" fontId="5" fillId="11" borderId="3" xfId="6" applyNumberFormat="1" applyFont="1" applyFill="1" applyBorder="1" applyAlignment="1">
      <alignment horizontal="center" vertical="center" wrapText="1"/>
    </xf>
    <xf numFmtId="167" fontId="8" fillId="7" borderId="3" xfId="6" applyNumberFormat="1" applyFont="1" applyFill="1" applyBorder="1" applyAlignment="1">
      <alignment horizontal="center" vertical="center" wrapText="1"/>
    </xf>
    <xf numFmtId="0" fontId="5" fillId="6" borderId="3" xfId="0" applyFont="1" applyFill="1" applyBorder="1" applyAlignment="1">
      <alignment horizontal="center" vertical="center" wrapText="1"/>
    </xf>
    <xf numFmtId="0" fontId="5" fillId="6" borderId="4" xfId="0" applyFont="1" applyFill="1" applyBorder="1" applyAlignment="1">
      <alignment horizontal="center" vertical="center" wrapText="1"/>
    </xf>
    <xf numFmtId="3" fontId="5" fillId="6" borderId="4" xfId="0" applyNumberFormat="1" applyFont="1" applyFill="1" applyBorder="1" applyAlignment="1">
      <alignment horizontal="center" vertical="center" wrapText="1"/>
    </xf>
    <xf numFmtId="3" fontId="5" fillId="12" borderId="4" xfId="0" applyNumberFormat="1" applyFont="1" applyFill="1" applyBorder="1" applyAlignment="1">
      <alignment horizontal="center" vertical="center" wrapText="1"/>
    </xf>
    <xf numFmtId="3" fontId="8" fillId="7" borderId="4" xfId="0" applyNumberFormat="1" applyFont="1" applyFill="1" applyBorder="1" applyAlignment="1">
      <alignment horizontal="center" vertical="center" wrapText="1"/>
    </xf>
    <xf numFmtId="3" fontId="8" fillId="7" borderId="4" xfId="0" applyNumberFormat="1" applyFont="1" applyFill="1" applyBorder="1" applyAlignment="1">
      <alignment horizontal="center" vertical="center"/>
    </xf>
    <xf numFmtId="3" fontId="9" fillId="6" borderId="4" xfId="0" applyNumberFormat="1" applyFont="1" applyFill="1" applyBorder="1" applyAlignment="1">
      <alignment horizontal="center" vertical="center" wrapText="1"/>
    </xf>
    <xf numFmtId="3" fontId="9" fillId="12" borderId="4" xfId="0" applyNumberFormat="1" applyFont="1" applyFill="1" applyBorder="1" applyAlignment="1">
      <alignment horizontal="center" vertical="center" wrapText="1"/>
    </xf>
    <xf numFmtId="3" fontId="9" fillId="13" borderId="4" xfId="0" applyNumberFormat="1" applyFont="1" applyFill="1" applyBorder="1" applyAlignment="1">
      <alignment horizontal="center" vertical="center" wrapText="1"/>
    </xf>
    <xf numFmtId="3" fontId="9" fillId="14" borderId="4" xfId="0" applyNumberFormat="1" applyFont="1" applyFill="1" applyBorder="1" applyAlignment="1">
      <alignment horizontal="center" vertical="center" wrapText="1"/>
    </xf>
    <xf numFmtId="3" fontId="5" fillId="14" borderId="4" xfId="0" applyNumberFormat="1" applyFont="1" applyFill="1" applyBorder="1" applyAlignment="1">
      <alignment horizontal="center" vertical="center" wrapText="1"/>
    </xf>
    <xf numFmtId="3" fontId="5" fillId="12" borderId="4" xfId="0" applyNumberFormat="1" applyFont="1" applyFill="1" applyBorder="1" applyAlignment="1" applyProtection="1">
      <alignment horizontal="center" vertical="center" wrapText="1"/>
      <protection locked="0"/>
    </xf>
    <xf numFmtId="0" fontId="5" fillId="15" borderId="4" xfId="0" applyFont="1" applyFill="1" applyBorder="1" applyAlignment="1">
      <alignment horizontal="center" vertical="center" wrapText="1"/>
    </xf>
    <xf numFmtId="164" fontId="10" fillId="10" borderId="4" xfId="0" applyNumberFormat="1" applyFont="1" applyFill="1" applyBorder="1" applyAlignment="1">
      <alignment horizontal="center" vertical="center" wrapText="1"/>
    </xf>
    <xf numFmtId="0" fontId="4" fillId="3" borderId="4" xfId="0" applyFont="1" applyFill="1" applyBorder="1" applyAlignment="1">
      <alignment horizontal="center" vertical="center"/>
    </xf>
    <xf numFmtId="0" fontId="4" fillId="6" borderId="4" xfId="0" applyFont="1" applyFill="1" applyBorder="1" applyAlignment="1">
      <alignment horizontal="center" vertical="center"/>
    </xf>
    <xf numFmtId="0" fontId="4" fillId="16" borderId="0" xfId="0" applyFont="1" applyFill="1" applyAlignment="1">
      <alignment horizontal="center" vertical="center"/>
    </xf>
    <xf numFmtId="0" fontId="0" fillId="17" borderId="4" xfId="0" applyFill="1" applyBorder="1"/>
    <xf numFmtId="0" fontId="5" fillId="18" borderId="4" xfId="0" applyFont="1" applyFill="1" applyBorder="1" applyAlignment="1">
      <alignment horizontal="center" vertical="center"/>
    </xf>
    <xf numFmtId="3" fontId="8" fillId="7" borderId="4" xfId="3" applyNumberFormat="1" applyFont="1" applyFill="1" applyBorder="1" applyAlignment="1">
      <alignment horizontal="center" vertical="center" wrapText="1"/>
    </xf>
    <xf numFmtId="168" fontId="12" fillId="13" borderId="4" xfId="1" applyNumberFormat="1" applyFont="1" applyFill="1" applyBorder="1" applyAlignment="1">
      <alignment horizontal="center" vertical="center" wrapText="1"/>
    </xf>
    <xf numFmtId="0" fontId="5" fillId="11" borderId="7" xfId="0" applyFont="1" applyFill="1" applyBorder="1" applyAlignment="1">
      <alignment horizontal="center" vertical="center" wrapText="1"/>
    </xf>
    <xf numFmtId="4" fontId="9" fillId="12" borderId="4" xfId="0" applyNumberFormat="1" applyFont="1" applyFill="1" applyBorder="1" applyAlignment="1">
      <alignment horizontal="center" vertical="center" wrapText="1"/>
    </xf>
    <xf numFmtId="4" fontId="9" fillId="13" borderId="4" xfId="0" applyNumberFormat="1" applyFont="1" applyFill="1" applyBorder="1" applyAlignment="1">
      <alignment horizontal="center" vertical="center" wrapText="1"/>
    </xf>
    <xf numFmtId="0" fontId="5" fillId="19" borderId="4" xfId="0" applyFont="1" applyFill="1" applyBorder="1" applyAlignment="1">
      <alignment horizontal="center" vertical="center" wrapText="1"/>
    </xf>
    <xf numFmtId="0" fontId="4" fillId="20" borderId="0" xfId="0" applyFont="1" applyFill="1" applyAlignment="1">
      <alignment horizontal="center" vertical="center"/>
    </xf>
    <xf numFmtId="0" fontId="4" fillId="21" borderId="4" xfId="0" applyFont="1" applyFill="1" applyBorder="1" applyAlignment="1">
      <alignment horizontal="center" vertical="center"/>
    </xf>
    <xf numFmtId="1" fontId="12" fillId="13" borderId="4" xfId="3" applyNumberFormat="1" applyFont="1" applyFill="1" applyBorder="1" applyAlignment="1">
      <alignment horizontal="center" vertical="center" wrapText="1"/>
    </xf>
    <xf numFmtId="0" fontId="5" fillId="11" borderId="4" xfId="0" applyFont="1" applyFill="1" applyBorder="1" applyAlignment="1">
      <alignment horizontal="center" vertical="center" wrapText="1"/>
    </xf>
    <xf numFmtId="166" fontId="8" fillId="7" borderId="4" xfId="6" applyNumberFormat="1" applyFont="1" applyFill="1" applyBorder="1" applyAlignment="1">
      <alignment horizontal="center" vertical="center" wrapText="1"/>
    </xf>
    <xf numFmtId="167" fontId="8" fillId="7" borderId="4" xfId="6" applyNumberFormat="1" applyFont="1" applyFill="1" applyBorder="1" applyAlignment="1">
      <alignment horizontal="center" vertical="center" wrapText="1"/>
    </xf>
    <xf numFmtId="166" fontId="5" fillId="6" borderId="4" xfId="6" applyNumberFormat="1" applyFont="1" applyFill="1" applyBorder="1" applyAlignment="1">
      <alignment horizontal="center" vertical="center" wrapText="1"/>
    </xf>
    <xf numFmtId="0" fontId="13" fillId="20" borderId="0" xfId="0" applyFont="1" applyFill="1" applyAlignment="1">
      <alignment horizontal="justify" vertical="center" wrapText="1"/>
    </xf>
    <xf numFmtId="0" fontId="0" fillId="20" borderId="0" xfId="0" applyFill="1"/>
    <xf numFmtId="0" fontId="8" fillId="7" borderId="4" xfId="0" applyFont="1" applyFill="1" applyBorder="1" applyAlignment="1">
      <alignment horizontal="center" vertical="center" wrapText="1"/>
    </xf>
    <xf numFmtId="3" fontId="14" fillId="7" borderId="4" xfId="0" applyNumberFormat="1" applyFont="1" applyFill="1" applyBorder="1" applyAlignment="1">
      <alignment horizontal="center" vertical="center" wrapText="1"/>
    </xf>
    <xf numFmtId="3" fontId="8" fillId="12" borderId="4" xfId="0" applyNumberFormat="1" applyFont="1" applyFill="1" applyBorder="1" applyAlignment="1">
      <alignment horizontal="center" vertical="center" wrapText="1"/>
    </xf>
    <xf numFmtId="9" fontId="5" fillId="6" borderId="3" xfId="0" applyNumberFormat="1" applyFont="1" applyFill="1" applyBorder="1" applyAlignment="1">
      <alignment horizontal="center" vertical="center" wrapText="1"/>
    </xf>
    <xf numFmtId="9" fontId="5" fillId="12" borderId="3" xfId="0" applyNumberFormat="1" applyFont="1" applyFill="1" applyBorder="1" applyAlignment="1">
      <alignment horizontal="center" vertical="center" wrapText="1"/>
    </xf>
    <xf numFmtId="9" fontId="8" fillId="7" borderId="3" xfId="0" applyNumberFormat="1" applyFont="1" applyFill="1" applyBorder="1" applyAlignment="1">
      <alignment horizontal="center" vertical="center" wrapText="1"/>
    </xf>
    <xf numFmtId="9" fontId="8" fillId="7" borderId="4" xfId="3" applyFont="1" applyFill="1" applyBorder="1" applyAlignment="1">
      <alignment horizontal="center" vertical="center"/>
    </xf>
    <xf numFmtId="9" fontId="9" fillId="6" borderId="3" xfId="3" applyFont="1" applyFill="1" applyBorder="1" applyAlignment="1">
      <alignment horizontal="center" vertical="center" wrapText="1"/>
    </xf>
    <xf numFmtId="9" fontId="9" fillId="12" borderId="3" xfId="3" applyFont="1" applyFill="1" applyBorder="1" applyAlignment="1">
      <alignment horizontal="center" vertical="center" wrapText="1"/>
    </xf>
    <xf numFmtId="9" fontId="9" fillId="14" borderId="3" xfId="3" applyFont="1" applyFill="1" applyBorder="1" applyAlignment="1">
      <alignment horizontal="center" vertical="center" wrapText="1"/>
    </xf>
    <xf numFmtId="9" fontId="5" fillId="14" borderId="4" xfId="3" applyFont="1" applyFill="1" applyBorder="1" applyAlignment="1">
      <alignment horizontal="center" vertical="center" wrapText="1"/>
    </xf>
    <xf numFmtId="9" fontId="5" fillId="6" borderId="3" xfId="3" applyFont="1" applyFill="1" applyBorder="1" applyAlignment="1">
      <alignment horizontal="center" vertical="center" wrapText="1"/>
    </xf>
    <xf numFmtId="9" fontId="5" fillId="6" borderId="4" xfId="3" applyFont="1" applyFill="1" applyBorder="1" applyAlignment="1">
      <alignment horizontal="center" vertical="center" wrapText="1"/>
    </xf>
    <xf numFmtId="9" fontId="5" fillId="12" borderId="4" xfId="3" applyFont="1" applyFill="1" applyBorder="1" applyAlignment="1">
      <alignment horizontal="center" vertical="center" wrapText="1"/>
    </xf>
    <xf numFmtId="9" fontId="15" fillId="22" borderId="3" xfId="0" applyNumberFormat="1" applyFont="1" applyFill="1" applyBorder="1" applyAlignment="1" applyProtection="1">
      <alignment horizontal="center" vertical="center" wrapText="1"/>
      <protection locked="0"/>
    </xf>
    <xf numFmtId="0" fontId="15" fillId="25" borderId="4" xfId="0" applyFont="1" applyFill="1" applyBorder="1" applyAlignment="1">
      <alignment horizontal="center" vertical="center" wrapText="1"/>
    </xf>
    <xf numFmtId="0" fontId="5" fillId="12" borderId="4" xfId="0" applyFont="1" applyFill="1" applyBorder="1" applyAlignment="1">
      <alignment horizontal="center" vertical="center" wrapText="1"/>
    </xf>
    <xf numFmtId="9" fontId="8" fillId="24" borderId="4" xfId="0" applyNumberFormat="1" applyFont="1" applyFill="1" applyBorder="1" applyAlignment="1">
      <alignment horizontal="center" vertical="center" wrapText="1"/>
    </xf>
    <xf numFmtId="0" fontId="4" fillId="27" borderId="0" xfId="0" applyFont="1" applyFill="1" applyAlignment="1">
      <alignment horizontal="center" vertical="center"/>
    </xf>
    <xf numFmtId="3" fontId="15" fillId="25" borderId="4" xfId="0" applyNumberFormat="1" applyFont="1" applyFill="1" applyBorder="1" applyAlignment="1">
      <alignment horizontal="center" vertical="center" wrapText="1"/>
    </xf>
    <xf numFmtId="3" fontId="8" fillId="24" borderId="4" xfId="0" applyNumberFormat="1" applyFont="1" applyFill="1" applyBorder="1" applyAlignment="1">
      <alignment horizontal="center" vertical="center" wrapText="1"/>
    </xf>
    <xf numFmtId="3" fontId="12" fillId="25" borderId="4" xfId="0" applyNumberFormat="1" applyFont="1" applyFill="1" applyBorder="1" applyAlignment="1">
      <alignment horizontal="center" vertical="center" wrapText="1"/>
    </xf>
    <xf numFmtId="170" fontId="5" fillId="14" borderId="4" xfId="0" applyNumberFormat="1" applyFont="1" applyFill="1" applyBorder="1" applyAlignment="1">
      <alignment horizontal="center" vertical="center" wrapText="1"/>
    </xf>
    <xf numFmtId="3" fontId="15" fillId="26" borderId="4" xfId="0" applyNumberFormat="1" applyFont="1" applyFill="1" applyBorder="1" applyAlignment="1">
      <alignment horizontal="center" vertical="center" wrapText="1"/>
    </xf>
    <xf numFmtId="0" fontId="4" fillId="6" borderId="4" xfId="0" applyFont="1" applyFill="1" applyBorder="1" applyAlignment="1">
      <alignment horizontal="center" vertical="center" wrapText="1"/>
    </xf>
    <xf numFmtId="4" fontId="5" fillId="14" borderId="4" xfId="0" applyNumberFormat="1" applyFont="1" applyFill="1" applyBorder="1" applyAlignment="1">
      <alignment horizontal="center" vertical="center" wrapText="1"/>
    </xf>
    <xf numFmtId="9" fontId="9" fillId="13" borderId="4" xfId="3" applyFont="1" applyFill="1" applyBorder="1" applyAlignment="1">
      <alignment horizontal="center" vertical="center" wrapText="1"/>
    </xf>
    <xf numFmtId="9" fontId="15" fillId="22" borderId="4" xfId="0" applyNumberFormat="1" applyFont="1" applyFill="1" applyBorder="1" applyAlignment="1" applyProtection="1">
      <alignment horizontal="center" vertical="center" wrapText="1"/>
      <protection locked="0"/>
    </xf>
    <xf numFmtId="9" fontId="12" fillId="13" borderId="4" xfId="3" applyFont="1" applyFill="1" applyBorder="1" applyAlignment="1">
      <alignment horizontal="center" vertical="center" wrapText="1"/>
    </xf>
    <xf numFmtId="0" fontId="15" fillId="6" borderId="4" xfId="0" applyFont="1" applyFill="1" applyBorder="1" applyAlignment="1">
      <alignment horizontal="center" vertical="center" wrapText="1"/>
    </xf>
    <xf numFmtId="0" fontId="16" fillId="22" borderId="4" xfId="0" applyFont="1" applyFill="1" applyBorder="1" applyAlignment="1">
      <alignment horizontal="center" vertical="center" wrapText="1"/>
    </xf>
    <xf numFmtId="0" fontId="4" fillId="11" borderId="4" xfId="0" applyFont="1" applyFill="1" applyBorder="1" applyAlignment="1">
      <alignment horizontal="center" vertical="center"/>
    </xf>
    <xf numFmtId="3" fontId="15" fillId="12" borderId="4" xfId="0" applyNumberFormat="1" applyFont="1" applyFill="1" applyBorder="1" applyAlignment="1">
      <alignment horizontal="center" vertical="center" wrapText="1"/>
    </xf>
    <xf numFmtId="9" fontId="8" fillId="7" borderId="4" xfId="0" applyNumberFormat="1" applyFont="1" applyFill="1" applyBorder="1" applyAlignment="1">
      <alignment horizontal="center" vertical="center" wrapText="1"/>
    </xf>
    <xf numFmtId="3" fontId="12" fillId="22" borderId="4" xfId="0" applyNumberFormat="1" applyFont="1" applyFill="1" applyBorder="1" applyAlignment="1">
      <alignment horizontal="center" vertical="center" wrapText="1"/>
    </xf>
    <xf numFmtId="3" fontId="12" fillId="22" borderId="4" xfId="0" applyNumberFormat="1" applyFont="1" applyFill="1" applyBorder="1" applyAlignment="1" applyProtection="1">
      <alignment horizontal="center" vertical="center" wrapText="1"/>
      <protection locked="0"/>
    </xf>
    <xf numFmtId="3" fontId="12" fillId="13" borderId="4" xfId="0" applyNumberFormat="1" applyFont="1" applyFill="1" applyBorder="1" applyAlignment="1">
      <alignment horizontal="center" vertical="center" wrapText="1"/>
    </xf>
    <xf numFmtId="3" fontId="12" fillId="26" borderId="4" xfId="0" applyNumberFormat="1" applyFont="1" applyFill="1" applyBorder="1" applyAlignment="1">
      <alignment horizontal="center" vertical="center" wrapText="1"/>
    </xf>
    <xf numFmtId="167" fontId="8" fillId="7" borderId="3" xfId="0" applyNumberFormat="1" applyFont="1" applyFill="1" applyBorder="1" applyAlignment="1">
      <alignment horizontal="center" vertical="center" wrapText="1"/>
    </xf>
    <xf numFmtId="8" fontId="15" fillId="25" borderId="6" xfId="0" applyNumberFormat="1" applyFont="1" applyFill="1" applyBorder="1" applyAlignment="1">
      <alignment horizontal="center" vertical="center" wrapText="1"/>
    </xf>
    <xf numFmtId="0" fontId="5" fillId="21" borderId="4" xfId="0" applyFont="1" applyFill="1" applyBorder="1" applyAlignment="1">
      <alignment horizontal="center" vertical="center" wrapText="1"/>
    </xf>
    <xf numFmtId="0" fontId="5" fillId="6" borderId="4" xfId="0" applyFont="1" applyFill="1" applyBorder="1" applyAlignment="1">
      <alignment vertical="center" wrapText="1"/>
    </xf>
    <xf numFmtId="3" fontId="9" fillId="12" borderId="4" xfId="0" applyNumberFormat="1" applyFont="1" applyFill="1" applyBorder="1" applyAlignment="1" applyProtection="1">
      <alignment horizontal="center" vertical="center" wrapText="1"/>
      <protection locked="0"/>
    </xf>
    <xf numFmtId="6" fontId="5" fillId="6" borderId="4" xfId="0" applyNumberFormat="1" applyFont="1" applyFill="1" applyBorder="1" applyAlignment="1">
      <alignment horizontal="center" vertical="center" wrapText="1"/>
    </xf>
    <xf numFmtId="0" fontId="0" fillId="28" borderId="4" xfId="0" applyFill="1" applyBorder="1"/>
    <xf numFmtId="3" fontId="5" fillId="22" borderId="4" xfId="0" applyNumberFormat="1" applyFont="1" applyFill="1" applyBorder="1" applyAlignment="1" applyProtection="1">
      <alignment horizontal="center" vertical="center" wrapText="1"/>
      <protection locked="0"/>
    </xf>
    <xf numFmtId="3" fontId="5" fillId="22" borderId="8" xfId="0" applyNumberFormat="1" applyFont="1" applyFill="1" applyBorder="1" applyAlignment="1" applyProtection="1">
      <alignment horizontal="center" vertical="center" wrapText="1"/>
      <protection locked="0"/>
    </xf>
    <xf numFmtId="10" fontId="5" fillId="6" borderId="4" xfId="3" applyNumberFormat="1" applyFont="1" applyFill="1" applyBorder="1" applyAlignment="1">
      <alignment horizontal="center" vertical="center" wrapText="1"/>
    </xf>
    <xf numFmtId="9" fontId="5" fillId="12" borderId="4" xfId="0" applyNumberFormat="1" applyFont="1" applyFill="1" applyBorder="1" applyAlignment="1">
      <alignment horizontal="center" vertical="center" wrapText="1"/>
    </xf>
    <xf numFmtId="171" fontId="8" fillId="7" borderId="4" xfId="0" applyNumberFormat="1" applyFont="1" applyFill="1" applyBorder="1" applyAlignment="1">
      <alignment horizontal="center" vertical="center" wrapText="1"/>
    </xf>
    <xf numFmtId="171" fontId="9" fillId="6" borderId="4" xfId="0" applyNumberFormat="1" applyFont="1" applyFill="1" applyBorder="1" applyAlignment="1">
      <alignment horizontal="center" vertical="center" wrapText="1"/>
    </xf>
    <xf numFmtId="171" fontId="9" fillId="12" borderId="4" xfId="3" applyNumberFormat="1" applyFont="1" applyFill="1" applyBorder="1" applyAlignment="1">
      <alignment horizontal="center" vertical="center" wrapText="1"/>
    </xf>
    <xf numFmtId="10" fontId="9" fillId="13" borderId="4" xfId="3" applyNumberFormat="1" applyFont="1" applyFill="1" applyBorder="1" applyAlignment="1">
      <alignment horizontal="center" vertical="center" wrapText="1"/>
    </xf>
    <xf numFmtId="10" fontId="17" fillId="14" borderId="4" xfId="3" applyNumberFormat="1" applyFont="1" applyFill="1" applyBorder="1" applyAlignment="1">
      <alignment horizontal="center" vertical="center" wrapText="1"/>
    </xf>
    <xf numFmtId="9" fontId="9" fillId="6" borderId="4" xfId="3" applyFont="1" applyFill="1" applyBorder="1" applyAlignment="1">
      <alignment horizontal="center" vertical="center" wrapText="1"/>
    </xf>
    <xf numFmtId="171" fontId="5" fillId="14" borderId="4" xfId="3" applyNumberFormat="1" applyFont="1" applyFill="1" applyBorder="1" applyAlignment="1">
      <alignment horizontal="center" vertical="center" wrapText="1"/>
    </xf>
    <xf numFmtId="171" fontId="5" fillId="6" borderId="4" xfId="0" applyNumberFormat="1" applyFont="1" applyFill="1" applyBorder="1" applyAlignment="1">
      <alignment horizontal="center" vertical="center" wrapText="1"/>
    </xf>
    <xf numFmtId="9" fontId="5" fillId="12" borderId="4" xfId="3" applyFont="1" applyFill="1" applyBorder="1" applyAlignment="1">
      <alignment horizontal="left" vertical="top" wrapText="1"/>
    </xf>
    <xf numFmtId="9" fontId="5" fillId="12" borderId="4" xfId="3" applyFont="1" applyFill="1" applyBorder="1" applyAlignment="1" applyProtection="1">
      <alignment horizontal="center" vertical="center" wrapText="1"/>
      <protection locked="0"/>
    </xf>
    <xf numFmtId="9" fontId="5" fillId="14" borderId="4" xfId="3" applyFont="1" applyFill="1" applyBorder="1" applyAlignment="1" applyProtection="1">
      <alignment horizontal="center" vertical="top" wrapText="1"/>
      <protection locked="0"/>
    </xf>
    <xf numFmtId="171" fontId="5" fillId="6" borderId="4" xfId="3" applyNumberFormat="1" applyFont="1" applyFill="1" applyBorder="1" applyAlignment="1">
      <alignment horizontal="center" vertical="center" wrapText="1"/>
    </xf>
    <xf numFmtId="0" fontId="5" fillId="29" borderId="4" xfId="0" applyFont="1" applyFill="1" applyBorder="1" applyAlignment="1">
      <alignment horizontal="center" vertical="center" wrapText="1"/>
    </xf>
    <xf numFmtId="6" fontId="3" fillId="11" borderId="4" xfId="7" applyNumberFormat="1" applyFill="1" applyBorder="1" applyAlignment="1">
      <alignment horizontal="center" vertical="center" wrapText="1"/>
    </xf>
    <xf numFmtId="6" fontId="3" fillId="21" borderId="0" xfId="7" applyNumberFormat="1" applyFill="1" applyBorder="1" applyAlignment="1">
      <alignment horizontal="center" vertical="center" wrapText="1"/>
    </xf>
    <xf numFmtId="10" fontId="5" fillId="12" borderId="4" xfId="0" applyNumberFormat="1" applyFont="1" applyFill="1" applyBorder="1" applyAlignment="1">
      <alignment horizontal="center" vertical="center" wrapText="1"/>
    </xf>
    <xf numFmtId="10" fontId="9" fillId="12" borderId="4" xfId="3" applyNumberFormat="1" applyFont="1" applyFill="1" applyBorder="1" applyAlignment="1">
      <alignment horizontal="center" vertical="center" wrapText="1"/>
    </xf>
    <xf numFmtId="171" fontId="9" fillId="14" borderId="4" xfId="3" applyNumberFormat="1" applyFont="1" applyFill="1" applyBorder="1" applyAlignment="1">
      <alignment horizontal="center" vertical="center" wrapText="1"/>
    </xf>
    <xf numFmtId="9" fontId="5" fillId="14" borderId="4" xfId="3" applyFont="1" applyFill="1" applyBorder="1" applyAlignment="1" applyProtection="1">
      <alignment horizontal="center" vertical="center" wrapText="1"/>
      <protection locked="0"/>
    </xf>
    <xf numFmtId="3" fontId="5" fillId="6" borderId="3" xfId="0" applyNumberFormat="1" applyFont="1" applyFill="1" applyBorder="1" applyAlignment="1">
      <alignment horizontal="center" vertical="center" wrapText="1"/>
    </xf>
    <xf numFmtId="3" fontId="5" fillId="12" borderId="3" xfId="0" applyNumberFormat="1" applyFont="1" applyFill="1" applyBorder="1" applyAlignment="1">
      <alignment horizontal="center" vertical="center" wrapText="1"/>
    </xf>
    <xf numFmtId="3" fontId="5" fillId="12" borderId="3" xfId="0" applyNumberFormat="1" applyFont="1" applyFill="1" applyBorder="1" applyAlignment="1">
      <alignment horizontal="center" vertical="top" wrapText="1"/>
    </xf>
    <xf numFmtId="3" fontId="8" fillId="7" borderId="3" xfId="0" applyNumberFormat="1" applyFont="1" applyFill="1" applyBorder="1" applyAlignment="1">
      <alignment horizontal="center" vertical="center" wrapText="1"/>
    </xf>
    <xf numFmtId="3" fontId="9" fillId="6" borderId="3" xfId="0" applyNumberFormat="1" applyFont="1" applyFill="1" applyBorder="1" applyAlignment="1">
      <alignment horizontal="center" vertical="center" wrapText="1"/>
    </xf>
    <xf numFmtId="3" fontId="9" fillId="12" borderId="3" xfId="0" applyNumberFormat="1" applyFont="1" applyFill="1" applyBorder="1" applyAlignment="1">
      <alignment horizontal="center" vertical="center" wrapText="1"/>
    </xf>
    <xf numFmtId="3" fontId="9" fillId="14" borderId="3" xfId="0" applyNumberFormat="1" applyFont="1" applyFill="1" applyBorder="1" applyAlignment="1">
      <alignment horizontal="center" vertical="center" wrapText="1"/>
    </xf>
    <xf numFmtId="3" fontId="5" fillId="12" borderId="3" xfId="0" applyNumberFormat="1" applyFont="1" applyFill="1" applyBorder="1" applyAlignment="1" applyProtection="1">
      <alignment horizontal="center" vertical="center" wrapText="1"/>
      <protection locked="0"/>
    </xf>
    <xf numFmtId="3" fontId="5" fillId="14" borderId="3" xfId="0" applyNumberFormat="1" applyFont="1" applyFill="1" applyBorder="1" applyAlignment="1">
      <alignment horizontal="center" vertical="center" wrapText="1"/>
    </xf>
    <xf numFmtId="0" fontId="4" fillId="30" borderId="4" xfId="0" applyFont="1" applyFill="1" applyBorder="1" applyAlignment="1">
      <alignment vertical="center"/>
    </xf>
    <xf numFmtId="0" fontId="3" fillId="11" borderId="4" xfId="7" applyFill="1" applyBorder="1" applyAlignment="1">
      <alignment horizontal="center" vertical="center" wrapText="1"/>
    </xf>
    <xf numFmtId="0" fontId="4" fillId="30" borderId="0" xfId="0" applyFont="1" applyFill="1" applyAlignment="1">
      <alignment horizontal="center" vertical="center"/>
    </xf>
    <xf numFmtId="0" fontId="5" fillId="11" borderId="4" xfId="0" applyFont="1" applyFill="1" applyBorder="1" applyAlignment="1">
      <alignment vertical="center" wrapText="1"/>
    </xf>
    <xf numFmtId="167" fontId="5" fillId="6" borderId="4" xfId="6" applyNumberFormat="1" applyFont="1" applyFill="1" applyBorder="1" applyAlignment="1">
      <alignment horizontal="center" vertical="center" wrapText="1"/>
    </xf>
    <xf numFmtId="167" fontId="5" fillId="6" borderId="4" xfId="6" applyNumberFormat="1" applyFont="1" applyFill="1" applyBorder="1" applyAlignment="1" applyProtection="1">
      <alignment horizontal="center" vertical="center" wrapText="1"/>
      <protection locked="0"/>
    </xf>
    <xf numFmtId="167" fontId="5" fillId="6" borderId="4" xfId="6" applyNumberFormat="1" applyFont="1" applyFill="1" applyBorder="1" applyAlignment="1">
      <alignment vertical="center" wrapText="1"/>
    </xf>
    <xf numFmtId="0" fontId="5" fillId="6" borderId="3" xfId="0" applyFont="1" applyFill="1" applyBorder="1" applyAlignment="1">
      <alignment vertical="center" wrapText="1"/>
    </xf>
    <xf numFmtId="3" fontId="5" fillId="5" borderId="3" xfId="0" applyNumberFormat="1" applyFont="1" applyFill="1" applyBorder="1" applyAlignment="1">
      <alignment horizontal="center" vertical="center" wrapText="1"/>
    </xf>
    <xf numFmtId="3" fontId="5" fillId="12" borderId="9" xfId="0" applyNumberFormat="1" applyFont="1" applyFill="1" applyBorder="1" applyAlignment="1">
      <alignment horizontal="center" vertical="center" wrapText="1"/>
    </xf>
    <xf numFmtId="0" fontId="5" fillId="10" borderId="4" xfId="0" applyFont="1" applyFill="1" applyBorder="1" applyAlignment="1">
      <alignment vertical="center" wrapText="1"/>
    </xf>
    <xf numFmtId="0" fontId="5" fillId="10" borderId="4" xfId="0" applyFont="1" applyFill="1" applyBorder="1" applyAlignment="1">
      <alignment horizontal="center" vertical="center" wrapText="1"/>
    </xf>
    <xf numFmtId="167" fontId="15" fillId="27" borderId="0" xfId="2" applyNumberFormat="1" applyFont="1" applyFill="1" applyBorder="1" applyAlignment="1">
      <alignment horizontal="center" vertical="center" wrapText="1"/>
    </xf>
    <xf numFmtId="6" fontId="8" fillId="7" borderId="4" xfId="0" applyNumberFormat="1" applyFont="1" applyFill="1" applyBorder="1" applyAlignment="1">
      <alignment horizontal="center" vertical="center" wrapText="1"/>
    </xf>
    <xf numFmtId="3" fontId="5" fillId="12" borderId="7" xfId="0" applyNumberFormat="1" applyFont="1" applyFill="1" applyBorder="1" applyAlignment="1">
      <alignment horizontal="center" vertical="center" wrapText="1"/>
    </xf>
    <xf numFmtId="44" fontId="8" fillId="7" borderId="3" xfId="2" applyFont="1" applyFill="1" applyBorder="1" applyAlignment="1">
      <alignment horizontal="center" vertical="center" wrapText="1"/>
    </xf>
    <xf numFmtId="166" fontId="5" fillId="6" borderId="3" xfId="0" applyNumberFormat="1" applyFont="1" applyFill="1" applyBorder="1" applyAlignment="1">
      <alignment horizontal="center" vertical="center" wrapText="1"/>
    </xf>
    <xf numFmtId="9" fontId="8" fillId="7" borderId="4" xfId="3" applyFont="1" applyFill="1" applyBorder="1" applyAlignment="1">
      <alignment horizontal="center" vertical="center" wrapText="1"/>
    </xf>
    <xf numFmtId="9" fontId="9" fillId="12" borderId="4" xfId="3" applyFont="1" applyFill="1" applyBorder="1" applyAlignment="1">
      <alignment horizontal="center" vertical="center" wrapText="1"/>
    </xf>
    <xf numFmtId="9" fontId="9" fillId="14" borderId="4" xfId="3" applyFont="1" applyFill="1" applyBorder="1" applyAlignment="1">
      <alignment horizontal="center" vertical="center" wrapText="1"/>
    </xf>
    <xf numFmtId="0" fontId="5" fillId="12" borderId="4" xfId="0" applyFont="1" applyFill="1" applyBorder="1" applyAlignment="1" applyProtection="1">
      <alignment horizontal="center" vertical="center" wrapText="1"/>
      <protection locked="0"/>
    </xf>
    <xf numFmtId="0" fontId="5" fillId="14" borderId="4" xfId="0" applyFont="1" applyFill="1" applyBorder="1" applyAlignment="1">
      <alignment horizontal="center" vertical="center" wrapText="1"/>
    </xf>
    <xf numFmtId="0" fontId="5" fillId="14" borderId="4" xfId="0" applyFont="1" applyFill="1" applyBorder="1" applyAlignment="1" applyProtection="1">
      <alignment horizontal="center" vertical="center" wrapText="1"/>
      <protection locked="0"/>
    </xf>
    <xf numFmtId="0" fontId="5" fillId="31" borderId="4" xfId="0" applyFont="1" applyFill="1" applyBorder="1" applyAlignment="1">
      <alignment horizontal="center" vertical="center" wrapText="1"/>
    </xf>
    <xf numFmtId="2" fontId="12" fillId="13" borderId="4" xfId="3" applyNumberFormat="1" applyFont="1" applyFill="1" applyBorder="1" applyAlignment="1">
      <alignment horizontal="center" vertical="center" wrapText="1"/>
    </xf>
    <xf numFmtId="3" fontId="18" fillId="14" borderId="4" xfId="0" applyNumberFormat="1" applyFont="1" applyFill="1" applyBorder="1" applyAlignment="1">
      <alignment horizontal="center" vertical="center" wrapText="1"/>
    </xf>
    <xf numFmtId="3" fontId="19" fillId="14" borderId="4" xfId="0" applyNumberFormat="1" applyFont="1" applyFill="1" applyBorder="1" applyAlignment="1">
      <alignment horizontal="center" vertical="center" wrapText="1"/>
    </xf>
    <xf numFmtId="0" fontId="18" fillId="14" borderId="4" xfId="0" applyFont="1" applyFill="1" applyBorder="1" applyAlignment="1">
      <alignment horizontal="center" vertical="center" wrapText="1"/>
    </xf>
    <xf numFmtId="9" fontId="19" fillId="14" borderId="4" xfId="3" applyFont="1" applyFill="1" applyBorder="1" applyAlignment="1">
      <alignment horizontal="center" vertical="center" wrapText="1"/>
    </xf>
    <xf numFmtId="3" fontId="20" fillId="12" borderId="4" xfId="0" applyNumberFormat="1" applyFont="1" applyFill="1" applyBorder="1" applyAlignment="1">
      <alignment horizontal="center" vertical="center" wrapText="1"/>
    </xf>
    <xf numFmtId="0" fontId="5" fillId="10" borderId="4" xfId="0" applyFont="1" applyFill="1" applyBorder="1" applyAlignment="1">
      <alignment horizontal="center" vertical="center"/>
    </xf>
    <xf numFmtId="167" fontId="5" fillId="6" borderId="3" xfId="6" applyNumberFormat="1" applyFont="1" applyFill="1" applyBorder="1" applyAlignment="1">
      <alignment horizontal="center" vertical="center" wrapText="1"/>
    </xf>
    <xf numFmtId="4" fontId="9" fillId="14" borderId="4" xfId="0" applyNumberFormat="1" applyFont="1" applyFill="1" applyBorder="1" applyAlignment="1">
      <alignment horizontal="center" vertical="center" wrapText="1"/>
    </xf>
    <xf numFmtId="0" fontId="5" fillId="32" borderId="4" xfId="0" applyFont="1" applyFill="1" applyBorder="1" applyAlignment="1">
      <alignment horizontal="center" vertical="center" wrapText="1"/>
    </xf>
    <xf numFmtId="0" fontId="21" fillId="20" borderId="0" xfId="0" applyFont="1" applyFill="1" applyAlignment="1">
      <alignment horizontal="center" vertical="center"/>
    </xf>
    <xf numFmtId="172" fontId="8" fillId="7" borderId="4" xfId="6" applyNumberFormat="1" applyFont="1" applyFill="1" applyBorder="1" applyAlignment="1">
      <alignment horizontal="center" vertical="center" wrapText="1"/>
    </xf>
    <xf numFmtId="0" fontId="5" fillId="25" borderId="4" xfId="0" applyFont="1" applyFill="1" applyBorder="1" applyAlignment="1">
      <alignment horizontal="center" vertical="center" wrapText="1"/>
    </xf>
    <xf numFmtId="3" fontId="5" fillId="12" borderId="4" xfId="0" applyNumberFormat="1" applyFont="1" applyFill="1" applyBorder="1" applyAlignment="1">
      <alignment horizontal="left" vertical="center" wrapText="1"/>
    </xf>
    <xf numFmtId="166" fontId="5" fillId="6" borderId="4" xfId="6" applyNumberFormat="1" applyFont="1" applyFill="1" applyBorder="1" applyAlignment="1" applyProtection="1">
      <alignment horizontal="center" vertical="center" wrapText="1"/>
      <protection locked="0"/>
    </xf>
    <xf numFmtId="0" fontId="5" fillId="8" borderId="4" xfId="0" applyFont="1" applyFill="1" applyBorder="1" applyAlignment="1">
      <alignment horizontal="center" vertical="center" wrapText="1"/>
    </xf>
    <xf numFmtId="0" fontId="3" fillId="11" borderId="4" xfId="5" applyFill="1" applyBorder="1" applyAlignment="1">
      <alignment horizontal="center" vertical="center" wrapText="1"/>
    </xf>
    <xf numFmtId="166" fontId="5" fillId="11" borderId="4" xfId="6" applyNumberFormat="1" applyFont="1" applyFill="1" applyBorder="1" applyAlignment="1">
      <alignment horizontal="center" vertical="center" wrapText="1"/>
    </xf>
    <xf numFmtId="9" fontId="5" fillId="14" borderId="4" xfId="0" applyNumberFormat="1" applyFont="1" applyFill="1" applyBorder="1" applyAlignment="1">
      <alignment horizontal="center" vertical="center" wrapText="1"/>
    </xf>
    <xf numFmtId="0" fontId="5" fillId="33" borderId="4" xfId="0" applyFont="1" applyFill="1" applyBorder="1" applyAlignment="1">
      <alignment horizontal="center" vertical="center" wrapText="1"/>
    </xf>
    <xf numFmtId="0" fontId="3" fillId="11" borderId="0" xfId="5" applyFill="1" applyBorder="1" applyAlignment="1">
      <alignment horizontal="center" vertical="center" wrapText="1"/>
    </xf>
    <xf numFmtId="3" fontId="14" fillId="5" borderId="4" xfId="0" applyNumberFormat="1" applyFont="1" applyFill="1" applyBorder="1" applyAlignment="1">
      <alignment horizontal="center" vertical="center" wrapText="1"/>
    </xf>
    <xf numFmtId="3" fontId="5" fillId="6" borderId="0" xfId="0" applyNumberFormat="1" applyFont="1" applyFill="1" applyAlignment="1">
      <alignment horizontal="center" vertical="center" wrapText="1"/>
    </xf>
    <xf numFmtId="3" fontId="5" fillId="12" borderId="10" xfId="0" applyNumberFormat="1" applyFont="1" applyFill="1" applyBorder="1" applyAlignment="1">
      <alignment horizontal="center" vertical="center" wrapText="1"/>
    </xf>
    <xf numFmtId="0" fontId="5" fillId="34" borderId="11" xfId="0" applyFont="1" applyFill="1" applyBorder="1" applyAlignment="1">
      <alignment horizontal="center" vertical="center" wrapText="1"/>
    </xf>
    <xf numFmtId="3" fontId="9" fillId="35" borderId="11" xfId="0" applyNumberFormat="1" applyFont="1" applyFill="1" applyBorder="1" applyAlignment="1">
      <alignment horizontal="center" vertical="center" wrapText="1"/>
    </xf>
    <xf numFmtId="3" fontId="9" fillId="36" borderId="11" xfId="0" applyNumberFormat="1" applyFont="1" applyFill="1" applyBorder="1" applyAlignment="1">
      <alignment horizontal="center" vertical="center" wrapText="1"/>
    </xf>
    <xf numFmtId="3" fontId="9" fillId="37" borderId="11" xfId="0" applyNumberFormat="1" applyFont="1" applyFill="1" applyBorder="1" applyAlignment="1">
      <alignment horizontal="center" vertical="center" wrapText="1"/>
    </xf>
    <xf numFmtId="3" fontId="5" fillId="35" borderId="11" xfId="0" applyNumberFormat="1" applyFont="1" applyFill="1" applyBorder="1" applyAlignment="1">
      <alignment horizontal="center" vertical="center" wrapText="1"/>
    </xf>
    <xf numFmtId="3" fontId="14" fillId="38" borderId="11" xfId="0" applyNumberFormat="1" applyFont="1" applyFill="1" applyBorder="1" applyAlignment="1">
      <alignment horizontal="center" vertical="center" wrapText="1"/>
    </xf>
    <xf numFmtId="3" fontId="22" fillId="36" borderId="12" xfId="0" applyNumberFormat="1" applyFont="1" applyFill="1" applyBorder="1" applyAlignment="1">
      <alignment horizontal="center" vertical="center" wrapText="1"/>
    </xf>
    <xf numFmtId="3" fontId="5" fillId="36" borderId="4" xfId="0" applyNumberFormat="1" applyFont="1" applyFill="1" applyBorder="1" applyAlignment="1">
      <alignment horizontal="center" vertical="center" wrapText="1"/>
    </xf>
    <xf numFmtId="3" fontId="5" fillId="36" borderId="4" xfId="0" applyNumberFormat="1" applyFont="1" applyFill="1" applyBorder="1" applyAlignment="1" applyProtection="1">
      <alignment horizontal="center" vertical="center" wrapText="1"/>
      <protection locked="0"/>
    </xf>
    <xf numFmtId="0" fontId="22" fillId="39" borderId="11" xfId="0" applyFont="1" applyFill="1" applyBorder="1" applyAlignment="1">
      <alignment horizontal="center" vertical="center" wrapText="1"/>
    </xf>
    <xf numFmtId="3" fontId="14" fillId="38" borderId="0" xfId="0" applyNumberFormat="1" applyFont="1" applyFill="1" applyAlignment="1">
      <alignment horizontal="center" vertical="center" wrapText="1"/>
    </xf>
    <xf numFmtId="3" fontId="22" fillId="36" borderId="11" xfId="0" applyNumberFormat="1" applyFont="1" applyFill="1" applyBorder="1" applyAlignment="1">
      <alignment horizontal="center" vertical="center" wrapText="1"/>
    </xf>
    <xf numFmtId="3" fontId="5" fillId="36" borderId="0" xfId="0" applyNumberFormat="1" applyFont="1" applyFill="1" applyAlignment="1">
      <alignment horizontal="center" vertical="center" wrapText="1"/>
    </xf>
    <xf numFmtId="3" fontId="5" fillId="36" borderId="7" xfId="0" applyNumberFormat="1" applyFont="1" applyFill="1" applyBorder="1" applyAlignment="1" applyProtection="1">
      <alignment horizontal="center" vertical="center" wrapText="1"/>
      <protection locked="0"/>
    </xf>
    <xf numFmtId="3" fontId="5" fillId="12" borderId="0" xfId="0" applyNumberFormat="1" applyFont="1" applyFill="1" applyAlignment="1">
      <alignment horizontal="center" vertical="center" wrapText="1"/>
    </xf>
    <xf numFmtId="9" fontId="15" fillId="22" borderId="6" xfId="0" applyNumberFormat="1" applyFont="1" applyFill="1" applyBorder="1" applyAlignment="1" applyProtection="1">
      <alignment horizontal="center" vertical="center" wrapText="1"/>
      <protection locked="0"/>
    </xf>
    <xf numFmtId="3" fontId="14" fillId="8" borderId="4" xfId="0" applyNumberFormat="1" applyFont="1" applyFill="1" applyBorder="1" applyAlignment="1">
      <alignment horizontal="center" vertical="center" wrapText="1"/>
    </xf>
    <xf numFmtId="3" fontId="14" fillId="12" borderId="4" xfId="0" applyNumberFormat="1" applyFont="1" applyFill="1" applyBorder="1" applyAlignment="1">
      <alignment horizontal="center" vertical="center" wrapText="1"/>
    </xf>
    <xf numFmtId="0" fontId="4" fillId="3" borderId="4" xfId="0" applyFont="1" applyFill="1" applyBorder="1" applyAlignment="1">
      <alignment vertical="center"/>
    </xf>
    <xf numFmtId="3" fontId="5" fillId="40" borderId="4" xfId="0" applyNumberFormat="1" applyFont="1" applyFill="1" applyBorder="1" applyAlignment="1">
      <alignment horizontal="center" vertical="center" wrapText="1"/>
    </xf>
    <xf numFmtId="0" fontId="4" fillId="7" borderId="0" xfId="0" applyFont="1" applyFill="1" applyAlignment="1">
      <alignment horizontal="center" vertical="center"/>
    </xf>
    <xf numFmtId="3" fontId="14" fillId="6" borderId="4" xfId="0" applyNumberFormat="1" applyFont="1" applyFill="1" applyBorder="1" applyAlignment="1">
      <alignment horizontal="center" vertical="center" wrapText="1"/>
    </xf>
    <xf numFmtId="3" fontId="14" fillId="12" borderId="4" xfId="0" applyNumberFormat="1" applyFont="1" applyFill="1" applyBorder="1" applyAlignment="1">
      <alignment horizontal="left" vertical="center" wrapText="1"/>
    </xf>
    <xf numFmtId="0" fontId="0" fillId="41" borderId="4" xfId="0" applyFill="1" applyBorder="1"/>
    <xf numFmtId="0" fontId="5" fillId="0" borderId="4" xfId="0" applyFont="1" applyBorder="1" applyAlignment="1">
      <alignment horizontal="center" vertical="center"/>
    </xf>
    <xf numFmtId="9" fontId="5" fillId="6" borderId="4" xfId="0" applyNumberFormat="1" applyFont="1" applyFill="1" applyBorder="1" applyAlignment="1">
      <alignment horizontal="center" vertical="center" wrapText="1"/>
    </xf>
    <xf numFmtId="9" fontId="5" fillId="12" borderId="4" xfId="0" applyNumberFormat="1" applyFont="1" applyFill="1" applyBorder="1" applyAlignment="1">
      <alignment horizontal="left" vertical="center" wrapText="1"/>
    </xf>
    <xf numFmtId="9" fontId="9" fillId="6" borderId="4" xfId="0" applyNumberFormat="1" applyFont="1" applyFill="1" applyBorder="1" applyAlignment="1">
      <alignment horizontal="center" vertical="center" wrapText="1"/>
    </xf>
    <xf numFmtId="9" fontId="5" fillId="12" borderId="4" xfId="3" applyFont="1" applyFill="1" applyBorder="1" applyAlignment="1">
      <alignment horizontal="left" vertical="center" wrapText="1"/>
    </xf>
    <xf numFmtId="9" fontId="5" fillId="14" borderId="4" xfId="3" applyFont="1" applyFill="1" applyBorder="1" applyAlignment="1" applyProtection="1">
      <alignment horizontal="left" vertical="center" wrapText="1"/>
      <protection locked="0"/>
    </xf>
    <xf numFmtId="9" fontId="14" fillId="6" borderId="4" xfId="3" applyFont="1" applyFill="1" applyBorder="1" applyAlignment="1">
      <alignment horizontal="center" vertical="center" wrapText="1"/>
    </xf>
    <xf numFmtId="9" fontId="14" fillId="12" borderId="4" xfId="3" applyFont="1" applyFill="1" applyBorder="1" applyAlignment="1">
      <alignment horizontal="center" vertical="center" wrapText="1"/>
    </xf>
    <xf numFmtId="3" fontId="8" fillId="7" borderId="4" xfId="3" applyNumberFormat="1" applyFont="1" applyFill="1" applyBorder="1" applyAlignment="1">
      <alignment horizontal="center" vertical="center"/>
    </xf>
    <xf numFmtId="3" fontId="14" fillId="6" borderId="4" xfId="3" applyNumberFormat="1" applyFont="1" applyFill="1" applyBorder="1" applyAlignment="1">
      <alignment horizontal="center" vertical="center" wrapText="1"/>
    </xf>
    <xf numFmtId="3" fontId="5" fillId="12" borderId="4" xfId="3" applyNumberFormat="1" applyFont="1" applyFill="1" applyBorder="1" applyAlignment="1">
      <alignment horizontal="left" vertical="center" wrapText="1"/>
    </xf>
    <xf numFmtId="3" fontId="14" fillId="12" borderId="4" xfId="3" applyNumberFormat="1" applyFont="1" applyFill="1" applyBorder="1" applyAlignment="1">
      <alignment horizontal="center" vertical="center" wrapText="1"/>
    </xf>
    <xf numFmtId="3" fontId="5" fillId="12" borderId="4" xfId="3" applyNumberFormat="1" applyFont="1" applyFill="1" applyBorder="1" applyAlignment="1" applyProtection="1">
      <alignment horizontal="center" vertical="center" wrapText="1"/>
      <protection locked="0"/>
    </xf>
    <xf numFmtId="3" fontId="5" fillId="14" borderId="4" xfId="3" applyNumberFormat="1" applyFont="1" applyFill="1" applyBorder="1" applyAlignment="1" applyProtection="1">
      <alignment horizontal="left" vertical="center" wrapText="1"/>
      <protection locked="0"/>
    </xf>
    <xf numFmtId="3" fontId="5" fillId="6" borderId="4" xfId="3" applyNumberFormat="1" applyFont="1" applyFill="1" applyBorder="1" applyAlignment="1">
      <alignment horizontal="center" vertical="center" wrapText="1"/>
    </xf>
    <xf numFmtId="0" fontId="14" fillId="7" borderId="4" xfId="0" applyFont="1" applyFill="1" applyBorder="1" applyAlignment="1">
      <alignment horizontal="center" vertical="center" wrapText="1"/>
    </xf>
    <xf numFmtId="9" fontId="14" fillId="7" borderId="4" xfId="0" applyNumberFormat="1" applyFont="1" applyFill="1" applyBorder="1" applyAlignment="1">
      <alignment horizontal="center" vertical="center" wrapText="1"/>
    </xf>
    <xf numFmtId="0" fontId="5" fillId="42" borderId="4" xfId="0" applyFont="1" applyFill="1" applyBorder="1" applyAlignment="1">
      <alignment horizontal="center" vertical="center" wrapText="1"/>
    </xf>
    <xf numFmtId="0" fontId="4" fillId="7" borderId="4" xfId="0" applyFont="1" applyFill="1" applyBorder="1" applyAlignment="1">
      <alignment horizontal="center" vertical="center"/>
    </xf>
    <xf numFmtId="0" fontId="5" fillId="14" borderId="4" xfId="0" applyFont="1" applyFill="1" applyBorder="1" applyAlignment="1">
      <alignment horizontal="justify" vertical="center" wrapText="1"/>
    </xf>
    <xf numFmtId="0" fontId="4" fillId="43" borderId="4" xfId="0" applyFont="1" applyFill="1" applyBorder="1" applyAlignment="1">
      <alignment horizontal="center" vertical="center"/>
    </xf>
    <xf numFmtId="3" fontId="17" fillId="6" borderId="4" xfId="0" applyNumberFormat="1" applyFont="1" applyFill="1" applyBorder="1" applyAlignment="1">
      <alignment horizontal="center" vertical="center" wrapText="1"/>
    </xf>
    <xf numFmtId="3" fontId="17" fillId="12" borderId="4" xfId="0" applyNumberFormat="1" applyFont="1" applyFill="1" applyBorder="1" applyAlignment="1">
      <alignment horizontal="center" vertical="center" wrapText="1"/>
    </xf>
    <xf numFmtId="3" fontId="17" fillId="14" borderId="4" xfId="0" applyNumberFormat="1" applyFont="1" applyFill="1" applyBorder="1" applyAlignment="1">
      <alignment horizontal="center" vertical="center" wrapText="1"/>
    </xf>
    <xf numFmtId="3" fontId="11" fillId="6" borderId="4" xfId="0" applyNumberFormat="1" applyFont="1" applyFill="1" applyBorder="1" applyAlignment="1">
      <alignment horizontal="center" vertical="center" wrapText="1"/>
    </xf>
    <xf numFmtId="3" fontId="5" fillId="14" borderId="4" xfId="0" applyNumberFormat="1" applyFont="1" applyFill="1" applyBorder="1" applyAlignment="1">
      <alignment horizontal="justify" vertical="top" wrapText="1"/>
    </xf>
    <xf numFmtId="3" fontId="14" fillId="14" borderId="4" xfId="0" applyNumberFormat="1" applyFont="1" applyFill="1" applyBorder="1" applyAlignment="1">
      <alignment horizontal="center" vertical="center" wrapText="1"/>
    </xf>
    <xf numFmtId="167" fontId="8" fillId="7" borderId="4" xfId="0" applyNumberFormat="1" applyFont="1" applyFill="1" applyBorder="1" applyAlignment="1">
      <alignment horizontal="center" vertical="center" wrapText="1"/>
    </xf>
    <xf numFmtId="1" fontId="5" fillId="6" borderId="4" xfId="0" applyNumberFormat="1" applyFont="1" applyFill="1" applyBorder="1" applyAlignment="1">
      <alignment horizontal="center" vertical="center" wrapText="1"/>
    </xf>
    <xf numFmtId="3" fontId="5" fillId="25" borderId="4" xfId="0" applyNumberFormat="1" applyFont="1" applyFill="1" applyBorder="1" applyAlignment="1">
      <alignment horizontal="center" vertical="center" wrapText="1"/>
    </xf>
    <xf numFmtId="3" fontId="5" fillId="22" borderId="4" xfId="0" applyNumberFormat="1" applyFont="1" applyFill="1" applyBorder="1" applyAlignment="1">
      <alignment horizontal="center" vertical="center" wrapText="1"/>
    </xf>
    <xf numFmtId="3" fontId="9" fillId="25" borderId="4" xfId="0" applyNumberFormat="1" applyFont="1" applyFill="1" applyBorder="1" applyAlignment="1">
      <alignment horizontal="center" vertical="center" wrapText="1"/>
    </xf>
    <xf numFmtId="3" fontId="9" fillId="22" borderId="4" xfId="0" applyNumberFormat="1" applyFont="1" applyFill="1" applyBorder="1" applyAlignment="1">
      <alignment horizontal="center" vertical="center" wrapText="1"/>
    </xf>
    <xf numFmtId="3" fontId="9" fillId="26" borderId="4" xfId="0" applyNumberFormat="1" applyFont="1" applyFill="1" applyBorder="1" applyAlignment="1">
      <alignment horizontal="center" vertical="center" wrapText="1"/>
    </xf>
    <xf numFmtId="0" fontId="4" fillId="22" borderId="4" xfId="0" applyFont="1" applyFill="1" applyBorder="1" applyAlignment="1">
      <alignment horizontal="center" vertical="center" wrapText="1"/>
    </xf>
    <xf numFmtId="0" fontId="5" fillId="44" borderId="4" xfId="0" applyFont="1" applyFill="1" applyBorder="1" applyAlignment="1">
      <alignment horizontal="center" vertical="center" wrapText="1"/>
    </xf>
    <xf numFmtId="3" fontId="5" fillId="14" borderId="4" xfId="0" applyNumberFormat="1" applyFont="1" applyFill="1" applyBorder="1" applyAlignment="1">
      <alignment horizontal="left" vertical="center" wrapText="1"/>
    </xf>
    <xf numFmtId="0" fontId="5" fillId="45" borderId="4" xfId="0" applyFont="1" applyFill="1" applyBorder="1" applyAlignment="1">
      <alignment horizontal="center" vertical="center" wrapText="1"/>
    </xf>
    <xf numFmtId="9" fontId="5" fillId="25" borderId="4" xfId="0" applyNumberFormat="1" applyFont="1" applyFill="1" applyBorder="1" applyAlignment="1">
      <alignment horizontal="center" vertical="center" wrapText="1"/>
    </xf>
    <xf numFmtId="9" fontId="5" fillId="22" borderId="4" xfId="0" applyNumberFormat="1" applyFont="1" applyFill="1" applyBorder="1" applyAlignment="1">
      <alignment horizontal="center" vertical="center" wrapText="1"/>
    </xf>
    <xf numFmtId="0" fontId="5" fillId="43" borderId="4" xfId="0" applyFont="1" applyFill="1" applyBorder="1" applyAlignment="1">
      <alignment horizontal="center" vertical="center" wrapText="1"/>
    </xf>
    <xf numFmtId="9" fontId="9" fillId="25" borderId="4" xfId="0" applyNumberFormat="1" applyFont="1" applyFill="1" applyBorder="1" applyAlignment="1">
      <alignment horizontal="center" vertical="center" wrapText="1"/>
    </xf>
    <xf numFmtId="9" fontId="9" fillId="22" borderId="4" xfId="3" applyFont="1" applyFill="1" applyBorder="1" applyAlignment="1">
      <alignment horizontal="center" vertical="center" wrapText="1"/>
    </xf>
    <xf numFmtId="9" fontId="9" fillId="26" borderId="4" xfId="3" applyFont="1" applyFill="1" applyBorder="1" applyAlignment="1">
      <alignment horizontal="center" vertical="center" wrapText="1"/>
    </xf>
    <xf numFmtId="9" fontId="9" fillId="25" borderId="4" xfId="3" applyFont="1" applyFill="1" applyBorder="1" applyAlignment="1">
      <alignment horizontal="center" vertical="center" wrapText="1"/>
    </xf>
    <xf numFmtId="9" fontId="9" fillId="12" borderId="4" xfId="3" applyFont="1" applyFill="1" applyBorder="1" applyAlignment="1" applyProtection="1">
      <alignment horizontal="center" vertical="center" wrapText="1"/>
      <protection locked="0"/>
    </xf>
    <xf numFmtId="0" fontId="5" fillId="46" borderId="4" xfId="0" applyFont="1" applyFill="1" applyBorder="1" applyAlignment="1">
      <alignment horizontal="center" vertical="center" wrapText="1"/>
    </xf>
    <xf numFmtId="166" fontId="8" fillId="7" borderId="4" xfId="0" applyNumberFormat="1" applyFont="1" applyFill="1" applyBorder="1" applyAlignment="1">
      <alignment horizontal="center" vertical="center" wrapText="1"/>
    </xf>
    <xf numFmtId="166" fontId="5" fillId="6" borderId="4" xfId="0" applyNumberFormat="1" applyFont="1" applyFill="1" applyBorder="1" applyAlignment="1">
      <alignment horizontal="center" vertical="center" wrapText="1"/>
    </xf>
    <xf numFmtId="0" fontId="5" fillId="25" borderId="4" xfId="0" applyFont="1" applyFill="1" applyBorder="1" applyAlignment="1">
      <alignment vertical="center" wrapText="1"/>
    </xf>
    <xf numFmtId="3" fontId="24" fillId="12" borderId="4" xfId="0" applyNumberFormat="1" applyFont="1" applyFill="1" applyBorder="1" applyAlignment="1">
      <alignment horizontal="justify" vertical="center" wrapText="1"/>
    </xf>
    <xf numFmtId="0" fontId="5" fillId="47" borderId="4" xfId="0" applyFont="1" applyFill="1" applyBorder="1" applyAlignment="1">
      <alignment horizontal="center" vertical="center" wrapText="1"/>
    </xf>
    <xf numFmtId="9" fontId="24" fillId="12" borderId="4" xfId="0" applyNumberFormat="1" applyFont="1" applyFill="1" applyBorder="1" applyAlignment="1">
      <alignment horizontal="justify" vertical="center" wrapText="1"/>
    </xf>
    <xf numFmtId="1" fontId="8" fillId="7" borderId="4" xfId="0" applyNumberFormat="1" applyFont="1" applyFill="1" applyBorder="1" applyAlignment="1">
      <alignment horizontal="center" vertical="center" wrapText="1"/>
    </xf>
    <xf numFmtId="0" fontId="25" fillId="12" borderId="4" xfId="3" applyNumberFormat="1" applyFont="1" applyFill="1" applyBorder="1" applyAlignment="1">
      <alignment horizontal="center" vertical="center" wrapText="1"/>
    </xf>
    <xf numFmtId="0" fontId="9" fillId="12" borderId="4" xfId="3" applyNumberFormat="1" applyFont="1" applyFill="1" applyBorder="1" applyAlignment="1">
      <alignment horizontal="center" vertical="center" wrapText="1"/>
    </xf>
    <xf numFmtId="0" fontId="9" fillId="14" borderId="4" xfId="3" applyNumberFormat="1" applyFont="1" applyFill="1" applyBorder="1" applyAlignment="1">
      <alignment horizontal="center" vertical="center" wrapText="1"/>
    </xf>
    <xf numFmtId="9" fontId="24" fillId="12" borderId="4" xfId="3" applyFont="1" applyFill="1" applyBorder="1" applyAlignment="1">
      <alignment horizontal="justify" vertical="center" wrapText="1"/>
    </xf>
    <xf numFmtId="9" fontId="5" fillId="14" borderId="4" xfId="3" applyFont="1" applyFill="1" applyBorder="1" applyAlignment="1">
      <alignment horizontal="justify" vertical="center" wrapText="1"/>
    </xf>
    <xf numFmtId="1" fontId="5" fillId="6" borderId="4" xfId="3" applyNumberFormat="1" applyFont="1" applyFill="1" applyBorder="1" applyAlignment="1">
      <alignment horizontal="center" vertical="center" wrapText="1"/>
    </xf>
    <xf numFmtId="0" fontId="5" fillId="48" borderId="4" xfId="0" applyFont="1" applyFill="1" applyBorder="1" applyAlignment="1">
      <alignment horizontal="center" vertical="center" wrapText="1"/>
    </xf>
    <xf numFmtId="0" fontId="4" fillId="27" borderId="13" xfId="0" applyFont="1" applyFill="1" applyBorder="1" applyAlignment="1">
      <alignment horizontal="center" vertical="center" wrapText="1"/>
    </xf>
    <xf numFmtId="1" fontId="9" fillId="6" borderId="4" xfId="0" applyNumberFormat="1" applyFont="1" applyFill="1" applyBorder="1" applyAlignment="1">
      <alignment horizontal="center" vertical="center" wrapText="1"/>
    </xf>
    <xf numFmtId="1" fontId="9" fillId="14" borderId="4" xfId="0" applyNumberFormat="1" applyFont="1" applyFill="1" applyBorder="1" applyAlignment="1">
      <alignment horizontal="center" vertical="center" wrapText="1"/>
    </xf>
    <xf numFmtId="3" fontId="25" fillId="12" borderId="4" xfId="0" applyNumberFormat="1" applyFont="1" applyFill="1" applyBorder="1" applyAlignment="1">
      <alignment horizontal="center" vertical="center" wrapText="1"/>
    </xf>
    <xf numFmtId="3" fontId="24" fillId="12" borderId="4" xfId="0" applyNumberFormat="1" applyFont="1" applyFill="1" applyBorder="1" applyAlignment="1" applyProtection="1">
      <alignment horizontal="justify" vertical="center" wrapText="1"/>
      <protection locked="0"/>
    </xf>
    <xf numFmtId="170" fontId="9" fillId="12" borderId="4" xfId="0" applyNumberFormat="1" applyFont="1" applyFill="1" applyBorder="1" applyAlignment="1">
      <alignment horizontal="center" vertical="center" wrapText="1"/>
    </xf>
    <xf numFmtId="170" fontId="9" fillId="14" borderId="4" xfId="0" applyNumberFormat="1" applyFont="1" applyFill="1" applyBorder="1" applyAlignment="1">
      <alignment horizontal="center" vertical="center" wrapText="1"/>
    </xf>
    <xf numFmtId="9" fontId="25" fillId="12" borderId="4" xfId="3" applyFont="1" applyFill="1" applyBorder="1" applyAlignment="1">
      <alignment horizontal="center" vertical="center" wrapText="1"/>
    </xf>
    <xf numFmtId="0" fontId="5" fillId="49" borderId="4" xfId="0" applyFont="1" applyFill="1" applyBorder="1" applyAlignment="1">
      <alignment horizontal="center" vertical="center" wrapText="1"/>
    </xf>
    <xf numFmtId="9" fontId="5" fillId="22" borderId="4" xfId="3" applyFont="1" applyFill="1" applyBorder="1" applyAlignment="1" applyProtection="1">
      <alignment horizontal="center" vertical="center" wrapText="1"/>
      <protection locked="0"/>
    </xf>
    <xf numFmtId="43" fontId="12" fillId="13" borderId="4" xfId="1" applyFont="1" applyFill="1" applyBorder="1" applyAlignment="1">
      <alignment horizontal="center" vertical="center" wrapText="1"/>
    </xf>
    <xf numFmtId="3" fontId="5" fillId="50" borderId="4" xfId="0" applyNumberFormat="1" applyFont="1" applyFill="1" applyBorder="1" applyAlignment="1">
      <alignment horizontal="center" vertical="center" wrapText="1"/>
    </xf>
    <xf numFmtId="44" fontId="8" fillId="7" borderId="4" xfId="2" applyFont="1" applyFill="1" applyBorder="1" applyAlignment="1">
      <alignment horizontal="center" vertical="center" wrapText="1"/>
    </xf>
    <xf numFmtId="167" fontId="8" fillId="7" borderId="4" xfId="2" applyNumberFormat="1" applyFont="1" applyFill="1" applyBorder="1" applyAlignment="1">
      <alignment horizontal="center" vertical="center" wrapText="1"/>
    </xf>
    <xf numFmtId="44" fontId="5" fillId="6" borderId="4" xfId="2" applyFont="1" applyFill="1" applyBorder="1" applyAlignment="1">
      <alignment horizontal="center" vertical="center" wrapText="1"/>
    </xf>
    <xf numFmtId="44" fontId="5" fillId="6" borderId="4" xfId="2" applyFont="1" applyFill="1" applyBorder="1" applyAlignment="1" applyProtection="1">
      <alignment horizontal="center" vertical="center" wrapText="1"/>
      <protection locked="0"/>
    </xf>
    <xf numFmtId="3" fontId="5" fillId="51" borderId="4" xfId="0" applyNumberFormat="1" applyFont="1" applyFill="1" applyBorder="1" applyAlignment="1">
      <alignment horizontal="center" vertical="center" wrapText="1"/>
    </xf>
    <xf numFmtId="10" fontId="5" fillId="14" borderId="4" xfId="3" applyNumberFormat="1" applyFont="1" applyFill="1" applyBorder="1" applyAlignment="1">
      <alignment horizontal="center" vertical="center" wrapText="1"/>
    </xf>
    <xf numFmtId="9" fontId="5" fillId="16" borderId="4" xfId="3" applyFont="1" applyFill="1" applyBorder="1" applyAlignment="1">
      <alignment horizontal="center" vertical="center" wrapText="1"/>
    </xf>
    <xf numFmtId="3" fontId="5" fillId="46" borderId="4" xfId="0" applyNumberFormat="1" applyFont="1" applyFill="1" applyBorder="1" applyAlignment="1">
      <alignment horizontal="center" vertical="center" wrapText="1"/>
    </xf>
    <xf numFmtId="0" fontId="5" fillId="25" borderId="3" xfId="0" applyFont="1" applyFill="1" applyBorder="1" applyAlignment="1">
      <alignment vertical="center" wrapText="1"/>
    </xf>
    <xf numFmtId="9" fontId="8" fillId="24" borderId="4" xfId="3" applyFont="1" applyFill="1" applyBorder="1" applyAlignment="1">
      <alignment horizontal="center" vertical="center" wrapText="1"/>
    </xf>
    <xf numFmtId="9" fontId="5" fillId="25" borderId="4" xfId="3" applyFont="1" applyFill="1" applyBorder="1" applyAlignment="1">
      <alignment horizontal="center" vertical="center" wrapText="1"/>
    </xf>
    <xf numFmtId="0" fontId="28" fillId="12" borderId="4" xfId="0" applyFont="1" applyFill="1" applyBorder="1" applyAlignment="1">
      <alignment horizontal="left" vertical="top" wrapText="1"/>
    </xf>
    <xf numFmtId="3" fontId="5" fillId="14" borderId="7" xfId="0" applyNumberFormat="1" applyFont="1" applyFill="1" applyBorder="1" applyAlignment="1">
      <alignment horizontal="center" vertical="center" wrapText="1"/>
    </xf>
    <xf numFmtId="167" fontId="5" fillId="11" borderId="7" xfId="0" applyNumberFormat="1" applyFont="1" applyFill="1" applyBorder="1" applyAlignment="1">
      <alignment horizontal="center" vertical="center" wrapText="1"/>
    </xf>
    <xf numFmtId="0" fontId="4" fillId="11" borderId="4" xfId="0" applyFont="1" applyFill="1" applyBorder="1" applyAlignment="1">
      <alignment horizontal="center" vertical="center" wrapText="1"/>
    </xf>
    <xf numFmtId="3" fontId="9" fillId="6" borderId="7" xfId="0" applyNumberFormat="1" applyFont="1" applyFill="1" applyBorder="1" applyAlignment="1">
      <alignment horizontal="center" vertical="center" wrapText="1"/>
    </xf>
    <xf numFmtId="43" fontId="5" fillId="6" borderId="4" xfId="6" applyNumberFormat="1" applyFont="1" applyFill="1" applyBorder="1" applyAlignment="1">
      <alignment horizontal="center" vertical="center" wrapText="1"/>
    </xf>
    <xf numFmtId="9" fontId="4" fillId="12" borderId="4" xfId="3" applyFont="1" applyFill="1" applyBorder="1" applyAlignment="1">
      <alignment horizontal="center" vertical="center"/>
    </xf>
    <xf numFmtId="10" fontId="9" fillId="14" borderId="4" xfId="3" applyNumberFormat="1" applyFont="1" applyFill="1" applyBorder="1" applyAlignment="1">
      <alignment horizontal="center" vertical="center" wrapText="1"/>
    </xf>
    <xf numFmtId="0" fontId="5" fillId="52" borderId="4" xfId="0" applyFont="1" applyFill="1" applyBorder="1" applyAlignment="1">
      <alignment horizontal="center" vertical="center" wrapText="1"/>
    </xf>
    <xf numFmtId="0" fontId="0" fillId="53" borderId="0" xfId="0" applyFill="1"/>
    <xf numFmtId="44" fontId="4" fillId="3" borderId="0" xfId="0" applyNumberFormat="1" applyFont="1" applyFill="1" applyAlignment="1">
      <alignment horizontal="center" vertical="center"/>
    </xf>
    <xf numFmtId="44" fontId="0" fillId="0" borderId="0" xfId="2" applyFont="1" applyAlignment="1">
      <alignment horizontal="center" vertical="center"/>
    </xf>
    <xf numFmtId="4" fontId="5" fillId="6" borderId="4" xfId="0" applyNumberFormat="1" applyFont="1" applyFill="1" applyBorder="1" applyAlignment="1">
      <alignment horizontal="center" vertical="center" wrapText="1"/>
    </xf>
    <xf numFmtId="0" fontId="0" fillId="0" borderId="0" xfId="0" applyAlignment="1">
      <alignment wrapText="1"/>
    </xf>
    <xf numFmtId="0" fontId="0" fillId="14" borderId="0" xfId="0" applyFill="1" applyAlignment="1">
      <alignment wrapText="1"/>
    </xf>
    <xf numFmtId="0" fontId="0" fillId="12" borderId="0" xfId="0" applyFill="1" applyAlignment="1">
      <alignment horizontal="center"/>
    </xf>
    <xf numFmtId="0" fontId="0" fillId="12" borderId="0" xfId="0" applyFill="1"/>
    <xf numFmtId="0" fontId="0" fillId="12" borderId="0" xfId="0" applyFill="1" applyAlignment="1">
      <alignment wrapText="1"/>
    </xf>
    <xf numFmtId="0" fontId="0" fillId="12" borderId="0" xfId="0" applyFill="1" applyAlignment="1">
      <alignment horizontal="center" vertical="center"/>
    </xf>
    <xf numFmtId="0" fontId="0" fillId="12" borderId="0" xfId="0" applyFill="1" applyAlignment="1">
      <alignment horizontal="center" vertical="center" wrapText="1"/>
    </xf>
    <xf numFmtId="3" fontId="5" fillId="14" borderId="3" xfId="0" applyNumberFormat="1" applyFont="1" applyFill="1" applyBorder="1" applyAlignment="1">
      <alignment horizontal="center" vertical="center" wrapText="1"/>
    </xf>
    <xf numFmtId="3" fontId="5" fillId="14" borderId="7" xfId="0" applyNumberFormat="1" applyFont="1" applyFill="1" applyBorder="1" applyAlignment="1">
      <alignment horizontal="center" vertical="center" wrapText="1"/>
    </xf>
    <xf numFmtId="3" fontId="5" fillId="6" borderId="3" xfId="0" applyNumberFormat="1" applyFont="1" applyFill="1" applyBorder="1" applyAlignment="1">
      <alignment horizontal="center" vertical="center" wrapText="1"/>
    </xf>
    <xf numFmtId="3" fontId="5" fillId="6" borderId="7" xfId="0" applyNumberFormat="1" applyFont="1" applyFill="1" applyBorder="1" applyAlignment="1">
      <alignment horizontal="center" vertical="center" wrapText="1"/>
    </xf>
    <xf numFmtId="3" fontId="9" fillId="6" borderId="3" xfId="0" applyNumberFormat="1" applyFont="1" applyFill="1" applyBorder="1" applyAlignment="1">
      <alignment horizontal="center" vertical="center" wrapText="1"/>
    </xf>
    <xf numFmtId="3" fontId="9" fillId="6" borderId="7" xfId="0" applyNumberFormat="1" applyFont="1" applyFill="1" applyBorder="1" applyAlignment="1">
      <alignment horizontal="center" vertical="center" wrapText="1"/>
    </xf>
    <xf numFmtId="0" fontId="3" fillId="11" borderId="3" xfId="5" applyFill="1" applyBorder="1" applyAlignment="1">
      <alignment horizontal="center" vertical="center" wrapText="1"/>
    </xf>
    <xf numFmtId="0" fontId="4" fillId="11" borderId="7" xfId="0" applyFont="1" applyFill="1" applyBorder="1" applyAlignment="1">
      <alignment horizontal="center" vertical="center" wrapText="1"/>
    </xf>
    <xf numFmtId="0" fontId="4" fillId="3" borderId="4" xfId="0" applyFont="1" applyFill="1" applyBorder="1" applyAlignment="1">
      <alignment horizontal="center" vertical="center"/>
    </xf>
    <xf numFmtId="3" fontId="30" fillId="12" borderId="3" xfId="0" applyNumberFormat="1" applyFont="1" applyFill="1" applyBorder="1" applyAlignment="1">
      <alignment horizontal="justify" vertical="center" wrapText="1"/>
    </xf>
    <xf numFmtId="3" fontId="30" fillId="12" borderId="7" xfId="0" applyNumberFormat="1" applyFont="1" applyFill="1" applyBorder="1" applyAlignment="1">
      <alignment horizontal="justify" vertical="center" wrapText="1"/>
    </xf>
    <xf numFmtId="9" fontId="5" fillId="12" borderId="3" xfId="3" applyFont="1" applyFill="1" applyBorder="1" applyAlignment="1">
      <alignment horizontal="center" vertical="center" wrapText="1"/>
    </xf>
    <xf numFmtId="9" fontId="5" fillId="12" borderId="7" xfId="3" applyFont="1" applyFill="1" applyBorder="1" applyAlignment="1">
      <alignment horizontal="center" vertical="center" wrapText="1"/>
    </xf>
    <xf numFmtId="3" fontId="5" fillId="12" borderId="3" xfId="0" applyNumberFormat="1" applyFont="1" applyFill="1" applyBorder="1" applyAlignment="1" applyProtection="1">
      <alignment horizontal="center" vertical="center" wrapText="1"/>
      <protection locked="0"/>
    </xf>
    <xf numFmtId="3" fontId="5" fillId="12" borderId="7" xfId="0" applyNumberFormat="1" applyFont="1" applyFill="1" applyBorder="1" applyAlignment="1" applyProtection="1">
      <alignment horizontal="center" vertical="center" wrapText="1"/>
      <protection locked="0"/>
    </xf>
    <xf numFmtId="3" fontId="5" fillId="12" borderId="3" xfId="0" applyNumberFormat="1" applyFont="1" applyFill="1" applyBorder="1" applyAlignment="1">
      <alignment horizontal="center" vertical="center" wrapText="1"/>
    </xf>
    <xf numFmtId="3" fontId="5" fillId="12" borderId="7" xfId="0" applyNumberFormat="1" applyFont="1" applyFill="1" applyBorder="1" applyAlignment="1">
      <alignment horizontal="center" vertical="center" wrapText="1"/>
    </xf>
    <xf numFmtId="4" fontId="9" fillId="12" borderId="3" xfId="0" applyNumberFormat="1" applyFont="1" applyFill="1" applyBorder="1" applyAlignment="1">
      <alignment horizontal="center" vertical="center" wrapText="1"/>
    </xf>
    <xf numFmtId="4" fontId="9" fillId="12" borderId="7" xfId="0" applyNumberFormat="1" applyFont="1" applyFill="1" applyBorder="1" applyAlignment="1">
      <alignment horizontal="center" vertical="center" wrapText="1"/>
    </xf>
    <xf numFmtId="4" fontId="9" fillId="14" borderId="3" xfId="0" applyNumberFormat="1" applyFont="1" applyFill="1" applyBorder="1" applyAlignment="1">
      <alignment horizontal="center" vertical="center" wrapText="1"/>
    </xf>
    <xf numFmtId="4" fontId="9" fillId="14" borderId="7" xfId="0" applyNumberFormat="1" applyFont="1" applyFill="1" applyBorder="1" applyAlignment="1">
      <alignment horizontal="center" vertical="center" wrapText="1"/>
    </xf>
    <xf numFmtId="3" fontId="8" fillId="24" borderId="3" xfId="0" applyNumberFormat="1" applyFont="1" applyFill="1" applyBorder="1" applyAlignment="1">
      <alignment horizontal="center" vertical="center" wrapText="1"/>
    </xf>
    <xf numFmtId="3" fontId="8" fillId="24" borderId="7" xfId="0" applyNumberFormat="1" applyFont="1" applyFill="1" applyBorder="1" applyAlignment="1">
      <alignment horizontal="center" vertical="center" wrapText="1"/>
    </xf>
    <xf numFmtId="3" fontId="8" fillId="7" borderId="3" xfId="0" applyNumberFormat="1" applyFont="1" applyFill="1" applyBorder="1" applyAlignment="1">
      <alignment horizontal="center" vertical="center"/>
    </xf>
    <xf numFmtId="3" fontId="8" fillId="7" borderId="7" xfId="0" applyNumberFormat="1" applyFont="1" applyFill="1" applyBorder="1" applyAlignment="1">
      <alignment horizontal="center" vertical="center"/>
    </xf>
    <xf numFmtId="167" fontId="5" fillId="6" borderId="3" xfId="0" applyNumberFormat="1" applyFont="1" applyFill="1" applyBorder="1" applyAlignment="1">
      <alignment horizontal="center" vertical="center" wrapText="1"/>
    </xf>
    <xf numFmtId="167" fontId="5" fillId="6" borderId="6" xfId="0" applyNumberFormat="1" applyFont="1" applyFill="1" applyBorder="1" applyAlignment="1">
      <alignment horizontal="center" vertical="center" wrapText="1"/>
    </xf>
    <xf numFmtId="167" fontId="5" fillId="6" borderId="7" xfId="0" applyNumberFormat="1" applyFont="1" applyFill="1" applyBorder="1" applyAlignment="1">
      <alignment horizontal="center" vertical="center" wrapText="1"/>
    </xf>
    <xf numFmtId="0" fontId="5" fillId="25" borderId="3" xfId="0" applyFont="1" applyFill="1" applyBorder="1" applyAlignment="1">
      <alignment horizontal="center" vertical="center" wrapText="1"/>
    </xf>
    <xf numFmtId="0" fontId="5" fillId="25" borderId="7" xfId="0" applyFont="1" applyFill="1" applyBorder="1" applyAlignment="1">
      <alignment horizontal="center" vertical="center" wrapText="1"/>
    </xf>
    <xf numFmtId="166" fontId="5" fillId="6" borderId="3" xfId="6" applyNumberFormat="1" applyFont="1" applyFill="1" applyBorder="1" applyAlignment="1">
      <alignment horizontal="center" vertical="center" wrapText="1"/>
    </xf>
    <xf numFmtId="166" fontId="5" fillId="6" borderId="7" xfId="6" applyNumberFormat="1" applyFont="1" applyFill="1" applyBorder="1" applyAlignment="1">
      <alignment horizontal="center" vertical="center" wrapText="1"/>
    </xf>
    <xf numFmtId="0" fontId="5" fillId="6" borderId="3" xfId="0" applyFont="1" applyFill="1" applyBorder="1" applyAlignment="1">
      <alignment horizontal="center" vertical="center" wrapText="1"/>
    </xf>
    <xf numFmtId="0" fontId="5" fillId="6" borderId="7" xfId="0" applyFont="1" applyFill="1" applyBorder="1" applyAlignment="1">
      <alignment horizontal="center" vertical="center" wrapText="1"/>
    </xf>
    <xf numFmtId="0" fontId="5" fillId="11" borderId="3" xfId="0" applyFont="1" applyFill="1" applyBorder="1" applyAlignment="1">
      <alignment horizontal="center" vertical="center" wrapText="1"/>
    </xf>
    <xf numFmtId="0" fontId="5" fillId="11" borderId="6" xfId="0" applyFont="1" applyFill="1" applyBorder="1" applyAlignment="1">
      <alignment horizontal="center" vertical="center" wrapText="1"/>
    </xf>
    <xf numFmtId="0" fontId="5" fillId="11" borderId="7" xfId="0" applyFont="1" applyFill="1" applyBorder="1" applyAlignment="1">
      <alignment horizontal="center" vertical="center" wrapText="1"/>
    </xf>
    <xf numFmtId="167" fontId="5" fillId="11" borderId="3" xfId="0" applyNumberFormat="1" applyFont="1" applyFill="1" applyBorder="1" applyAlignment="1">
      <alignment horizontal="center" vertical="center" wrapText="1"/>
    </xf>
    <xf numFmtId="167" fontId="5" fillId="11" borderId="7" xfId="0" applyNumberFormat="1" applyFont="1" applyFill="1" applyBorder="1" applyAlignment="1">
      <alignment horizontal="center" vertical="center" wrapText="1"/>
    </xf>
    <xf numFmtId="167" fontId="8" fillId="7" borderId="3" xfId="0" applyNumberFormat="1" applyFont="1" applyFill="1" applyBorder="1" applyAlignment="1">
      <alignment horizontal="center" vertical="center" wrapText="1"/>
    </xf>
    <xf numFmtId="167" fontId="8" fillId="7" borderId="6" xfId="0" applyNumberFormat="1" applyFont="1" applyFill="1" applyBorder="1" applyAlignment="1">
      <alignment horizontal="center" vertical="center" wrapText="1"/>
    </xf>
    <xf numFmtId="167" fontId="8" fillId="7" borderId="7" xfId="0" applyNumberFormat="1" applyFont="1" applyFill="1" applyBorder="1" applyAlignment="1">
      <alignment horizontal="center" vertical="center" wrapText="1"/>
    </xf>
    <xf numFmtId="44" fontId="8" fillId="7" borderId="3" xfId="2" applyFont="1" applyFill="1" applyBorder="1" applyAlignment="1">
      <alignment horizontal="center" vertical="center" wrapText="1"/>
    </xf>
    <xf numFmtId="44" fontId="8" fillId="7" borderId="6" xfId="2" applyFont="1" applyFill="1" applyBorder="1" applyAlignment="1">
      <alignment horizontal="center" vertical="center" wrapText="1"/>
    </xf>
    <xf numFmtId="44" fontId="8" fillId="7" borderId="7" xfId="2" applyFont="1" applyFill="1" applyBorder="1" applyAlignment="1">
      <alignment horizontal="center" vertical="center" wrapText="1"/>
    </xf>
    <xf numFmtId="166" fontId="5" fillId="6" borderId="3" xfId="0" applyNumberFormat="1" applyFont="1" applyFill="1" applyBorder="1" applyAlignment="1">
      <alignment horizontal="center" vertical="center" wrapText="1"/>
    </xf>
    <xf numFmtId="166" fontId="5" fillId="6" borderId="6" xfId="0" applyNumberFormat="1" applyFont="1" applyFill="1" applyBorder="1" applyAlignment="1">
      <alignment horizontal="center" vertical="center" wrapText="1"/>
    </xf>
    <xf numFmtId="166" fontId="5" fillId="6" borderId="7" xfId="0" applyNumberFormat="1" applyFont="1" applyFill="1" applyBorder="1" applyAlignment="1">
      <alignment horizontal="center" vertical="center" wrapText="1"/>
    </xf>
    <xf numFmtId="0" fontId="5" fillId="6" borderId="6" xfId="0" applyFont="1" applyFill="1" applyBorder="1" applyAlignment="1">
      <alignment horizontal="center" vertical="center" wrapText="1"/>
    </xf>
    <xf numFmtId="3" fontId="5" fillId="6" borderId="6" xfId="0" applyNumberFormat="1" applyFont="1" applyFill="1" applyBorder="1" applyAlignment="1">
      <alignment horizontal="center" vertical="center" wrapText="1"/>
    </xf>
    <xf numFmtId="166" fontId="8" fillId="7" borderId="3" xfId="0" applyNumberFormat="1" applyFont="1" applyFill="1" applyBorder="1" applyAlignment="1">
      <alignment horizontal="center" vertical="center" wrapText="1"/>
    </xf>
    <xf numFmtId="166" fontId="8" fillId="7" borderId="6" xfId="0" applyNumberFormat="1" applyFont="1" applyFill="1" applyBorder="1" applyAlignment="1">
      <alignment horizontal="center" vertical="center" wrapText="1"/>
    </xf>
    <xf numFmtId="166" fontId="8" fillId="7" borderId="7" xfId="0" applyNumberFormat="1" applyFont="1" applyFill="1" applyBorder="1" applyAlignment="1">
      <alignment horizontal="center" vertical="center" wrapText="1"/>
    </xf>
    <xf numFmtId="44" fontId="5" fillId="6" borderId="3" xfId="2" applyFont="1" applyFill="1" applyBorder="1" applyAlignment="1">
      <alignment horizontal="center" vertical="center" wrapText="1"/>
    </xf>
    <xf numFmtId="44" fontId="5" fillId="6" borderId="7" xfId="2" applyFont="1" applyFill="1" applyBorder="1" applyAlignment="1">
      <alignment horizontal="center" vertical="center" wrapText="1"/>
    </xf>
    <xf numFmtId="173" fontId="8" fillId="7" borderId="3" xfId="0" applyNumberFormat="1" applyFont="1" applyFill="1" applyBorder="1" applyAlignment="1">
      <alignment horizontal="center" vertical="center" wrapText="1"/>
    </xf>
    <xf numFmtId="173" fontId="8" fillId="7" borderId="7" xfId="0" applyNumberFormat="1" applyFont="1" applyFill="1" applyBorder="1" applyAlignment="1">
      <alignment horizontal="center" vertical="center" wrapText="1"/>
    </xf>
    <xf numFmtId="6" fontId="24" fillId="6" borderId="3" xfId="0" applyNumberFormat="1" applyFont="1" applyFill="1" applyBorder="1" applyAlignment="1">
      <alignment horizontal="center" vertical="center" wrapText="1"/>
    </xf>
    <xf numFmtId="6" fontId="24" fillId="6" borderId="6" xfId="0" applyNumberFormat="1" applyFont="1" applyFill="1" applyBorder="1" applyAlignment="1">
      <alignment horizontal="center" vertical="center" wrapText="1"/>
    </xf>
    <xf numFmtId="6" fontId="24" fillId="6" borderId="7" xfId="0" applyNumberFormat="1" applyFont="1" applyFill="1" applyBorder="1" applyAlignment="1">
      <alignment horizontal="center" vertical="center" wrapText="1"/>
    </xf>
    <xf numFmtId="6" fontId="5" fillId="6" borderId="3" xfId="0" applyNumberFormat="1" applyFont="1" applyFill="1" applyBorder="1" applyAlignment="1">
      <alignment horizontal="center" vertical="center" wrapText="1"/>
    </xf>
    <xf numFmtId="6" fontId="5" fillId="6" borderId="6" xfId="0" applyNumberFormat="1" applyFont="1" applyFill="1" applyBorder="1" applyAlignment="1">
      <alignment horizontal="center" vertical="center" wrapText="1"/>
    </xf>
    <xf numFmtId="6" fontId="5" fillId="6" borderId="7" xfId="0" applyNumberFormat="1" applyFont="1" applyFill="1" applyBorder="1" applyAlignment="1">
      <alignment horizontal="center" vertical="center" wrapText="1"/>
    </xf>
    <xf numFmtId="0" fontId="5" fillId="23" borderId="3" xfId="0" applyFont="1" applyFill="1" applyBorder="1" applyAlignment="1">
      <alignment horizontal="center" vertical="center" wrapText="1"/>
    </xf>
    <xf numFmtId="0" fontId="5" fillId="23" borderId="7" xfId="0" applyFont="1" applyFill="1" applyBorder="1" applyAlignment="1">
      <alignment horizontal="center" vertical="center" wrapText="1"/>
    </xf>
    <xf numFmtId="6" fontId="5" fillId="11" borderId="3" xfId="0" applyNumberFormat="1" applyFont="1" applyFill="1" applyBorder="1" applyAlignment="1">
      <alignment horizontal="center" vertical="center" wrapText="1"/>
    </xf>
    <xf numFmtId="6" fontId="5" fillId="11" borderId="6" xfId="0" applyNumberFormat="1" applyFont="1" applyFill="1" applyBorder="1" applyAlignment="1">
      <alignment horizontal="center" vertical="center" wrapText="1"/>
    </xf>
    <xf numFmtId="6" fontId="5" fillId="11" borderId="7" xfId="0" applyNumberFormat="1" applyFont="1" applyFill="1" applyBorder="1" applyAlignment="1">
      <alignment horizontal="center" vertical="center" wrapText="1"/>
    </xf>
    <xf numFmtId="6" fontId="8" fillId="7" borderId="3" xfId="0" applyNumberFormat="1" applyFont="1" applyFill="1" applyBorder="1" applyAlignment="1">
      <alignment horizontal="center" vertical="center" wrapText="1"/>
    </xf>
    <xf numFmtId="6" fontId="8" fillId="7" borderId="6" xfId="0" applyNumberFormat="1" applyFont="1" applyFill="1" applyBorder="1" applyAlignment="1">
      <alignment horizontal="center" vertical="center" wrapText="1"/>
    </xf>
    <xf numFmtId="6" fontId="8" fillId="7" borderId="7" xfId="0" applyNumberFormat="1" applyFont="1" applyFill="1" applyBorder="1" applyAlignment="1">
      <alignment horizontal="center" vertical="center" wrapText="1"/>
    </xf>
    <xf numFmtId="0" fontId="23" fillId="6" borderId="7" xfId="0" applyFont="1" applyFill="1" applyBorder="1" applyAlignment="1">
      <alignment horizontal="center" vertical="center" wrapText="1"/>
    </xf>
    <xf numFmtId="166" fontId="8" fillId="7" borderId="3" xfId="6" applyNumberFormat="1" applyFont="1" applyFill="1" applyBorder="1" applyAlignment="1">
      <alignment horizontal="center" vertical="center" wrapText="1"/>
    </xf>
    <xf numFmtId="166" fontId="8" fillId="7" borderId="7" xfId="6" applyNumberFormat="1" applyFont="1" applyFill="1" applyBorder="1" applyAlignment="1">
      <alignment horizontal="center" vertical="center" wrapText="1"/>
    </xf>
    <xf numFmtId="167" fontId="8" fillId="7" borderId="3" xfId="6" applyNumberFormat="1" applyFont="1" applyFill="1" applyBorder="1" applyAlignment="1">
      <alignment horizontal="center" vertical="center" wrapText="1"/>
    </xf>
    <xf numFmtId="167" fontId="8" fillId="7" borderId="7" xfId="6" applyNumberFormat="1" applyFont="1" applyFill="1" applyBorder="1" applyAlignment="1">
      <alignment horizontal="center" vertical="center" wrapText="1"/>
    </xf>
    <xf numFmtId="166" fontId="5" fillId="6" borderId="6" xfId="6" applyNumberFormat="1" applyFont="1" applyFill="1" applyBorder="1" applyAlignment="1">
      <alignment horizontal="center" vertical="center" wrapText="1"/>
    </xf>
    <xf numFmtId="166" fontId="8" fillId="7" borderId="6" xfId="6" applyNumberFormat="1" applyFont="1" applyFill="1" applyBorder="1" applyAlignment="1">
      <alignment horizontal="center" vertical="center" wrapText="1"/>
    </xf>
    <xf numFmtId="167" fontId="8" fillId="7" borderId="6" xfId="6" applyNumberFormat="1" applyFont="1" applyFill="1" applyBorder="1" applyAlignment="1">
      <alignment horizontal="center" vertical="center" wrapText="1"/>
    </xf>
    <xf numFmtId="44" fontId="5" fillId="6" borderId="6" xfId="2" applyFont="1" applyFill="1" applyBorder="1" applyAlignment="1">
      <alignment horizontal="center" vertical="center" wrapText="1"/>
    </xf>
    <xf numFmtId="0" fontId="8" fillId="7" borderId="7" xfId="0" applyFont="1" applyFill="1" applyBorder="1" applyAlignment="1">
      <alignment horizontal="center" vertical="center" wrapText="1"/>
    </xf>
    <xf numFmtId="167" fontId="8" fillId="7" borderId="3" xfId="2" applyNumberFormat="1" applyFont="1" applyFill="1" applyBorder="1" applyAlignment="1">
      <alignment horizontal="center" vertical="center" wrapText="1"/>
    </xf>
    <xf numFmtId="167" fontId="8" fillId="7" borderId="6" xfId="2" applyNumberFormat="1" applyFont="1" applyFill="1" applyBorder="1" applyAlignment="1">
      <alignment horizontal="center" vertical="center" wrapText="1"/>
    </xf>
    <xf numFmtId="167" fontId="8" fillId="7" borderId="7" xfId="2" applyNumberFormat="1" applyFont="1" applyFill="1" applyBorder="1" applyAlignment="1">
      <alignment horizontal="center" vertical="center" wrapText="1"/>
    </xf>
    <xf numFmtId="166" fontId="5" fillId="6" borderId="3" xfId="6" applyNumberFormat="1" applyFont="1" applyFill="1" applyBorder="1" applyAlignment="1" applyProtection="1">
      <alignment horizontal="center" vertical="center" wrapText="1"/>
      <protection locked="0"/>
    </xf>
    <xf numFmtId="166" fontId="5" fillId="6" borderId="6" xfId="6" applyNumberFormat="1" applyFont="1" applyFill="1" applyBorder="1" applyAlignment="1" applyProtection="1">
      <alignment horizontal="center" vertical="center" wrapText="1"/>
      <protection locked="0"/>
    </xf>
    <xf numFmtId="166" fontId="5" fillId="6" borderId="7" xfId="6" applyNumberFormat="1" applyFont="1" applyFill="1" applyBorder="1" applyAlignment="1" applyProtection="1">
      <alignment horizontal="center" vertical="center" wrapText="1"/>
      <protection locked="0"/>
    </xf>
    <xf numFmtId="167" fontId="5" fillId="6" borderId="3" xfId="0" applyNumberFormat="1" applyFont="1" applyFill="1" applyBorder="1" applyAlignment="1" applyProtection="1">
      <alignment horizontal="center" vertical="center" wrapText="1"/>
      <protection locked="0"/>
    </xf>
    <xf numFmtId="167" fontId="5" fillId="6" borderId="6" xfId="0" applyNumberFormat="1" applyFont="1" applyFill="1" applyBorder="1" applyAlignment="1" applyProtection="1">
      <alignment horizontal="center" vertical="center" wrapText="1"/>
      <protection locked="0"/>
    </xf>
    <xf numFmtId="167" fontId="5" fillId="6" borderId="7" xfId="0" applyNumberFormat="1" applyFont="1" applyFill="1" applyBorder="1" applyAlignment="1" applyProtection="1">
      <alignment horizontal="center" vertical="center" wrapText="1"/>
      <protection locked="0"/>
    </xf>
    <xf numFmtId="169" fontId="5" fillId="6" borderId="3" xfId="6" applyNumberFormat="1" applyFont="1" applyFill="1" applyBorder="1" applyAlignment="1">
      <alignment horizontal="center" vertical="center" wrapText="1"/>
    </xf>
    <xf numFmtId="169" fontId="5" fillId="6" borderId="6" xfId="6" applyNumberFormat="1" applyFont="1" applyFill="1" applyBorder="1" applyAlignment="1">
      <alignment horizontal="center" vertical="center" wrapText="1"/>
    </xf>
    <xf numFmtId="169" fontId="5" fillId="6" borderId="7" xfId="6" applyNumberFormat="1" applyFont="1" applyFill="1" applyBorder="1" applyAlignment="1">
      <alignment horizontal="center" vertical="center" wrapText="1"/>
    </xf>
    <xf numFmtId="167" fontId="15" fillId="6" borderId="4" xfId="2" applyNumberFormat="1" applyFont="1" applyFill="1" applyBorder="1" applyAlignment="1">
      <alignment horizontal="center" vertical="center" wrapText="1"/>
    </xf>
    <xf numFmtId="6" fontId="5" fillId="6" borderId="4" xfId="0" applyNumberFormat="1" applyFont="1" applyFill="1" applyBorder="1" applyAlignment="1">
      <alignment horizontal="center" vertical="center" wrapText="1"/>
    </xf>
    <xf numFmtId="0" fontId="5" fillId="23" borderId="6" xfId="0" applyFont="1" applyFill="1" applyBorder="1" applyAlignment="1">
      <alignment horizontal="center" vertical="center" wrapText="1"/>
    </xf>
    <xf numFmtId="0" fontId="8" fillId="7" borderId="3" xfId="0" applyFont="1" applyFill="1" applyBorder="1" applyAlignment="1">
      <alignment horizontal="center" vertical="center" wrapText="1"/>
    </xf>
    <xf numFmtId="0" fontId="5" fillId="11" borderId="3" xfId="0" applyFont="1" applyFill="1" applyBorder="1" applyAlignment="1">
      <alignment horizontal="center" vertical="center"/>
    </xf>
    <xf numFmtId="0" fontId="5" fillId="11" borderId="7" xfId="0" applyFont="1" applyFill="1" applyBorder="1" applyAlignment="1">
      <alignment horizontal="center" vertical="center"/>
    </xf>
    <xf numFmtId="0" fontId="5" fillId="11" borderId="6" xfId="0" applyFont="1" applyFill="1" applyBorder="1" applyAlignment="1">
      <alignment horizontal="center" vertical="center"/>
    </xf>
    <xf numFmtId="166" fontId="5" fillId="11" borderId="3" xfId="6" applyNumberFormat="1" applyFont="1" applyFill="1" applyBorder="1" applyAlignment="1">
      <alignment horizontal="center" vertical="center" wrapText="1"/>
    </xf>
    <xf numFmtId="166" fontId="5" fillId="11" borderId="6" xfId="6" applyNumberFormat="1" applyFont="1" applyFill="1" applyBorder="1" applyAlignment="1">
      <alignment horizontal="center" vertical="center" wrapText="1"/>
    </xf>
    <xf numFmtId="166" fontId="5" fillId="11" borderId="7" xfId="6" applyNumberFormat="1" applyFont="1" applyFill="1" applyBorder="1" applyAlignment="1">
      <alignment horizontal="center" vertical="center" wrapText="1"/>
    </xf>
    <xf numFmtId="0" fontId="0" fillId="0" borderId="0" xfId="0" applyAlignment="1">
      <alignment horizontal="center"/>
    </xf>
  </cellXfs>
  <cellStyles count="8">
    <cellStyle name="Celda de comprobación" xfId="4" builtinId="23"/>
    <cellStyle name="Hipervínculo" xfId="5" builtinId="8"/>
    <cellStyle name="Hyperlink" xfId="7" xr:uid="{BE68761C-2264-434B-9E72-1242E48BE684}"/>
    <cellStyle name="Millares" xfId="1" builtinId="3"/>
    <cellStyle name="Moneda" xfId="2" builtinId="4"/>
    <cellStyle name="Moneda [0] 2" xfId="6" xr:uid="{0B1504E0-8285-406F-8F4E-A8D6B418A112}"/>
    <cellStyle name="Normal" xfId="0" builtinId="0"/>
    <cellStyle name="Porcentaje"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10" Type="http://schemas.openxmlformats.org/officeDocument/2006/relationships/calcChain" Target="calcChain.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36</xdr:col>
      <xdr:colOff>112643</xdr:colOff>
      <xdr:row>0</xdr:row>
      <xdr:rowOff>0</xdr:rowOff>
    </xdr:from>
    <xdr:to>
      <xdr:col>47</xdr:col>
      <xdr:colOff>112643</xdr:colOff>
      <xdr:row>1</xdr:row>
      <xdr:rowOff>60246</xdr:rowOff>
    </xdr:to>
    <xdr:sp macro="" textlink="">
      <xdr:nvSpPr>
        <xdr:cNvPr id="2" name="Rectángulo redondeado 1">
          <a:extLst>
            <a:ext uri="{FF2B5EF4-FFF2-40B4-BE49-F238E27FC236}">
              <a16:creationId xmlns:a16="http://schemas.microsoft.com/office/drawing/2014/main" id="{15FC7405-C3E5-4BAB-A245-E0AD88F57094}"/>
            </a:ext>
          </a:extLst>
        </xdr:cNvPr>
        <xdr:cNvSpPr/>
      </xdr:nvSpPr>
      <xdr:spPr>
        <a:xfrm>
          <a:off x="73081763" y="0"/>
          <a:ext cx="34533840" cy="342186"/>
        </a:xfrm>
        <a:prstGeom prst="roundRect">
          <a:avLst/>
        </a:prstGeom>
        <a:solidFill>
          <a:sysClr val="window" lastClr="FFFFFF"/>
        </a:solidFill>
        <a:ln w="22225">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32</xdr:col>
      <xdr:colOff>0</xdr:colOff>
      <xdr:row>0</xdr:row>
      <xdr:rowOff>88290</xdr:rowOff>
    </xdr:from>
    <xdr:to>
      <xdr:col>36</xdr:col>
      <xdr:colOff>524565</xdr:colOff>
      <xdr:row>4</xdr:row>
      <xdr:rowOff>0</xdr:rowOff>
    </xdr:to>
    <xdr:pic>
      <xdr:nvPicPr>
        <xdr:cNvPr id="3" name="Imagen 2" descr="Logotipo, nombre de la empresa&#10;&#10;Descripción generada automáticamente">
          <a:extLst>
            <a:ext uri="{FF2B5EF4-FFF2-40B4-BE49-F238E27FC236}">
              <a16:creationId xmlns:a16="http://schemas.microsoft.com/office/drawing/2014/main" id="{FFF71D3B-9A9E-4541-8373-4B0B138FF15E}"/>
            </a:ext>
          </a:extLst>
        </xdr:cNvPr>
        <xdr:cNvPicPr>
          <a:picLocks noChangeAspect="1"/>
        </xdr:cNvPicPr>
      </xdr:nvPicPr>
      <xdr:blipFill>
        <a:blip xmlns:r="http://schemas.openxmlformats.org/officeDocument/2006/relationships" r:embed="rId1" cstate="screen">
          <a:extLst>
            <a:ext uri="{28A0092B-C50C-407E-A947-70E740481C1C}">
              <a14:useLocalDpi xmlns:a14="http://schemas.microsoft.com/office/drawing/2010/main"/>
            </a:ext>
          </a:extLst>
        </a:blip>
        <a:stretch>
          <a:fillRect/>
        </a:stretch>
      </xdr:blipFill>
      <xdr:spPr>
        <a:xfrm>
          <a:off x="72969120" y="88290"/>
          <a:ext cx="524565" cy="338430"/>
        </a:xfrm>
        <a:prstGeom prst="rect">
          <a:avLst/>
        </a:prstGeom>
      </xdr:spPr>
    </xdr:pic>
    <xdr:clientData/>
  </xdr:twoCellAnchor>
  <xdr:twoCellAnchor>
    <xdr:from>
      <xdr:col>46</xdr:col>
      <xdr:colOff>1673920</xdr:colOff>
      <xdr:row>0</xdr:row>
      <xdr:rowOff>151848</xdr:rowOff>
    </xdr:from>
    <xdr:to>
      <xdr:col>46</xdr:col>
      <xdr:colOff>2282020</xdr:colOff>
      <xdr:row>3</xdr:row>
      <xdr:rowOff>41413</xdr:rowOff>
    </xdr:to>
    <xdr:pic>
      <xdr:nvPicPr>
        <xdr:cNvPr id="4" name="Imagen 3" descr="Logotipo, nombre de la empresa&#10;&#10;Descripción generada automáticamente">
          <a:extLst>
            <a:ext uri="{FF2B5EF4-FFF2-40B4-BE49-F238E27FC236}">
              <a16:creationId xmlns:a16="http://schemas.microsoft.com/office/drawing/2014/main" id="{026279CD-2A2E-4C9B-A33F-0D7FB634BE6A}"/>
            </a:ext>
          </a:extLst>
        </xdr:cNvPr>
        <xdr:cNvPicPr>
          <a:picLocks noChangeAspect="1"/>
        </xdr:cNvPicPr>
      </xdr:nvPicPr>
      <xdr:blipFill>
        <a:blip xmlns:r="http://schemas.openxmlformats.org/officeDocument/2006/relationships" r:embed="rId1" cstate="screen">
          <a:extLst>
            <a:ext uri="{28A0092B-C50C-407E-A947-70E740481C1C}">
              <a14:useLocalDpi xmlns:a14="http://schemas.microsoft.com/office/drawing/2010/main"/>
            </a:ext>
          </a:extLst>
        </a:blip>
        <a:stretch>
          <a:fillRect/>
        </a:stretch>
      </xdr:blipFill>
      <xdr:spPr>
        <a:xfrm>
          <a:off x="106570840" y="151848"/>
          <a:ext cx="608100" cy="247705"/>
        </a:xfrm>
        <a:prstGeom prst="rect">
          <a:avLst/>
        </a:prstGeom>
      </xdr:spPr>
    </xdr:pic>
    <xdr:clientData/>
  </xdr:twoCellAnchor>
  <xdr:twoCellAnchor>
    <xdr:from>
      <xdr:col>0</xdr:col>
      <xdr:colOff>0</xdr:colOff>
      <xdr:row>0</xdr:row>
      <xdr:rowOff>0</xdr:rowOff>
    </xdr:from>
    <xdr:to>
      <xdr:col>45</xdr:col>
      <xdr:colOff>2594429</xdr:colOff>
      <xdr:row>7</xdr:row>
      <xdr:rowOff>18143</xdr:rowOff>
    </xdr:to>
    <xdr:sp macro="" textlink="">
      <xdr:nvSpPr>
        <xdr:cNvPr id="5" name="Rectángulo redondeado 1">
          <a:extLst>
            <a:ext uri="{FF2B5EF4-FFF2-40B4-BE49-F238E27FC236}">
              <a16:creationId xmlns:a16="http://schemas.microsoft.com/office/drawing/2014/main" id="{42F2360B-7A17-4FB7-A6BD-FFE815A7D1A4}"/>
            </a:ext>
          </a:extLst>
        </xdr:cNvPr>
        <xdr:cNvSpPr/>
      </xdr:nvSpPr>
      <xdr:spPr>
        <a:xfrm>
          <a:off x="0" y="0"/>
          <a:ext cx="89154000" cy="925286"/>
        </a:xfrm>
        <a:prstGeom prst="roundRect">
          <a:avLst/>
        </a:prstGeom>
        <a:solidFill>
          <a:sysClr val="window" lastClr="FFFFFF"/>
        </a:solidFill>
        <a:ln w="22225">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2000">
              <a:solidFill>
                <a:sysClr val="windowText" lastClr="000000"/>
              </a:solidFill>
              <a:latin typeface="Arial Rounded MT Bold" panose="020F0704030504030204" pitchFamily="34" charset="0"/>
            </a:rPr>
            <a:t>PLAN ESTRATEGICO INSTITUCIONAL 3T</a:t>
          </a:r>
        </a:p>
      </xdr:txBody>
    </xdr:sp>
    <xdr:clientData/>
  </xdr:twoCellAnchor>
  <xdr:twoCellAnchor>
    <xdr:from>
      <xdr:col>0</xdr:col>
      <xdr:colOff>0</xdr:colOff>
      <xdr:row>0</xdr:row>
      <xdr:rowOff>0</xdr:rowOff>
    </xdr:from>
    <xdr:to>
      <xdr:col>0</xdr:col>
      <xdr:colOff>805105</xdr:colOff>
      <xdr:row>6</xdr:row>
      <xdr:rowOff>453571</xdr:rowOff>
    </xdr:to>
    <xdr:pic>
      <xdr:nvPicPr>
        <xdr:cNvPr id="6" name="Imagen 5" descr="Logotipo, nombre de la empresa&#10;&#10;Descripción generada automáticamente">
          <a:extLst>
            <a:ext uri="{FF2B5EF4-FFF2-40B4-BE49-F238E27FC236}">
              <a16:creationId xmlns:a16="http://schemas.microsoft.com/office/drawing/2014/main" id="{DD8D0B3B-CF33-4C38-9FB2-FCB4D9998E62}"/>
            </a:ext>
          </a:extLst>
        </xdr:cNvPr>
        <xdr:cNvPicPr>
          <a:picLocks noChangeAspect="1"/>
        </xdr:cNvPicPr>
      </xdr:nvPicPr>
      <xdr:blipFill>
        <a:blip xmlns:r="http://schemas.openxmlformats.org/officeDocument/2006/relationships" r:embed="rId1" cstate="screen">
          <a:extLst>
            <a:ext uri="{28A0092B-C50C-407E-A947-70E740481C1C}">
              <a14:useLocalDpi xmlns:a14="http://schemas.microsoft.com/office/drawing/2010/main"/>
            </a:ext>
          </a:extLst>
        </a:blip>
        <a:stretch>
          <a:fillRect/>
        </a:stretch>
      </xdr:blipFill>
      <xdr:spPr>
        <a:xfrm>
          <a:off x="0" y="0"/>
          <a:ext cx="805105" cy="889000"/>
        </a:xfrm>
        <a:prstGeom prst="rect">
          <a:avLst/>
        </a:prstGeom>
      </xdr:spPr>
    </xdr:pic>
    <xdr:clientData/>
  </xdr:twoCellAnchor>
  <xdr:twoCellAnchor>
    <xdr:from>
      <xdr:col>45</xdr:col>
      <xdr:colOff>1676400</xdr:colOff>
      <xdr:row>0</xdr:row>
      <xdr:rowOff>0</xdr:rowOff>
    </xdr:from>
    <xdr:to>
      <xdr:col>45</xdr:col>
      <xdr:colOff>2481505</xdr:colOff>
      <xdr:row>6</xdr:row>
      <xdr:rowOff>453571</xdr:rowOff>
    </xdr:to>
    <xdr:pic>
      <xdr:nvPicPr>
        <xdr:cNvPr id="7" name="Imagen 6" descr="Logotipo, nombre de la empresa&#10;&#10;Descripción generada automáticamente">
          <a:extLst>
            <a:ext uri="{FF2B5EF4-FFF2-40B4-BE49-F238E27FC236}">
              <a16:creationId xmlns:a16="http://schemas.microsoft.com/office/drawing/2014/main" id="{5F4D04F9-DC81-44D7-8803-C2BFF49B68EA}"/>
            </a:ext>
          </a:extLst>
        </xdr:cNvPr>
        <xdr:cNvPicPr>
          <a:picLocks noChangeAspect="1"/>
        </xdr:cNvPicPr>
      </xdr:nvPicPr>
      <xdr:blipFill>
        <a:blip xmlns:r="http://schemas.openxmlformats.org/officeDocument/2006/relationships" r:embed="rId1" cstate="screen">
          <a:extLst>
            <a:ext uri="{28A0092B-C50C-407E-A947-70E740481C1C}">
              <a14:useLocalDpi xmlns:a14="http://schemas.microsoft.com/office/drawing/2010/main"/>
            </a:ext>
          </a:extLst>
        </a:blip>
        <a:stretch>
          <a:fillRect/>
        </a:stretch>
      </xdr:blipFill>
      <xdr:spPr>
        <a:xfrm>
          <a:off x="88235971" y="0"/>
          <a:ext cx="805105" cy="889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2540</xdr:colOff>
      <xdr:row>0</xdr:row>
      <xdr:rowOff>180974</xdr:rowOff>
    </xdr:to>
    <xdr:pic>
      <xdr:nvPicPr>
        <xdr:cNvPr id="2" name="Imagen 1" descr="Logotipo, nombre de la empresa&#10;&#10;Descripción generada automáticamente">
          <a:extLst>
            <a:ext uri="{FF2B5EF4-FFF2-40B4-BE49-F238E27FC236}">
              <a16:creationId xmlns:a16="http://schemas.microsoft.com/office/drawing/2014/main" id="{231FAC4C-9089-417A-82F9-E7044766AA77}"/>
            </a:ext>
          </a:extLst>
        </xdr:cNvPr>
        <xdr:cNvPicPr>
          <a:picLocks noChangeAspect="1"/>
        </xdr:cNvPicPr>
      </xdr:nvPicPr>
      <xdr:blipFill>
        <a:blip xmlns:r="http://schemas.openxmlformats.org/officeDocument/2006/relationships" r:embed="rId1" cstate="screen">
          <a:extLst>
            <a:ext uri="{28A0092B-C50C-407E-A947-70E740481C1C}">
              <a14:useLocalDpi xmlns:a14="http://schemas.microsoft.com/office/drawing/2010/main"/>
            </a:ext>
          </a:extLst>
        </a:blip>
        <a:stretch>
          <a:fillRect/>
        </a:stretch>
      </xdr:blipFill>
      <xdr:spPr>
        <a:xfrm>
          <a:off x="0" y="0"/>
          <a:ext cx="2540" cy="180974"/>
        </a:xfrm>
        <a:prstGeom prst="rect">
          <a:avLst/>
        </a:prstGeom>
      </xdr:spPr>
    </xdr:pic>
    <xdr:clientData/>
  </xdr:twoCellAnchor>
  <xdr:twoCellAnchor editAs="oneCell">
    <xdr:from>
      <xdr:col>0</xdr:col>
      <xdr:colOff>0</xdr:colOff>
      <xdr:row>1</xdr:row>
      <xdr:rowOff>0</xdr:rowOff>
    </xdr:from>
    <xdr:to>
      <xdr:col>0</xdr:col>
      <xdr:colOff>2540</xdr:colOff>
      <xdr:row>1</xdr:row>
      <xdr:rowOff>523874</xdr:rowOff>
    </xdr:to>
    <xdr:pic>
      <xdr:nvPicPr>
        <xdr:cNvPr id="3" name="Imagen 2" descr="Logotipo, nombre de la empresa&#10;&#10;Descripción generada automáticamente">
          <a:extLst>
            <a:ext uri="{FF2B5EF4-FFF2-40B4-BE49-F238E27FC236}">
              <a16:creationId xmlns:a16="http://schemas.microsoft.com/office/drawing/2014/main" id="{305A9298-BDE9-46FD-80A1-123C26B5317A}"/>
            </a:ext>
          </a:extLst>
        </xdr:cNvPr>
        <xdr:cNvPicPr>
          <a:picLocks noChangeAspect="1"/>
        </xdr:cNvPicPr>
      </xdr:nvPicPr>
      <xdr:blipFill>
        <a:blip xmlns:r="http://schemas.openxmlformats.org/officeDocument/2006/relationships" r:embed="rId1" cstate="screen">
          <a:extLst>
            <a:ext uri="{28A0092B-C50C-407E-A947-70E740481C1C}">
              <a14:useLocalDpi xmlns:a14="http://schemas.microsoft.com/office/drawing/2010/main"/>
            </a:ext>
          </a:extLst>
        </a:blip>
        <a:stretch>
          <a:fillRect/>
        </a:stretch>
      </xdr:blipFill>
      <xdr:spPr>
        <a:xfrm>
          <a:off x="0" y="807720"/>
          <a:ext cx="2540" cy="523874"/>
        </a:xfrm>
        <a:prstGeom prst="rect">
          <a:avLst/>
        </a:prstGeom>
      </xdr:spPr>
    </xdr:pic>
    <xdr:clientData/>
  </xdr:twoCellAnchor>
  <xdr:twoCellAnchor editAs="oneCell">
    <xdr:from>
      <xdr:col>0</xdr:col>
      <xdr:colOff>12192000</xdr:colOff>
      <xdr:row>0</xdr:row>
      <xdr:rowOff>0</xdr:rowOff>
    </xdr:from>
    <xdr:to>
      <xdr:col>0</xdr:col>
      <xdr:colOff>13063220</xdr:colOff>
      <xdr:row>0</xdr:row>
      <xdr:rowOff>746760</xdr:rowOff>
    </xdr:to>
    <xdr:pic>
      <xdr:nvPicPr>
        <xdr:cNvPr id="4" name="Imagen 3" descr="Logotipo, nombre de la empresa&#10;&#10;Descripción generada automáticamente">
          <a:extLst>
            <a:ext uri="{FF2B5EF4-FFF2-40B4-BE49-F238E27FC236}">
              <a16:creationId xmlns:a16="http://schemas.microsoft.com/office/drawing/2014/main" id="{C234CDA0-B016-4FB1-8E2B-179F9B18E5F8}"/>
            </a:ext>
          </a:extLst>
        </xdr:cNvPr>
        <xdr:cNvPicPr>
          <a:picLocks noChangeAspect="1"/>
        </xdr:cNvPicPr>
      </xdr:nvPicPr>
      <xdr:blipFill>
        <a:blip xmlns:r="http://schemas.openxmlformats.org/officeDocument/2006/relationships" r:embed="rId1" cstate="screen">
          <a:extLst>
            <a:ext uri="{28A0092B-C50C-407E-A947-70E740481C1C}">
              <a14:useLocalDpi xmlns:a14="http://schemas.microsoft.com/office/drawing/2010/main"/>
            </a:ext>
          </a:extLst>
        </a:blip>
        <a:stretch>
          <a:fillRect/>
        </a:stretch>
      </xdr:blipFill>
      <xdr:spPr>
        <a:xfrm>
          <a:off x="12192000" y="0"/>
          <a:ext cx="871220" cy="74676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12832080</xdr:colOff>
      <xdr:row>0</xdr:row>
      <xdr:rowOff>0</xdr:rowOff>
    </xdr:from>
    <xdr:to>
      <xdr:col>0</xdr:col>
      <xdr:colOff>13703300</xdr:colOff>
      <xdr:row>2</xdr:row>
      <xdr:rowOff>381000</xdr:rowOff>
    </xdr:to>
    <xdr:pic>
      <xdr:nvPicPr>
        <xdr:cNvPr id="2" name="Imagen 1" descr="Logotipo, nombre de la empresa&#10;&#10;Descripción generada automáticamente">
          <a:extLst>
            <a:ext uri="{FF2B5EF4-FFF2-40B4-BE49-F238E27FC236}">
              <a16:creationId xmlns:a16="http://schemas.microsoft.com/office/drawing/2014/main" id="{6EA1E4A1-66C1-4EB0-AD33-2ECCBA76EFBC}"/>
            </a:ext>
          </a:extLst>
        </xdr:cNvPr>
        <xdr:cNvPicPr>
          <a:picLocks noChangeAspect="1"/>
        </xdr:cNvPicPr>
      </xdr:nvPicPr>
      <xdr:blipFill>
        <a:blip xmlns:r="http://schemas.openxmlformats.org/officeDocument/2006/relationships" r:embed="rId1" cstate="screen">
          <a:extLst>
            <a:ext uri="{28A0092B-C50C-407E-A947-70E740481C1C}">
              <a14:useLocalDpi xmlns:a14="http://schemas.microsoft.com/office/drawing/2010/main"/>
            </a:ext>
          </a:extLst>
        </a:blip>
        <a:stretch>
          <a:fillRect/>
        </a:stretch>
      </xdr:blipFill>
      <xdr:spPr>
        <a:xfrm>
          <a:off x="12832080" y="0"/>
          <a:ext cx="871220" cy="74676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Z:\Users\mongait\AppData\Local\Microsoft\Windows\Temporary%20Internet%20Files\Content.Outlook\PWTGWUBG\FMF2016_Formatocapacidades_ARC.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mintic.sharepoint.com/Users/rcarroll/Documents/2014/00%20Plan%20de%20acci&#243;n/07%20PA2015/Indicadores%20Plan%20Vive%20Digital%20OAPES.xlsx" TargetMode="External"/></Relationships>
</file>

<file path=xl/externalLinks/_rels/externalLink3.xml.rels><?xml version="1.0" encoding="UTF-8" standalone="yes"?>
<Relationships xmlns="http://schemas.openxmlformats.org/package/2006/relationships"><Relationship Id="rId2" Type="http://schemas.openxmlformats.org/officeDocument/2006/relationships/externalLinkPath" Target="https://mintic.sharepoint.com/sites/GrupoPlaneacinEstratgica/Documentos%20compartidos/General/DOCUMENTOS%20GITPS/03%20PES-PEI/2023/pes%202023/SEGUIMIENTO%202023/PES%20PEI%204T%20PARA%20TRABAJAR%20DIARIO%20%20.xlsm" TargetMode="External"/><Relationship Id="rId1" Type="http://schemas.openxmlformats.org/officeDocument/2006/relationships/externalLinkPath" Target="https://mintic.sharepoint.com/sites/GrupoPlaneacinEstratgica/Documentos%20compartidos/General/DOCUMENTOS%20GITPS/03%20PES-PEI/2023/pes%202023/SEGUIMIENTO%202023/PES%20PEI%204T%20PARA%20TRABAJAR%20DIARIO%20%20.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rmada"/>
      <sheetName val="enunciados"/>
    </sheetNames>
    <sheetDataSet>
      <sheetData sheetId="0"/>
      <sheetData sheetId="1">
        <row r="4">
          <cell r="A4" t="str">
            <v>Fuegos</v>
          </cell>
        </row>
        <row r="5">
          <cell r="A5" t="str">
            <v>Inteligencia</v>
          </cell>
        </row>
        <row r="6">
          <cell r="A6" t="str">
            <v>Mando_y_Control</v>
          </cell>
        </row>
        <row r="7">
          <cell r="A7" t="str">
            <v>Movimiento_y_Maniobra</v>
          </cell>
        </row>
        <row r="8">
          <cell r="A8" t="str">
            <v>Protección</v>
          </cell>
        </row>
        <row r="9">
          <cell r="A9" t="str">
            <v>Sostenimiento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ntorno-Regionalización VDII"/>
      <sheetName val="Hoja1"/>
    </sheetNames>
    <sheetDataSet>
      <sheetData sheetId="0"/>
      <sheetData sheetId="1">
        <row r="7">
          <cell r="D7" t="str">
            <v xml:space="preserve">Gestión </v>
          </cell>
        </row>
        <row r="8">
          <cell r="D8" t="str">
            <v>Producto</v>
          </cell>
        </row>
        <row r="9">
          <cell r="D9" t="str">
            <v>Resultado</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LACION INDICADORES PNDD"/>
      <sheetName val="Información Indicadores PND"/>
      <sheetName val="Relación con iniciativas 2023"/>
      <sheetName val="codigos dep"/>
      <sheetName val="siif agregado a corte junio 23"/>
      <sheetName val="siif desagregado 23062023"/>
      <sheetName val="compromisos 23062023"/>
      <sheetName val="obligaciones23062023"/>
      <sheetName val="RP 2023-03-31"/>
      <sheetName val="1. Iniciativas-PA (2)"/>
      <sheetName val="EJEC JUNIO 30"/>
      <sheetName val="RP_30092023"/>
      <sheetName val="CONV"/>
      <sheetName val="HISTORIAL DE MODIF"/>
      <sheetName val="solicitud actuallizacion 4T"/>
      <sheetName val="EJEC SEPT 30"/>
      <sheetName val="SEMAFORO AVANCE PES VIG"/>
      <sheetName val="solicitud actuallizacion 4T (2)"/>
      <sheetName val="PEI PES CONSOLID DIC 2023"/>
      <sheetName val="Hoja1"/>
      <sheetName val="Hoja3"/>
      <sheetName val="Hoja4"/>
      <sheetName val="COMO DEBERIAMOS IR 3T"/>
      <sheetName val="GRAFICAS 2023"/>
      <sheetName val="Transformaciones PND"/>
      <sheetName val="PEI  1T"/>
      <sheetName val="PES 1T"/>
      <sheetName val="PEI 2T"/>
      <sheetName val="PES 2T"/>
      <sheetName val="PEI 3T"/>
      <sheetName val="PES 3T"/>
      <sheetName val="CIFRAS PES 2021"/>
      <sheetName val="Hoja2"/>
      <sheetName val="Datos transformados"/>
    </sheetNames>
    <sheetDataSet>
      <sheetData sheetId="0"/>
      <sheetData sheetId="1"/>
      <sheetData sheetId="2"/>
      <sheetData sheetId="3"/>
      <sheetData sheetId="4"/>
      <sheetData sheetId="5"/>
      <sheetData sheetId="6"/>
      <sheetData sheetId="7"/>
      <sheetData sheetId="8"/>
      <sheetData sheetId="9">
        <row r="16">
          <cell r="M16">
            <v>6050000000</v>
          </cell>
          <cell r="N16">
            <v>0</v>
          </cell>
        </row>
        <row r="21">
          <cell r="M21">
            <v>11416661327</v>
          </cell>
        </row>
        <row r="23">
          <cell r="M23">
            <v>378000000</v>
          </cell>
        </row>
        <row r="27">
          <cell r="M27">
            <v>61967599192</v>
          </cell>
        </row>
        <row r="31">
          <cell r="M31">
            <v>22151528945</v>
          </cell>
        </row>
        <row r="33">
          <cell r="M33">
            <v>223960000</v>
          </cell>
        </row>
        <row r="34">
          <cell r="M34">
            <v>12189749183</v>
          </cell>
        </row>
        <row r="36">
          <cell r="M36">
            <v>9582823268</v>
          </cell>
        </row>
        <row r="39">
          <cell r="M39">
            <v>9941096360</v>
          </cell>
        </row>
      </sheetData>
      <sheetData sheetId="10"/>
      <sheetData sheetId="11"/>
      <sheetData sheetId="12"/>
      <sheetData sheetId="13"/>
      <sheetData sheetId="14"/>
      <sheetData sheetId="15">
        <row r="18">
          <cell r="C18">
            <v>11416661327</v>
          </cell>
        </row>
      </sheetData>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hyperlink" Target="../../../../../../../../../../../:f:/r/gel/2024/PLANEACION%20Y%20FINANCIERA/005.%20PLAN%20ESTRAT%C3%89GICO%20SECTORIAL%20-%20PES/01%20TRIMESTRE?csf=1&amp;web=1&amp;e=nh1Dod" TargetMode="External"/><Relationship Id="rId13" Type="http://schemas.openxmlformats.org/officeDocument/2006/relationships/printerSettings" Target="../printerSettings/printerSettings1.bin"/><Relationship Id="rId3" Type="http://schemas.openxmlformats.org/officeDocument/2006/relationships/hyperlink" Target="../../../../../../../../../../../:f:/r/ViceministerioTI/GITFSMP/Documentos%20compartidos/Soportes%20Plan%20Estrat%C3%A9gico%202023/Capacitaciones%20en%20temas%20relacionados%20con%20el%20modelo%20de%20convergencia%20de%20la%20televisi%C3%B3n%20p%C3%BAblica?csf=1&amp;web=1&amp;e=loZdwa" TargetMode="External"/><Relationship Id="rId7" Type="http://schemas.openxmlformats.org/officeDocument/2006/relationships/hyperlink" Target="https://mintic-my.sharepoint.com/personal/oficinadeplaneacion_mintic_gov_co/_layouts/15/onedrive.aspx?ct=1676907977726&amp;or=OWA%2DNT&amp;cid=d2b98f56%2D7b19%2De130%2Da001%2Dec2f1091718c&amp;ga=1&amp;id=%2Fpersonal%2Foficinadeplaneacion%5Fmintic%5Fgov%5Fco%2FDocuments%2FOficina%20Asesora%20de%20Planeaci%C3%B3n%2FGIT%20de%20Estadisticas%20y%20Estudios%20Sectoriales%2FGrupo%2FASPA%2F2024%2F2024" TargetMode="External"/><Relationship Id="rId12" Type="http://schemas.openxmlformats.org/officeDocument/2006/relationships/hyperlink" Target="../../../../../../../../../../../:f:/r/direccion_economia_digital/Documentos%20compartidos/PLANEACI%C3%93N/PLAN%20ESTRAT%C3%89GICO%20S/2023-2026/Empresas%20y%20o%20empresarios/1er%20trimestre?csf=1&amp;web=1&amp;e=TZ2Lns" TargetMode="External"/><Relationship Id="rId2" Type="http://schemas.openxmlformats.org/officeDocument/2006/relationships/hyperlink" Target="../../../../../../../../../../../:f:/r/ViceministerioTI/GITFSMP/Documentos%20compartidos/Soportes%20Plan%20Estrat%C3%A9gico%202023/Estudios%20e%20informes%20de%20medici%C3%B3n%20de%20audiencias%20e%20impacto%20de%20contenidos?csf=1&amp;web=1&amp;e=sE1N6K" TargetMode="External"/><Relationship Id="rId1" Type="http://schemas.openxmlformats.org/officeDocument/2006/relationships/hyperlink" Target="https://mintic-my.sharepoint.com/:f:/r/personal/dmarino_mintic_gov_co/Documents/RESOLUCIONES%202023/ARCHIVO%20INTEGRATIC%202023?csf=1&amp;web=1&amp;e=18NcWj" TargetMode="External"/><Relationship Id="rId6" Type="http://schemas.openxmlformats.org/officeDocument/2006/relationships/hyperlink" Target="../../../../../../../../../../../:f:/r/oficina_internacional/Entregables%20ASPA%202024/1_INFORMES%20PRIMER%20TRIMESTRE_2024?csf=1&amp;web=1&amp;e=jqPIyF" TargetMode="External"/><Relationship Id="rId11" Type="http://schemas.openxmlformats.org/officeDocument/2006/relationships/hyperlink" Target="../../../../../../../../../../../:f:/r/gel/2024/PLANEACION%20Y%20FINANCIERA/005.%20PLAN%20ESTRAT%C3%89GICO%20SECTORIAL%20-%20PES/01%20TRIMESTRE?csf=1&amp;web=1&amp;e=nh1Dod" TargetMode="External"/><Relationship Id="rId5" Type="http://schemas.openxmlformats.org/officeDocument/2006/relationships/hyperlink" Target="../../../../../../../../../../../:f:/r/sites/grupoespecializadoderecursosyactuacionesadministrativas/Entregables%20ASPA%202024/2024/PRIMER%20TRIMESTRE%202024?csf=1&amp;web=1&amp;e=6807PQ" TargetMode="External"/><Relationship Id="rId10" Type="http://schemas.openxmlformats.org/officeDocument/2006/relationships/hyperlink" Target="../../../../../../../../../../../:f:/r/gel/2024/PLANEACION%20Y%20FINANCIERA/005.%20PLAN%20ESTRAT%C3%89GICO%20SECTORIAL%20-%20PES/01%20TRIMESTRE?csf=1&amp;web=1&amp;e=nh1Dod" TargetMode="External"/><Relationship Id="rId4" Type="http://schemas.openxmlformats.org/officeDocument/2006/relationships/hyperlink" Target="https://drive.google.com/drive/u/0/folders/13Vl7E2x7EI6Wr3wpDsPCBYXvjI30xuKV" TargetMode="External"/><Relationship Id="rId9" Type="http://schemas.openxmlformats.org/officeDocument/2006/relationships/hyperlink" Target="../../../../../../../../../../../:f:/r/gel/2024/PLANEACION%20Y%20FINANCIERA/005.%20PLAN%20ESTRAT%C3%89GICO%20SECTORIAL%20-%20PES/01%20TRIMESTRE?csf=1&amp;web=1&amp;e=nh1Dod" TargetMode="External"/><Relationship Id="rId1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15F662-06C5-45F2-8CBD-15E52DCFD10B}">
  <sheetPr>
    <tabColor rgb="FFCC00FF"/>
    <pageSetUpPr fitToPage="1"/>
  </sheetPr>
  <dimension ref="A1:BC106"/>
  <sheetViews>
    <sheetView tabSelected="1" topLeftCell="AD1" zoomScale="47" zoomScaleNormal="47" zoomScaleSheetLayoutView="42" workbookViewId="0">
      <pane ySplit="8" topLeftCell="A9" activePane="bottomLeft" state="frozen"/>
      <selection activeCell="V73" sqref="V73"/>
      <selection pane="bottomLeft" activeCell="AT8" sqref="AT8"/>
    </sheetView>
  </sheetViews>
  <sheetFormatPr baseColWidth="10" defaultColWidth="38" defaultRowHeight="20.399999999999999" outlineLevelCol="1" x14ac:dyDescent="0.3"/>
  <cols>
    <col min="1" max="5" width="38" style="1"/>
    <col min="6" max="13" width="38" style="1" customWidth="1"/>
    <col min="14" max="15" width="38" style="1" hidden="1" customWidth="1"/>
    <col min="16" max="20" width="38" style="1" customWidth="1"/>
    <col min="21" max="23" width="38" style="1" hidden="1" customWidth="1"/>
    <col min="24" max="28" width="38" style="1" customWidth="1"/>
    <col min="29" max="29" width="38" style="1" hidden="1" customWidth="1"/>
    <col min="30" max="30" width="38" style="1" customWidth="1"/>
    <col min="31" max="31" width="38" style="1" hidden="1" customWidth="1"/>
    <col min="32" max="32" width="38" style="1" customWidth="1"/>
    <col min="33" max="35" width="38" style="1" hidden="1" customWidth="1"/>
    <col min="36" max="36" width="38" style="1" hidden="1" customWidth="1" outlineLevel="1"/>
    <col min="37" max="37" width="83.88671875" style="1" customWidth="1" outlineLevel="1"/>
    <col min="38" max="38" width="55" style="1" hidden="1" customWidth="1" outlineLevel="1"/>
    <col min="39" max="39" width="55.33203125" style="1" customWidth="1" outlineLevel="1"/>
    <col min="40" max="40" width="55.6640625" style="1" hidden="1" customWidth="1" outlineLevel="1"/>
    <col min="41" max="41" width="56.33203125" style="1" customWidth="1" outlineLevel="1"/>
    <col min="42" max="42" width="45.33203125" style="1" hidden="1" customWidth="1" outlineLevel="1"/>
    <col min="43" max="43" width="55" style="1" hidden="1" customWidth="1" outlineLevel="1"/>
    <col min="44" max="44" width="38" style="1" customWidth="1" outlineLevel="1"/>
    <col min="45" max="45" width="38" style="1" customWidth="1"/>
    <col min="46" max="46" width="38" style="1" customWidth="1" outlineLevel="1"/>
    <col min="47" max="47" width="38" style="1" hidden="1" customWidth="1" outlineLevel="1"/>
    <col min="48" max="48" width="0" style="4" hidden="1" customWidth="1"/>
    <col min="49" max="51" width="38" style="1" hidden="1" customWidth="1"/>
    <col min="52" max="52" width="0" style="1" hidden="1" customWidth="1"/>
    <col min="53" max="53" width="47.77734375" style="1" hidden="1" customWidth="1"/>
    <col min="54" max="54" width="0" hidden="1" customWidth="1"/>
    <col min="55" max="55" width="0" style="4" hidden="1" customWidth="1"/>
    <col min="56" max="16384" width="38" style="1"/>
  </cols>
  <sheetData>
    <row r="1" spans="1:55" ht="22.2" customHeight="1" x14ac:dyDescent="0.3">
      <c r="J1" s="2"/>
      <c r="K1" s="2"/>
      <c r="L1" s="2"/>
      <c r="M1" s="2"/>
      <c r="N1" s="2"/>
      <c r="O1" s="2"/>
      <c r="P1" s="2"/>
      <c r="AJ1" s="3"/>
      <c r="AK1" s="3"/>
      <c r="AL1" s="3"/>
      <c r="AM1" s="3"/>
      <c r="AN1" s="3"/>
      <c r="AO1" s="3"/>
      <c r="AP1" s="3"/>
      <c r="AQ1" s="3"/>
      <c r="AR1" s="3"/>
      <c r="AS1" s="3"/>
      <c r="AT1" s="3"/>
      <c r="AU1" s="3"/>
    </row>
    <row r="2" spans="1:55" ht="4.95" customHeight="1" x14ac:dyDescent="0.3">
      <c r="J2" s="2"/>
      <c r="K2" s="2"/>
      <c r="L2" s="2"/>
      <c r="M2" s="2"/>
      <c r="N2" s="2"/>
      <c r="O2" s="2"/>
      <c r="P2" s="2"/>
      <c r="AJ2" s="3"/>
      <c r="AK2" s="3"/>
      <c r="AL2" s="3"/>
      <c r="AM2" s="3"/>
      <c r="AN2" s="3"/>
      <c r="AO2" s="3"/>
      <c r="AP2" s="3"/>
      <c r="AQ2" s="3"/>
      <c r="AR2" s="3"/>
      <c r="AS2" s="3"/>
      <c r="AT2" s="3"/>
      <c r="AU2" s="3"/>
    </row>
    <row r="3" spans="1:55" ht="1.2" customHeight="1" x14ac:dyDescent="0.3">
      <c r="AJ3" s="3"/>
      <c r="AK3" s="3"/>
      <c r="AL3" s="3"/>
      <c r="AM3" s="3"/>
      <c r="AN3" s="3"/>
      <c r="AO3" s="3"/>
      <c r="AP3" s="3"/>
      <c r="AQ3" s="3"/>
      <c r="AR3" s="3"/>
      <c r="AS3" s="3"/>
      <c r="AT3" s="3"/>
      <c r="AU3" s="3"/>
    </row>
    <row r="4" spans="1:55" ht="5.4" customHeight="1" x14ac:dyDescent="0.3">
      <c r="AJ4" s="3"/>
      <c r="AK4" s="3"/>
      <c r="AL4" s="3"/>
      <c r="AM4" s="3"/>
      <c r="AN4" s="3"/>
      <c r="AO4" s="3"/>
      <c r="AP4" s="3"/>
      <c r="AQ4" s="3"/>
      <c r="AR4" s="3"/>
      <c r="AS4" s="3"/>
      <c r="AT4" s="3"/>
      <c r="AU4" s="3"/>
    </row>
    <row r="5" spans="1:55" ht="16.95" hidden="1" customHeight="1" thickBot="1" x14ac:dyDescent="0.35">
      <c r="AJ5" s="3"/>
      <c r="AK5" s="3"/>
      <c r="AL5" s="3"/>
      <c r="AM5" s="3"/>
      <c r="AN5" s="3"/>
      <c r="AO5" s="3"/>
      <c r="AP5" s="3"/>
      <c r="AQ5" s="3"/>
      <c r="AR5" s="3"/>
      <c r="AS5" s="3"/>
      <c r="AT5" s="3"/>
      <c r="AU5" s="3"/>
    </row>
    <row r="6" spans="1:55" ht="17.399999999999999" hidden="1" customHeight="1" thickTop="1" x14ac:dyDescent="0.3">
      <c r="L6" s="297"/>
      <c r="AJ6" s="5"/>
      <c r="AK6" s="5"/>
      <c r="AL6" s="5"/>
      <c r="AM6" s="5"/>
      <c r="AN6" s="5"/>
      <c r="AO6" s="5"/>
      <c r="AP6" s="5"/>
      <c r="AQ6" s="5"/>
      <c r="AR6" s="5"/>
      <c r="AS6" s="5"/>
      <c r="AT6" s="5"/>
      <c r="AU6" s="5"/>
    </row>
    <row r="7" spans="1:55" s="2" customFormat="1" ht="36.6" customHeight="1" thickBot="1" x14ac:dyDescent="0.35">
      <c r="L7" s="298"/>
      <c r="M7" s="298"/>
      <c r="AJ7" s="6"/>
      <c r="AK7" s="6"/>
      <c r="AL7" s="6"/>
      <c r="AM7" s="6"/>
      <c r="AN7" s="6"/>
      <c r="AO7" s="6"/>
      <c r="AP7" s="6"/>
      <c r="AQ7" s="6"/>
      <c r="AR7" s="6"/>
      <c r="AS7" s="6"/>
      <c r="AV7" s="7"/>
      <c r="BB7" s="8"/>
      <c r="BC7" s="8"/>
    </row>
    <row r="8" spans="1:55" s="13" customFormat="1" ht="69" customHeight="1" thickTop="1" x14ac:dyDescent="0.3">
      <c r="A8" s="9" t="s">
        <v>0</v>
      </c>
      <c r="B8" s="9" t="s">
        <v>1</v>
      </c>
      <c r="C8" s="9" t="s">
        <v>2</v>
      </c>
      <c r="D8" s="9" t="s">
        <v>3</v>
      </c>
      <c r="E8" s="9" t="s">
        <v>4</v>
      </c>
      <c r="F8" s="9" t="s">
        <v>5</v>
      </c>
      <c r="G8" s="9" t="s">
        <v>6</v>
      </c>
      <c r="H8" s="9" t="s">
        <v>7</v>
      </c>
      <c r="I8" s="9" t="s">
        <v>8</v>
      </c>
      <c r="J8" s="9" t="s">
        <v>9</v>
      </c>
      <c r="K8" s="9" t="s">
        <v>10</v>
      </c>
      <c r="L8" s="9" t="s">
        <v>11</v>
      </c>
      <c r="M8" s="10" t="s">
        <v>12</v>
      </c>
      <c r="N8" s="9" t="s">
        <v>13</v>
      </c>
      <c r="O8" s="9" t="s">
        <v>14</v>
      </c>
      <c r="P8" s="9" t="s">
        <v>15</v>
      </c>
      <c r="Q8" s="9" t="s">
        <v>16</v>
      </c>
      <c r="R8" s="9" t="s">
        <v>17</v>
      </c>
      <c r="S8" s="9" t="s">
        <v>18</v>
      </c>
      <c r="T8" s="9" t="s">
        <v>19</v>
      </c>
      <c r="U8" s="9" t="s">
        <v>20</v>
      </c>
      <c r="V8" s="9" t="s">
        <v>21</v>
      </c>
      <c r="W8" s="9" t="s">
        <v>22</v>
      </c>
      <c r="X8" s="9" t="s">
        <v>23</v>
      </c>
      <c r="Y8" s="9" t="s">
        <v>24</v>
      </c>
      <c r="Z8" s="9" t="s">
        <v>25</v>
      </c>
      <c r="AA8" s="9" t="s">
        <v>26</v>
      </c>
      <c r="AB8" s="9" t="s">
        <v>27</v>
      </c>
      <c r="AC8" s="11"/>
      <c r="AD8" s="9" t="s">
        <v>28</v>
      </c>
      <c r="AE8" s="9" t="s">
        <v>29</v>
      </c>
      <c r="AF8" s="9" t="s">
        <v>30</v>
      </c>
      <c r="AG8" s="9" t="s">
        <v>31</v>
      </c>
      <c r="AH8" s="9" t="s">
        <v>32</v>
      </c>
      <c r="AI8" s="9" t="s">
        <v>33</v>
      </c>
      <c r="AJ8" s="9" t="s">
        <v>34</v>
      </c>
      <c r="AK8" s="9" t="s">
        <v>35</v>
      </c>
      <c r="AL8" s="9" t="s">
        <v>36</v>
      </c>
      <c r="AM8" s="9" t="s">
        <v>37</v>
      </c>
      <c r="AN8" s="9" t="s">
        <v>38</v>
      </c>
      <c r="AO8" s="10" t="s">
        <v>39</v>
      </c>
      <c r="AP8" s="10" t="s">
        <v>40</v>
      </c>
      <c r="AQ8" s="9" t="s">
        <v>41</v>
      </c>
      <c r="AR8" s="9" t="s">
        <v>42</v>
      </c>
      <c r="AS8" s="9" t="s">
        <v>43</v>
      </c>
      <c r="AT8" s="9" t="s">
        <v>44</v>
      </c>
      <c r="AU8" s="11" t="s">
        <v>45</v>
      </c>
      <c r="AV8" s="12" t="s">
        <v>46</v>
      </c>
      <c r="AW8" s="4" t="s">
        <v>47</v>
      </c>
      <c r="AX8" s="4" t="s">
        <v>48</v>
      </c>
      <c r="AY8" s="13" t="s">
        <v>49</v>
      </c>
      <c r="AZ8" s="13" t="s">
        <v>50</v>
      </c>
      <c r="BA8" s="14" t="s">
        <v>51</v>
      </c>
      <c r="BB8" s="15" t="s">
        <v>52</v>
      </c>
      <c r="BC8" s="9" t="s">
        <v>53</v>
      </c>
    </row>
    <row r="9" spans="1:55" ht="367.2" customHeight="1" x14ac:dyDescent="0.3">
      <c r="A9" s="341" t="s">
        <v>54</v>
      </c>
      <c r="B9" s="341" t="s">
        <v>55</v>
      </c>
      <c r="C9" s="341" t="s">
        <v>56</v>
      </c>
      <c r="D9" s="341" t="s">
        <v>57</v>
      </c>
      <c r="E9" s="341" t="s">
        <v>58</v>
      </c>
      <c r="F9" s="341" t="s">
        <v>59</v>
      </c>
      <c r="G9" s="404" t="s">
        <v>60</v>
      </c>
      <c r="H9" s="407" t="s">
        <v>61</v>
      </c>
      <c r="I9" s="407" t="s">
        <v>62</v>
      </c>
      <c r="J9" s="379">
        <v>21009814332</v>
      </c>
      <c r="K9" s="381">
        <v>20528145712.880001</v>
      </c>
      <c r="L9" s="337">
        <v>22370105598</v>
      </c>
      <c r="M9" s="337">
        <v>9283470915.3400002</v>
      </c>
      <c r="N9" s="337">
        <f>(L9*0.03)+L9</f>
        <v>23041208765.939999</v>
      </c>
      <c r="O9" s="337">
        <f>(N9*0.03)+N9</f>
        <v>23732445028.918198</v>
      </c>
      <c r="P9" s="339" t="s">
        <v>63</v>
      </c>
      <c r="Q9" s="339" t="s">
        <v>64</v>
      </c>
      <c r="R9" s="21" t="s">
        <v>65</v>
      </c>
      <c r="S9" s="21" t="s">
        <v>66</v>
      </c>
      <c r="T9" s="22">
        <v>0</v>
      </c>
      <c r="U9" s="22">
        <f>Y9</f>
        <v>2479</v>
      </c>
      <c r="V9" s="23" t="s">
        <v>67</v>
      </c>
      <c r="W9" s="23" t="s">
        <v>68</v>
      </c>
      <c r="X9" s="24">
        <v>2479</v>
      </c>
      <c r="Y9" s="25">
        <v>2479</v>
      </c>
      <c r="Z9" s="26">
        <v>7068</v>
      </c>
      <c r="AA9" s="27">
        <v>165</v>
      </c>
      <c r="AB9" s="27">
        <v>5047</v>
      </c>
      <c r="AC9" s="28"/>
      <c r="AD9" s="29">
        <v>1782</v>
      </c>
      <c r="AE9" s="26"/>
      <c r="AF9" s="30">
        <f>AA9+AB9+AD9+AE9</f>
        <v>6994</v>
      </c>
      <c r="AG9" s="22">
        <v>2000</v>
      </c>
      <c r="AH9" s="22">
        <v>0</v>
      </c>
      <c r="AI9" s="22">
        <v>2000</v>
      </c>
      <c r="AJ9" s="22">
        <v>0</v>
      </c>
      <c r="AK9" s="23" t="s">
        <v>69</v>
      </c>
      <c r="AL9" s="23" t="s">
        <v>70</v>
      </c>
      <c r="AM9" s="31" t="s">
        <v>71</v>
      </c>
      <c r="AN9" s="31" t="s">
        <v>72</v>
      </c>
      <c r="AO9" s="30" t="s">
        <v>73</v>
      </c>
      <c r="AP9" s="30" t="s">
        <v>74</v>
      </c>
      <c r="AQ9" s="22"/>
      <c r="AR9" s="22">
        <f t="shared" ref="AR9:AR17" si="0">+_xlfn.IFS(S9="Acumulado",X9+Z9+AG9+AI9,S9="Capacidad",AI9,S9="Flujo",AI9,S9="Reducción",AI9,S9="Stock",AI9)</f>
        <v>13547</v>
      </c>
      <c r="AS9" s="22">
        <f t="shared" ref="AS9:AS17" si="1">+_xlfn.IFS(S9="Acumulado",Y9+AF9+AH9+AJ9,S9="Capacidad",AF9,S9="Flujo",AF9,S9="Reducción",AF9,S9="Stock",AF9)</f>
        <v>9473</v>
      </c>
      <c r="AT9" s="339" t="s">
        <v>75</v>
      </c>
      <c r="AU9" s="32" t="s">
        <v>75</v>
      </c>
      <c r="AV9" s="33" t="s">
        <v>76</v>
      </c>
      <c r="AW9" s="34"/>
      <c r="AX9" s="34" t="s">
        <v>77</v>
      </c>
      <c r="AY9" s="35"/>
      <c r="AZ9" s="36" t="s">
        <v>78</v>
      </c>
      <c r="BA9" s="34" t="s">
        <v>79</v>
      </c>
      <c r="BB9" s="37" t="s">
        <v>80</v>
      </c>
      <c r="BC9" s="38" t="s">
        <v>81</v>
      </c>
    </row>
    <row r="10" spans="1:55" ht="163.19999999999999" x14ac:dyDescent="0.3">
      <c r="A10" s="342"/>
      <c r="B10" s="342"/>
      <c r="C10" s="342"/>
      <c r="D10" s="342"/>
      <c r="E10" s="342"/>
      <c r="F10" s="342"/>
      <c r="G10" s="406"/>
      <c r="H10" s="408"/>
      <c r="I10" s="408"/>
      <c r="J10" s="384">
        <v>0</v>
      </c>
      <c r="K10" s="385"/>
      <c r="L10" s="383"/>
      <c r="M10" s="383"/>
      <c r="N10" s="383"/>
      <c r="O10" s="383"/>
      <c r="P10" s="355"/>
      <c r="Q10" s="340"/>
      <c r="R10" s="21" t="s">
        <v>82</v>
      </c>
      <c r="S10" s="21" t="s">
        <v>66</v>
      </c>
      <c r="T10" s="22">
        <v>0</v>
      </c>
      <c r="U10" s="22">
        <f t="shared" ref="U10:U12" si="2">Y10</f>
        <v>3427</v>
      </c>
      <c r="V10" s="23" t="s">
        <v>83</v>
      </c>
      <c r="W10" s="23" t="s">
        <v>84</v>
      </c>
      <c r="X10" s="24">
        <v>3315</v>
      </c>
      <c r="Y10" s="25">
        <v>3427</v>
      </c>
      <c r="Z10" s="26">
        <v>4547</v>
      </c>
      <c r="AA10" s="27">
        <v>537</v>
      </c>
      <c r="AB10" s="27">
        <v>794</v>
      </c>
      <c r="AC10" s="28"/>
      <c r="AD10" s="29">
        <v>2589</v>
      </c>
      <c r="AE10" s="26"/>
      <c r="AF10" s="30">
        <f>AA10+AB10+AD10+AE10</f>
        <v>3920</v>
      </c>
      <c r="AG10" s="22">
        <v>1100</v>
      </c>
      <c r="AH10" s="22">
        <v>0</v>
      </c>
      <c r="AI10" s="22">
        <v>1100</v>
      </c>
      <c r="AJ10" s="22">
        <v>0</v>
      </c>
      <c r="AK10" s="23" t="s">
        <v>85</v>
      </c>
      <c r="AL10" s="23" t="s">
        <v>86</v>
      </c>
      <c r="AM10" s="31" t="s">
        <v>87</v>
      </c>
      <c r="AN10" s="31" t="s">
        <v>88</v>
      </c>
      <c r="AO10" s="30" t="s">
        <v>89</v>
      </c>
      <c r="AP10" s="30" t="s">
        <v>90</v>
      </c>
      <c r="AQ10" s="22"/>
      <c r="AR10" s="22">
        <f t="shared" si="0"/>
        <v>10062</v>
      </c>
      <c r="AS10" s="22">
        <f t="shared" si="1"/>
        <v>7347</v>
      </c>
      <c r="AT10" s="355"/>
      <c r="AU10" s="32" t="s">
        <v>75</v>
      </c>
      <c r="AV10" s="33" t="s">
        <v>76</v>
      </c>
      <c r="AW10" s="34"/>
      <c r="AX10" s="34" t="s">
        <v>77</v>
      </c>
      <c r="AY10" s="35"/>
      <c r="AZ10" s="36" t="s">
        <v>78</v>
      </c>
      <c r="BA10" s="34" t="s">
        <v>79</v>
      </c>
      <c r="BB10" s="37" t="s">
        <v>80</v>
      </c>
      <c r="BC10" s="38" t="s">
        <v>81</v>
      </c>
    </row>
    <row r="11" spans="1:55" ht="244.8" x14ac:dyDescent="0.3">
      <c r="A11" s="342"/>
      <c r="B11" s="342"/>
      <c r="C11" s="342"/>
      <c r="D11" s="342"/>
      <c r="E11" s="342"/>
      <c r="F11" s="342"/>
      <c r="G11" s="406"/>
      <c r="H11" s="408"/>
      <c r="I11" s="408"/>
      <c r="J11" s="384"/>
      <c r="K11" s="385"/>
      <c r="L11" s="383"/>
      <c r="M11" s="383"/>
      <c r="N11" s="383"/>
      <c r="O11" s="383"/>
      <c r="P11" s="355"/>
      <c r="Q11" s="21" t="s">
        <v>91</v>
      </c>
      <c r="R11" s="21" t="s">
        <v>92</v>
      </c>
      <c r="S11" s="21" t="s">
        <v>66</v>
      </c>
      <c r="T11" s="22" t="s">
        <v>61</v>
      </c>
      <c r="U11" s="22" t="s">
        <v>61</v>
      </c>
      <c r="V11" s="23" t="s">
        <v>93</v>
      </c>
      <c r="W11" s="23" t="s">
        <v>94</v>
      </c>
      <c r="X11" s="39"/>
      <c r="Y11" s="25"/>
      <c r="Z11" s="26">
        <v>228</v>
      </c>
      <c r="AA11" s="27">
        <v>27</v>
      </c>
      <c r="AB11" s="27">
        <v>80</v>
      </c>
      <c r="AC11" s="40"/>
      <c r="AD11" s="29">
        <v>81</v>
      </c>
      <c r="AE11" s="26"/>
      <c r="AF11" s="30">
        <f t="shared" ref="AF11" si="3">AA11+AB11+AD11+AE11</f>
        <v>188</v>
      </c>
      <c r="AG11" s="22">
        <v>255</v>
      </c>
      <c r="AH11" s="22"/>
      <c r="AI11" s="22">
        <v>254</v>
      </c>
      <c r="AJ11" s="22"/>
      <c r="AK11" s="23" t="s">
        <v>95</v>
      </c>
      <c r="AL11" s="23" t="s">
        <v>96</v>
      </c>
      <c r="AM11" s="31" t="s">
        <v>97</v>
      </c>
      <c r="AN11" s="31" t="s">
        <v>98</v>
      </c>
      <c r="AO11" s="30" t="s">
        <v>99</v>
      </c>
      <c r="AP11" s="30" t="s">
        <v>98</v>
      </c>
      <c r="AQ11" s="22"/>
      <c r="AR11" s="22">
        <f t="shared" si="0"/>
        <v>737</v>
      </c>
      <c r="AS11" s="22">
        <f t="shared" si="1"/>
        <v>188</v>
      </c>
      <c r="AT11" s="355"/>
      <c r="AU11" s="32" t="s">
        <v>75</v>
      </c>
      <c r="AV11" s="33" t="s">
        <v>76</v>
      </c>
      <c r="AW11" s="34"/>
      <c r="AX11" s="34" t="s">
        <v>77</v>
      </c>
      <c r="AY11" s="35"/>
      <c r="AZ11" s="36" t="s">
        <v>78</v>
      </c>
      <c r="BA11" s="34" t="s">
        <v>79</v>
      </c>
      <c r="BB11" s="37" t="s">
        <v>80</v>
      </c>
      <c r="BC11" s="38" t="s">
        <v>81</v>
      </c>
    </row>
    <row r="12" spans="1:55" ht="204" x14ac:dyDescent="0.3">
      <c r="A12" s="343"/>
      <c r="B12" s="343"/>
      <c r="C12" s="343"/>
      <c r="D12" s="343"/>
      <c r="E12" s="343"/>
      <c r="F12" s="343"/>
      <c r="G12" s="405"/>
      <c r="H12" s="409"/>
      <c r="I12" s="409"/>
      <c r="J12" s="380">
        <v>0</v>
      </c>
      <c r="K12" s="382"/>
      <c r="L12" s="338"/>
      <c r="M12" s="338"/>
      <c r="N12" s="338"/>
      <c r="O12" s="338"/>
      <c r="P12" s="340"/>
      <c r="Q12" s="21" t="s">
        <v>100</v>
      </c>
      <c r="R12" s="21" t="s">
        <v>101</v>
      </c>
      <c r="S12" s="21" t="s">
        <v>102</v>
      </c>
      <c r="T12" s="22">
        <v>0</v>
      </c>
      <c r="U12" s="22">
        <f t="shared" si="2"/>
        <v>1</v>
      </c>
      <c r="V12" s="23" t="s">
        <v>103</v>
      </c>
      <c r="W12" s="23" t="s">
        <v>104</v>
      </c>
      <c r="X12" s="24">
        <v>1</v>
      </c>
      <c r="Y12" s="25">
        <v>1</v>
      </c>
      <c r="Z12" s="26">
        <v>1</v>
      </c>
      <c r="AA12" s="42">
        <v>1</v>
      </c>
      <c r="AB12" s="27">
        <v>1</v>
      </c>
      <c r="AC12" s="43"/>
      <c r="AD12" s="29">
        <v>1</v>
      </c>
      <c r="AE12" s="26"/>
      <c r="AF12" s="30">
        <f>AA12</f>
        <v>1</v>
      </c>
      <c r="AG12" s="22">
        <v>1</v>
      </c>
      <c r="AH12" s="22">
        <v>0</v>
      </c>
      <c r="AI12" s="22">
        <v>1</v>
      </c>
      <c r="AJ12" s="22">
        <v>0</v>
      </c>
      <c r="AK12" s="23" t="s">
        <v>105</v>
      </c>
      <c r="AL12" s="23" t="s">
        <v>98</v>
      </c>
      <c r="AM12" s="31" t="s">
        <v>106</v>
      </c>
      <c r="AN12" s="31" t="s">
        <v>98</v>
      </c>
      <c r="AO12" s="30" t="s">
        <v>107</v>
      </c>
      <c r="AP12" s="30" t="s">
        <v>108</v>
      </c>
      <c r="AQ12" s="22"/>
      <c r="AR12" s="22">
        <f t="shared" si="0"/>
        <v>1</v>
      </c>
      <c r="AS12" s="22">
        <f t="shared" si="1"/>
        <v>1</v>
      </c>
      <c r="AT12" s="340"/>
      <c r="AU12" s="32" t="s">
        <v>75</v>
      </c>
      <c r="AV12" s="33" t="s">
        <v>76</v>
      </c>
      <c r="AW12" s="34"/>
      <c r="AX12" s="34" t="s">
        <v>77</v>
      </c>
      <c r="AY12" s="35"/>
      <c r="AZ12" s="36" t="s">
        <v>78</v>
      </c>
      <c r="BA12" s="34" t="s">
        <v>79</v>
      </c>
      <c r="BB12" s="37" t="s">
        <v>80</v>
      </c>
      <c r="BC12" s="38" t="s">
        <v>81</v>
      </c>
    </row>
    <row r="13" spans="1:55" ht="123" customHeight="1" x14ac:dyDescent="0.3">
      <c r="A13" s="341" t="s">
        <v>54</v>
      </c>
      <c r="B13" s="341" t="s">
        <v>109</v>
      </c>
      <c r="C13" s="341" t="s">
        <v>56</v>
      </c>
      <c r="D13" s="341" t="s">
        <v>57</v>
      </c>
      <c r="E13" s="341" t="s">
        <v>110</v>
      </c>
      <c r="F13" s="341" t="s">
        <v>111</v>
      </c>
      <c r="G13" s="404" t="s">
        <v>60</v>
      </c>
      <c r="H13" s="341" t="s">
        <v>112</v>
      </c>
      <c r="I13" s="341" t="s">
        <v>113</v>
      </c>
      <c r="J13" s="379">
        <v>305512617211</v>
      </c>
      <c r="K13" s="381">
        <v>301171131219.32001</v>
      </c>
      <c r="L13" s="337">
        <v>228906651498</v>
      </c>
      <c r="M13" s="337">
        <v>11498929312.93</v>
      </c>
      <c r="N13" s="337">
        <f>(L13*0.03)+L13</f>
        <v>235773851042.94</v>
      </c>
      <c r="O13" s="337">
        <f>(N13*0.03)+N13</f>
        <v>242847066574.22821</v>
      </c>
      <c r="P13" s="339" t="s">
        <v>114</v>
      </c>
      <c r="Q13" s="339" t="s">
        <v>115</v>
      </c>
      <c r="R13" s="20" t="s">
        <v>116</v>
      </c>
      <c r="S13" s="21" t="s">
        <v>102</v>
      </c>
      <c r="T13" s="22">
        <v>36</v>
      </c>
      <c r="U13" s="22">
        <v>36</v>
      </c>
      <c r="V13" s="23" t="s">
        <v>117</v>
      </c>
      <c r="W13" s="23" t="s">
        <v>118</v>
      </c>
      <c r="X13" s="24">
        <v>47</v>
      </c>
      <c r="Y13" s="25">
        <v>36</v>
      </c>
      <c r="Z13" s="26">
        <v>47</v>
      </c>
      <c r="AA13" s="27">
        <v>36</v>
      </c>
      <c r="AB13" s="27">
        <v>36</v>
      </c>
      <c r="AC13" s="28"/>
      <c r="AD13" s="29">
        <v>36</v>
      </c>
      <c r="AE13" s="26"/>
      <c r="AF13" s="30">
        <f>AB13</f>
        <v>36</v>
      </c>
      <c r="AG13" s="22">
        <v>47</v>
      </c>
      <c r="AH13" s="22">
        <v>0</v>
      </c>
      <c r="AI13" s="22">
        <v>47</v>
      </c>
      <c r="AJ13" s="22">
        <v>0</v>
      </c>
      <c r="AK13" s="23" t="s">
        <v>119</v>
      </c>
      <c r="AL13" s="23"/>
      <c r="AM13" s="23" t="s">
        <v>119</v>
      </c>
      <c r="AN13" s="23" t="s">
        <v>120</v>
      </c>
      <c r="AO13" s="30" t="s">
        <v>121</v>
      </c>
      <c r="AP13" s="30" t="s">
        <v>120</v>
      </c>
      <c r="AQ13" s="22"/>
      <c r="AR13" s="22">
        <f t="shared" si="0"/>
        <v>47</v>
      </c>
      <c r="AS13" s="22">
        <f t="shared" si="1"/>
        <v>36</v>
      </c>
      <c r="AT13" s="339" t="s">
        <v>122</v>
      </c>
      <c r="AU13" s="44" t="s">
        <v>122</v>
      </c>
      <c r="AV13" s="33" t="s">
        <v>123</v>
      </c>
      <c r="AW13" s="34"/>
      <c r="AX13" s="34" t="s">
        <v>77</v>
      </c>
      <c r="AY13" s="35"/>
      <c r="AZ13" s="45" t="s">
        <v>124</v>
      </c>
      <c r="BA13" s="46" t="s">
        <v>125</v>
      </c>
      <c r="BB13" s="37" t="s">
        <v>80</v>
      </c>
      <c r="BC13" s="38" t="s">
        <v>81</v>
      </c>
    </row>
    <row r="14" spans="1:55" ht="409.6" x14ac:dyDescent="0.3">
      <c r="A14" s="343"/>
      <c r="B14" s="343"/>
      <c r="C14" s="343"/>
      <c r="D14" s="343"/>
      <c r="E14" s="343"/>
      <c r="F14" s="343"/>
      <c r="G14" s="405"/>
      <c r="H14" s="343"/>
      <c r="I14" s="343"/>
      <c r="J14" s="380">
        <v>0</v>
      </c>
      <c r="K14" s="382"/>
      <c r="L14" s="338"/>
      <c r="M14" s="338"/>
      <c r="N14" s="338"/>
      <c r="O14" s="338"/>
      <c r="P14" s="340"/>
      <c r="Q14" s="340"/>
      <c r="R14" s="21" t="s">
        <v>126</v>
      </c>
      <c r="S14" s="21" t="s">
        <v>102</v>
      </c>
      <c r="T14" s="22">
        <v>786</v>
      </c>
      <c r="U14" s="22">
        <v>786</v>
      </c>
      <c r="V14" s="23" t="s">
        <v>127</v>
      </c>
      <c r="W14" s="23" t="s">
        <v>128</v>
      </c>
      <c r="X14" s="24">
        <v>788</v>
      </c>
      <c r="Y14" s="25">
        <v>788</v>
      </c>
      <c r="Z14" s="26">
        <v>788</v>
      </c>
      <c r="AA14" s="27">
        <v>788</v>
      </c>
      <c r="AB14" s="27">
        <v>788</v>
      </c>
      <c r="AC14" s="47"/>
      <c r="AD14" s="29">
        <v>788</v>
      </c>
      <c r="AE14" s="26"/>
      <c r="AF14" s="30">
        <f>AA14</f>
        <v>788</v>
      </c>
      <c r="AG14" s="22">
        <v>788</v>
      </c>
      <c r="AH14" s="22">
        <v>0</v>
      </c>
      <c r="AI14" s="22">
        <v>788</v>
      </c>
      <c r="AJ14" s="22">
        <v>0</v>
      </c>
      <c r="AK14" s="23" t="s">
        <v>129</v>
      </c>
      <c r="AL14" s="23"/>
      <c r="AM14" s="23" t="s">
        <v>129</v>
      </c>
      <c r="AN14" s="23" t="s">
        <v>130</v>
      </c>
      <c r="AO14" s="30" t="s">
        <v>131</v>
      </c>
      <c r="AP14" s="30" t="s">
        <v>130</v>
      </c>
      <c r="AQ14" s="22"/>
      <c r="AR14" s="22">
        <f t="shared" si="0"/>
        <v>788</v>
      </c>
      <c r="AS14" s="22">
        <f t="shared" si="1"/>
        <v>788</v>
      </c>
      <c r="AT14" s="355"/>
      <c r="AU14" s="44" t="s">
        <v>122</v>
      </c>
      <c r="AV14" s="33" t="s">
        <v>123</v>
      </c>
      <c r="AW14" s="34"/>
      <c r="AX14" s="34" t="s">
        <v>77</v>
      </c>
      <c r="AY14" s="35"/>
      <c r="AZ14" s="45"/>
      <c r="BA14" s="46" t="s">
        <v>125</v>
      </c>
      <c r="BB14" s="37" t="s">
        <v>80</v>
      </c>
      <c r="BC14" s="38" t="s">
        <v>81</v>
      </c>
    </row>
    <row r="15" spans="1:55" ht="409.6" x14ac:dyDescent="0.3">
      <c r="A15" s="48" t="s">
        <v>54</v>
      </c>
      <c r="B15" s="16" t="s">
        <v>109</v>
      </c>
      <c r="C15" s="48" t="s">
        <v>56</v>
      </c>
      <c r="D15" s="48" t="s">
        <v>57</v>
      </c>
      <c r="E15" s="48" t="s">
        <v>132</v>
      </c>
      <c r="F15" s="48" t="s">
        <v>133</v>
      </c>
      <c r="G15" s="48" t="s">
        <v>60</v>
      </c>
      <c r="H15" s="48" t="s">
        <v>112</v>
      </c>
      <c r="I15" s="48" t="s">
        <v>113</v>
      </c>
      <c r="J15" s="49">
        <v>48372931849</v>
      </c>
      <c r="K15" s="50">
        <v>47032623907.68</v>
      </c>
      <c r="L15" s="51">
        <v>654532112240</v>
      </c>
      <c r="M15" s="51">
        <v>27136026522.330002</v>
      </c>
      <c r="N15" s="51">
        <f>(L15*0.03)+L15</f>
        <v>674168075607.19995</v>
      </c>
      <c r="O15" s="51">
        <f>(N15*0.03)+N15</f>
        <v>694393117875.41589</v>
      </c>
      <c r="P15" s="21" t="s">
        <v>134</v>
      </c>
      <c r="Q15" s="21" t="s">
        <v>135</v>
      </c>
      <c r="R15" s="21" t="s">
        <v>136</v>
      </c>
      <c r="S15" s="21" t="s">
        <v>137</v>
      </c>
      <c r="T15" s="22">
        <v>54726</v>
      </c>
      <c r="U15" s="22">
        <v>54726</v>
      </c>
      <c r="V15" s="23" t="s">
        <v>138</v>
      </c>
      <c r="W15" s="23" t="s">
        <v>139</v>
      </c>
      <c r="X15" s="24">
        <v>210000</v>
      </c>
      <c r="Y15" s="25">
        <v>210000</v>
      </c>
      <c r="Z15" s="26">
        <v>781722</v>
      </c>
      <c r="AA15" s="27">
        <v>54726</v>
      </c>
      <c r="AB15" s="27">
        <v>31505</v>
      </c>
      <c r="AC15" s="47"/>
      <c r="AD15" s="29">
        <v>10883</v>
      </c>
      <c r="AE15" s="26"/>
      <c r="AF15" s="30">
        <f>AA15+AB15+AD15</f>
        <v>97114</v>
      </c>
      <c r="AG15" s="26">
        <v>781722</v>
      </c>
      <c r="AH15" s="22">
        <v>0</v>
      </c>
      <c r="AI15" s="26">
        <v>726996</v>
      </c>
      <c r="AJ15" s="22">
        <v>0</v>
      </c>
      <c r="AK15" s="23" t="s">
        <v>140</v>
      </c>
      <c r="AL15" s="23"/>
      <c r="AM15" s="23" t="s">
        <v>141</v>
      </c>
      <c r="AN15" s="23" t="s">
        <v>142</v>
      </c>
      <c r="AO15" s="30" t="s">
        <v>143</v>
      </c>
      <c r="AP15" s="30" t="s">
        <v>144</v>
      </c>
      <c r="AQ15" s="22"/>
      <c r="AR15" s="22">
        <f t="shared" si="0"/>
        <v>726996</v>
      </c>
      <c r="AS15" s="22">
        <f t="shared" si="1"/>
        <v>97114</v>
      </c>
      <c r="AT15" s="355"/>
      <c r="AU15" s="44" t="s">
        <v>122</v>
      </c>
      <c r="AV15" s="33" t="s">
        <v>145</v>
      </c>
      <c r="AW15" s="34"/>
      <c r="AX15" s="34" t="s">
        <v>77</v>
      </c>
      <c r="AY15" s="35"/>
      <c r="AZ15" s="52" t="s">
        <v>146</v>
      </c>
      <c r="BA15" s="46" t="s">
        <v>125</v>
      </c>
      <c r="BB15" s="37" t="s">
        <v>80</v>
      </c>
      <c r="BC15" s="38" t="s">
        <v>81</v>
      </c>
    </row>
    <row r="16" spans="1:55" ht="122.4" customHeight="1" x14ac:dyDescent="0.3">
      <c r="A16" s="341" t="s">
        <v>54</v>
      </c>
      <c r="B16" s="341" t="s">
        <v>109</v>
      </c>
      <c r="C16" s="341" t="s">
        <v>56</v>
      </c>
      <c r="D16" s="341" t="s">
        <v>57</v>
      </c>
      <c r="E16" s="341" t="s">
        <v>147</v>
      </c>
      <c r="F16" s="341" t="s">
        <v>148</v>
      </c>
      <c r="G16" s="341" t="s">
        <v>60</v>
      </c>
      <c r="H16" s="341" t="s">
        <v>112</v>
      </c>
      <c r="I16" s="341" t="s">
        <v>113</v>
      </c>
      <c r="J16" s="379">
        <v>265850195333</v>
      </c>
      <c r="K16" s="381">
        <v>146882385245</v>
      </c>
      <c r="L16" s="337">
        <v>632868882275</v>
      </c>
      <c r="M16" s="397">
        <v>29535449021.68</v>
      </c>
      <c r="N16" s="337">
        <f>(L16*0.03)+L16</f>
        <v>651854948743.25</v>
      </c>
      <c r="O16" s="337">
        <f>(N16*0.03)+N16</f>
        <v>671410597205.54749</v>
      </c>
      <c r="P16" s="339" t="s">
        <v>149</v>
      </c>
      <c r="Q16" s="21" t="s">
        <v>150</v>
      </c>
      <c r="R16" s="21" t="s">
        <v>151</v>
      </c>
      <c r="S16" s="21" t="s">
        <v>102</v>
      </c>
      <c r="T16" s="22">
        <v>1515</v>
      </c>
      <c r="U16" s="22">
        <v>8601</v>
      </c>
      <c r="V16" s="23" t="s">
        <v>152</v>
      </c>
      <c r="W16" s="23" t="s">
        <v>153</v>
      </c>
      <c r="X16" s="24">
        <v>14057</v>
      </c>
      <c r="Y16" s="25">
        <v>8601</v>
      </c>
      <c r="Z16" s="26">
        <v>14057</v>
      </c>
      <c r="AA16" s="27">
        <v>8601</v>
      </c>
      <c r="AB16" s="27">
        <v>11477</v>
      </c>
      <c r="AC16" s="47"/>
      <c r="AD16" s="29">
        <v>11477</v>
      </c>
      <c r="AE16" s="26"/>
      <c r="AF16" s="30">
        <f>AB16</f>
        <v>11477</v>
      </c>
      <c r="AG16" s="22">
        <v>14057</v>
      </c>
      <c r="AH16" s="22">
        <v>0</v>
      </c>
      <c r="AI16" s="22">
        <v>14057</v>
      </c>
      <c r="AJ16" s="22">
        <v>0</v>
      </c>
      <c r="AK16" s="23" t="s">
        <v>154</v>
      </c>
      <c r="AL16" s="23" t="s">
        <v>155</v>
      </c>
      <c r="AM16" s="23" t="s">
        <v>156</v>
      </c>
      <c r="AN16" s="23" t="s">
        <v>157</v>
      </c>
      <c r="AO16" s="30" t="s">
        <v>158</v>
      </c>
      <c r="AP16" s="30" t="s">
        <v>159</v>
      </c>
      <c r="AQ16" s="22"/>
      <c r="AR16" s="22">
        <f t="shared" si="0"/>
        <v>14057</v>
      </c>
      <c r="AS16" s="22">
        <f t="shared" si="1"/>
        <v>11477</v>
      </c>
      <c r="AT16" s="355"/>
      <c r="AU16" s="44" t="s">
        <v>122</v>
      </c>
      <c r="AV16" s="33" t="s">
        <v>160</v>
      </c>
      <c r="AW16" s="34"/>
      <c r="AX16" s="34" t="s">
        <v>77</v>
      </c>
      <c r="AY16" s="35"/>
      <c r="AZ16" s="53" t="s">
        <v>124</v>
      </c>
      <c r="BA16" s="46" t="s">
        <v>125</v>
      </c>
      <c r="BB16" s="37" t="s">
        <v>80</v>
      </c>
      <c r="BC16" s="38" t="s">
        <v>81</v>
      </c>
    </row>
    <row r="17" spans="1:55" ht="93.6" customHeight="1" x14ac:dyDescent="0.3">
      <c r="A17" s="342"/>
      <c r="B17" s="342"/>
      <c r="C17" s="342"/>
      <c r="D17" s="342"/>
      <c r="E17" s="342"/>
      <c r="F17" s="342"/>
      <c r="G17" s="342"/>
      <c r="H17" s="342"/>
      <c r="I17" s="342"/>
      <c r="J17" s="384"/>
      <c r="K17" s="385"/>
      <c r="L17" s="383"/>
      <c r="M17" s="398"/>
      <c r="N17" s="383"/>
      <c r="O17" s="383"/>
      <c r="P17" s="355"/>
      <c r="Q17" s="403" t="s">
        <v>161</v>
      </c>
      <c r="R17" s="21" t="s">
        <v>162</v>
      </c>
      <c r="S17" s="21" t="s">
        <v>102</v>
      </c>
      <c r="T17" s="22">
        <v>4363</v>
      </c>
      <c r="U17" s="22"/>
      <c r="V17" s="23" t="s">
        <v>163</v>
      </c>
      <c r="W17" s="23" t="s">
        <v>164</v>
      </c>
      <c r="X17" s="24"/>
      <c r="Y17" s="25"/>
      <c r="Z17" s="26">
        <v>4362</v>
      </c>
      <c r="AA17" s="27">
        <v>0</v>
      </c>
      <c r="AB17" s="27">
        <v>0</v>
      </c>
      <c r="AC17" s="47"/>
      <c r="AD17" s="29">
        <v>987</v>
      </c>
      <c r="AE17" s="26"/>
      <c r="AF17" s="30">
        <f>AA17+AB17+AD17+AE17</f>
        <v>987</v>
      </c>
      <c r="AG17" s="22">
        <v>4362</v>
      </c>
      <c r="AH17" s="22"/>
      <c r="AI17" s="22">
        <v>4362</v>
      </c>
      <c r="AJ17" s="22"/>
      <c r="AK17" s="23" t="s">
        <v>165</v>
      </c>
      <c r="AL17" s="23" t="s">
        <v>166</v>
      </c>
      <c r="AM17" s="23" t="s">
        <v>167</v>
      </c>
      <c r="AN17" s="23" t="s">
        <v>168</v>
      </c>
      <c r="AO17" s="30" t="s">
        <v>169</v>
      </c>
      <c r="AP17" s="30" t="s">
        <v>170</v>
      </c>
      <c r="AQ17" s="22"/>
      <c r="AR17" s="22">
        <f t="shared" si="0"/>
        <v>4362</v>
      </c>
      <c r="AS17" s="22">
        <f t="shared" si="1"/>
        <v>987</v>
      </c>
      <c r="AT17" s="355"/>
      <c r="AU17" s="44" t="s">
        <v>122</v>
      </c>
      <c r="AV17" s="33" t="s">
        <v>160</v>
      </c>
      <c r="AW17" s="34"/>
      <c r="AX17" s="34" t="s">
        <v>77</v>
      </c>
      <c r="AY17" s="35"/>
      <c r="AZ17" s="52"/>
      <c r="BA17" s="46" t="s">
        <v>125</v>
      </c>
      <c r="BB17" s="37" t="s">
        <v>80</v>
      </c>
      <c r="BC17" s="38" t="s">
        <v>81</v>
      </c>
    </row>
    <row r="18" spans="1:55" x14ac:dyDescent="0.3">
      <c r="A18" s="340"/>
      <c r="B18" s="340"/>
      <c r="C18" s="340"/>
      <c r="D18" s="340"/>
      <c r="E18" s="340"/>
      <c r="F18" s="340"/>
      <c r="G18" s="340"/>
      <c r="H18" s="340"/>
      <c r="I18" s="340"/>
      <c r="J18" s="380">
        <v>0</v>
      </c>
      <c r="K18" s="382"/>
      <c r="L18" s="338"/>
      <c r="M18" s="399"/>
      <c r="N18" s="338"/>
      <c r="O18" s="338"/>
      <c r="P18" s="340"/>
      <c r="Q18" s="387"/>
      <c r="R18" s="54" t="s">
        <v>171</v>
      </c>
      <c r="S18" s="54" t="s">
        <v>137</v>
      </c>
      <c r="T18" s="55">
        <v>1090</v>
      </c>
      <c r="U18" s="24">
        <v>1090</v>
      </c>
      <c r="V18" s="56"/>
      <c r="W18" s="56"/>
      <c r="X18" s="24">
        <v>1090</v>
      </c>
      <c r="Y18" s="25">
        <v>1090</v>
      </c>
      <c r="Z18" s="24" t="s">
        <v>172</v>
      </c>
      <c r="AA18" s="24"/>
      <c r="AB18" s="24"/>
      <c r="AC18" s="24"/>
      <c r="AD18" s="24"/>
      <c r="AE18" s="24"/>
      <c r="AF18" s="24"/>
      <c r="AG18" s="24" t="s">
        <v>172</v>
      </c>
      <c r="AH18" s="24" t="s">
        <v>173</v>
      </c>
      <c r="AI18" s="24" t="s">
        <v>172</v>
      </c>
      <c r="AJ18" s="24" t="s">
        <v>173</v>
      </c>
      <c r="AK18" s="24" t="s">
        <v>174</v>
      </c>
      <c r="AL18" s="24" t="s">
        <v>174</v>
      </c>
      <c r="AM18" s="24" t="s">
        <v>175</v>
      </c>
      <c r="AN18" s="24" t="s">
        <v>175</v>
      </c>
      <c r="AO18" s="24"/>
      <c r="AP18" s="24"/>
      <c r="AQ18" s="24"/>
      <c r="AR18" s="24">
        <v>1090</v>
      </c>
      <c r="AS18" s="24">
        <v>1090</v>
      </c>
      <c r="AT18" s="355"/>
      <c r="AU18" s="44" t="s">
        <v>122</v>
      </c>
      <c r="AV18" s="33" t="s">
        <v>160</v>
      </c>
      <c r="AW18" s="34"/>
      <c r="AX18" s="34" t="s">
        <v>77</v>
      </c>
      <c r="AY18" s="35"/>
      <c r="AZ18" s="45"/>
      <c r="BA18" s="46" t="s">
        <v>125</v>
      </c>
      <c r="BB18" s="37" t="s">
        <v>80</v>
      </c>
      <c r="BC18" s="38" t="s">
        <v>81</v>
      </c>
    </row>
    <row r="19" spans="1:55" ht="163.19999999999999" x14ac:dyDescent="0.3">
      <c r="A19" s="48" t="s">
        <v>54</v>
      </c>
      <c r="B19" s="48" t="s">
        <v>109</v>
      </c>
      <c r="C19" s="48" t="s">
        <v>56</v>
      </c>
      <c r="D19" s="48" t="s">
        <v>176</v>
      </c>
      <c r="E19" s="48" t="s">
        <v>177</v>
      </c>
      <c r="F19" s="48" t="s">
        <v>178</v>
      </c>
      <c r="G19" s="48" t="s">
        <v>60</v>
      </c>
      <c r="H19" s="48" t="s">
        <v>112</v>
      </c>
      <c r="I19" s="48" t="s">
        <v>113</v>
      </c>
      <c r="J19" s="49">
        <v>12417640321</v>
      </c>
      <c r="K19" s="50">
        <v>12417058566</v>
      </c>
      <c r="L19" s="51">
        <v>140000000000</v>
      </c>
      <c r="M19" s="51">
        <v>0</v>
      </c>
      <c r="N19" s="51">
        <f>(L19*0.03)+L19</f>
        <v>144200000000</v>
      </c>
      <c r="O19" s="51">
        <f>(N19*0.03)+N19</f>
        <v>148526000000</v>
      </c>
      <c r="P19" s="21" t="s">
        <v>179</v>
      </c>
      <c r="Q19" s="21" t="s">
        <v>180</v>
      </c>
      <c r="R19" s="21" t="s">
        <v>181</v>
      </c>
      <c r="S19" s="20" t="s">
        <v>102</v>
      </c>
      <c r="T19" s="57">
        <v>1</v>
      </c>
      <c r="U19" s="57">
        <v>1</v>
      </c>
      <c r="V19" s="58"/>
      <c r="W19" s="58"/>
      <c r="X19" s="59">
        <v>1</v>
      </c>
      <c r="Y19" s="60">
        <v>1</v>
      </c>
      <c r="Z19" s="61">
        <v>1</v>
      </c>
      <c r="AA19" s="62"/>
      <c r="AB19" s="62">
        <v>0</v>
      </c>
      <c r="AC19" s="47"/>
      <c r="AD19" s="63">
        <v>0</v>
      </c>
      <c r="AE19" s="61"/>
      <c r="AF19" s="64">
        <f t="shared" ref="AF19" si="4">AA19+AB19+AD19+AE19</f>
        <v>0</v>
      </c>
      <c r="AG19" s="65">
        <v>1</v>
      </c>
      <c r="AH19" s="66"/>
      <c r="AI19" s="65">
        <v>1</v>
      </c>
      <c r="AJ19" s="66"/>
      <c r="AK19" s="67"/>
      <c r="AL19" s="67" t="s">
        <v>182</v>
      </c>
      <c r="AM19" s="67" t="s">
        <v>182</v>
      </c>
      <c r="AN19" s="68" t="s">
        <v>61</v>
      </c>
      <c r="AO19" s="64" t="s">
        <v>183</v>
      </c>
      <c r="AP19" s="64" t="s">
        <v>182</v>
      </c>
      <c r="AQ19" s="66"/>
      <c r="AR19" s="66">
        <f>+_xlfn.IFS(S19="Acumulado",X19+Z19+AG19+AI19,S19="Capacidad",AI19,S19="Flujo",AI19,S19="Reducción",AI19,S19="Stock",AI19)</f>
        <v>1</v>
      </c>
      <c r="AS19" s="66">
        <f t="shared" ref="AS19" si="5">+_xlfn.IFS(S19="Acumulado",Y19+AF19+AH19+AJ19,S19="Capacidad",AF19,S19="Flujo",AF19,S19="Reducción",AF19,S19="Stock",AF19)</f>
        <v>0</v>
      </c>
      <c r="AT19" s="340"/>
      <c r="AU19" s="44" t="s">
        <v>122</v>
      </c>
      <c r="AV19" s="33" t="s">
        <v>184</v>
      </c>
      <c r="AW19" s="34"/>
      <c r="AX19" s="34" t="s">
        <v>77</v>
      </c>
      <c r="AY19" s="35"/>
      <c r="AZ19" s="45"/>
      <c r="BA19" s="46" t="s">
        <v>125</v>
      </c>
      <c r="BB19" s="37" t="s">
        <v>80</v>
      </c>
      <c r="BC19" s="38" t="s">
        <v>81</v>
      </c>
    </row>
    <row r="20" spans="1:55" ht="81.599999999999994" x14ac:dyDescent="0.3">
      <c r="A20" s="341" t="s">
        <v>54</v>
      </c>
      <c r="B20" s="341" t="s">
        <v>188</v>
      </c>
      <c r="C20" s="341" t="s">
        <v>56</v>
      </c>
      <c r="D20" s="341" t="s">
        <v>176</v>
      </c>
      <c r="E20" s="341" t="s">
        <v>189</v>
      </c>
      <c r="F20" s="341" t="s">
        <v>190</v>
      </c>
      <c r="G20" s="341" t="s">
        <v>60</v>
      </c>
      <c r="H20" s="341" t="s">
        <v>191</v>
      </c>
      <c r="I20" s="341" t="s">
        <v>192</v>
      </c>
      <c r="J20" s="375">
        <v>16904865271</v>
      </c>
      <c r="K20" s="346">
        <v>16892365271</v>
      </c>
      <c r="L20" s="367">
        <v>32972071348</v>
      </c>
      <c r="M20" s="367">
        <v>15201546193</v>
      </c>
      <c r="N20" s="93"/>
      <c r="O20" s="93"/>
      <c r="P20" s="339" t="s">
        <v>193</v>
      </c>
      <c r="Q20" s="339" t="s">
        <v>194</v>
      </c>
      <c r="R20" s="69" t="s">
        <v>195</v>
      </c>
      <c r="S20" s="21" t="s">
        <v>66</v>
      </c>
      <c r="T20" s="73">
        <v>0</v>
      </c>
      <c r="U20" s="73">
        <v>0</v>
      </c>
      <c r="V20" s="84"/>
      <c r="W20" s="84"/>
      <c r="X20" s="74"/>
      <c r="Y20" s="74"/>
      <c r="Z20" s="26">
        <v>716000</v>
      </c>
      <c r="AA20" s="88"/>
      <c r="AB20" s="89"/>
      <c r="AC20" s="47"/>
      <c r="AD20" s="91">
        <v>0</v>
      </c>
      <c r="AE20" s="75"/>
      <c r="AF20" s="30"/>
      <c r="AG20" s="73">
        <v>90000</v>
      </c>
      <c r="AH20" s="73"/>
      <c r="AI20" s="73">
        <v>90000</v>
      </c>
      <c r="AJ20" s="73"/>
      <c r="AK20" s="86" t="s">
        <v>61</v>
      </c>
      <c r="AL20" s="86" t="s">
        <v>61</v>
      </c>
      <c r="AM20" s="86" t="s">
        <v>61</v>
      </c>
      <c r="AN20" s="86" t="s">
        <v>61</v>
      </c>
      <c r="AO20" s="77" t="s">
        <v>196</v>
      </c>
      <c r="AP20" s="77" t="s">
        <v>61</v>
      </c>
      <c r="AQ20" s="73"/>
      <c r="AR20" s="22">
        <f t="shared" ref="AR20:AR28" si="6">+_xlfn.IFS(S20="Acumulado",X20+Z20+AG20+AI20,S20="Capacidad",AI20,S20="Flujo",AI20,S20="Reducción",AI20,S20="Stock",AI20)</f>
        <v>896000</v>
      </c>
      <c r="AS20" s="22">
        <f t="shared" ref="AS20:AS28" si="7">+_xlfn.IFS(S20="Acumulado",Y20+AF20+AH20+AJ20,S20="Capacidad",AF20,S20="Flujo",AF20,S20="Reducción",AF20,S20="Stock",AF20)</f>
        <v>0</v>
      </c>
      <c r="AT20" s="339" t="s">
        <v>197</v>
      </c>
      <c r="AU20" s="94" t="s">
        <v>197</v>
      </c>
      <c r="AV20" s="33" t="s">
        <v>198</v>
      </c>
      <c r="AW20" s="34"/>
      <c r="AX20" s="34"/>
      <c r="AY20" s="85"/>
      <c r="AZ20" s="72" t="s">
        <v>199</v>
      </c>
      <c r="BA20" s="34" t="s">
        <v>79</v>
      </c>
      <c r="BB20" s="98" t="s">
        <v>207</v>
      </c>
      <c r="BC20" s="38" t="s">
        <v>81</v>
      </c>
    </row>
    <row r="21" spans="1:55" ht="124.95" customHeight="1" x14ac:dyDescent="0.3">
      <c r="A21" s="342"/>
      <c r="B21" s="342"/>
      <c r="C21" s="342"/>
      <c r="D21" s="342"/>
      <c r="E21" s="342"/>
      <c r="F21" s="342"/>
      <c r="G21" s="342"/>
      <c r="H21" s="342"/>
      <c r="I21" s="342"/>
      <c r="J21" s="376"/>
      <c r="K21" s="347"/>
      <c r="L21" s="368"/>
      <c r="M21" s="368"/>
      <c r="N21" s="367">
        <f>(L20*0.03)+L20</f>
        <v>33961233488.439999</v>
      </c>
      <c r="O21" s="367">
        <f>(N21*0.03)+N21</f>
        <v>34980070493.093201</v>
      </c>
      <c r="P21" s="355"/>
      <c r="Q21" s="355"/>
      <c r="R21" s="95" t="s">
        <v>200</v>
      </c>
      <c r="S21" s="21" t="s">
        <v>66</v>
      </c>
      <c r="T21" s="22">
        <v>0</v>
      </c>
      <c r="U21" s="22">
        <f t="shared" ref="U21" si="8">Y21</f>
        <v>141914</v>
      </c>
      <c r="V21" s="23" t="s">
        <v>201</v>
      </c>
      <c r="W21" s="23" t="s">
        <v>202</v>
      </c>
      <c r="X21" s="24">
        <v>111000</v>
      </c>
      <c r="Y21" s="24">
        <v>141914</v>
      </c>
      <c r="Z21" s="26">
        <v>32000</v>
      </c>
      <c r="AA21" s="27">
        <v>0</v>
      </c>
      <c r="AB21" s="96">
        <v>0</v>
      </c>
      <c r="AC21" s="47"/>
      <c r="AD21" s="29">
        <v>0</v>
      </c>
      <c r="AE21" s="26"/>
      <c r="AF21" s="30">
        <f t="shared" ref="AF21:AF28" si="9">AA21+AB21+AD21+AE21</f>
        <v>0</v>
      </c>
      <c r="AG21" s="22">
        <v>30000</v>
      </c>
      <c r="AH21" s="22">
        <v>0</v>
      </c>
      <c r="AI21" s="22">
        <v>15000</v>
      </c>
      <c r="AJ21" s="22">
        <v>0</v>
      </c>
      <c r="AK21" s="23" t="s">
        <v>203</v>
      </c>
      <c r="AL21" s="23" t="s">
        <v>204</v>
      </c>
      <c r="AM21" s="31" t="s">
        <v>205</v>
      </c>
      <c r="AN21" s="31" t="s">
        <v>61</v>
      </c>
      <c r="AO21" s="30" t="s">
        <v>206</v>
      </c>
      <c r="AP21" s="30" t="s">
        <v>61</v>
      </c>
      <c r="AQ21" s="22"/>
      <c r="AR21" s="22">
        <f t="shared" si="6"/>
        <v>188000</v>
      </c>
      <c r="AS21" s="22">
        <f t="shared" si="7"/>
        <v>141914</v>
      </c>
      <c r="AT21" s="355"/>
      <c r="AU21" s="94" t="s">
        <v>197</v>
      </c>
      <c r="AV21" s="33" t="s">
        <v>198</v>
      </c>
      <c r="AW21" s="34"/>
      <c r="AX21" s="34" t="s">
        <v>77</v>
      </c>
      <c r="AY21" s="401"/>
      <c r="AZ21" s="72" t="s">
        <v>186</v>
      </c>
      <c r="BA21" s="34" t="s">
        <v>79</v>
      </c>
      <c r="BB21" s="98" t="s">
        <v>207</v>
      </c>
      <c r="BC21" s="38" t="s">
        <v>81</v>
      </c>
    </row>
    <row r="22" spans="1:55" ht="217.95" customHeight="1" x14ac:dyDescent="0.3">
      <c r="A22" s="343"/>
      <c r="B22" s="343"/>
      <c r="C22" s="343"/>
      <c r="D22" s="343"/>
      <c r="E22" s="343"/>
      <c r="F22" s="343"/>
      <c r="G22" s="343"/>
      <c r="H22" s="343"/>
      <c r="I22" s="343"/>
      <c r="J22" s="377"/>
      <c r="K22" s="348"/>
      <c r="L22" s="369"/>
      <c r="M22" s="369"/>
      <c r="N22" s="369"/>
      <c r="O22" s="369"/>
      <c r="P22" s="340"/>
      <c r="Q22" s="340"/>
      <c r="R22" s="95" t="s">
        <v>208</v>
      </c>
      <c r="S22" s="21" t="s">
        <v>209</v>
      </c>
      <c r="T22" s="22">
        <v>2071846</v>
      </c>
      <c r="U22" s="22">
        <v>2071846</v>
      </c>
      <c r="V22" s="23" t="s">
        <v>210</v>
      </c>
      <c r="W22" s="23" t="s">
        <v>211</v>
      </c>
      <c r="X22" s="24">
        <v>2581846</v>
      </c>
      <c r="Y22" s="24">
        <v>594180</v>
      </c>
      <c r="Z22" s="26">
        <v>3131846</v>
      </c>
      <c r="AA22" s="27">
        <v>2823316</v>
      </c>
      <c r="AB22" s="96">
        <v>2876591</v>
      </c>
      <c r="AC22" s="90"/>
      <c r="AD22" s="29">
        <v>3012510</v>
      </c>
      <c r="AE22" s="26"/>
      <c r="AF22" s="30">
        <f>AD22</f>
        <v>3012510</v>
      </c>
      <c r="AG22" s="22">
        <v>3681846</v>
      </c>
      <c r="AH22" s="22">
        <v>0</v>
      </c>
      <c r="AI22" s="22">
        <v>4231846</v>
      </c>
      <c r="AJ22" s="22">
        <v>0</v>
      </c>
      <c r="AK22" s="23" t="s">
        <v>212</v>
      </c>
      <c r="AL22" s="23" t="s">
        <v>213</v>
      </c>
      <c r="AM22" s="99" t="s">
        <v>214</v>
      </c>
      <c r="AN22" s="100" t="s">
        <v>215</v>
      </c>
      <c r="AO22" s="30" t="s">
        <v>216</v>
      </c>
      <c r="AP22" s="30" t="s">
        <v>61</v>
      </c>
      <c r="AQ22" s="22"/>
      <c r="AR22" s="22">
        <f t="shared" si="6"/>
        <v>4231846</v>
      </c>
      <c r="AS22" s="22">
        <f t="shared" si="7"/>
        <v>3012510</v>
      </c>
      <c r="AT22" s="340"/>
      <c r="AU22" s="94" t="s">
        <v>197</v>
      </c>
      <c r="AV22" s="33" t="s">
        <v>198</v>
      </c>
      <c r="AW22" s="34"/>
      <c r="AX22" s="34" t="s">
        <v>77</v>
      </c>
      <c r="AY22" s="401"/>
      <c r="AZ22" s="72" t="s">
        <v>186</v>
      </c>
      <c r="BA22" s="34" t="s">
        <v>79</v>
      </c>
      <c r="BB22" s="98" t="s">
        <v>207</v>
      </c>
      <c r="BC22" s="38" t="s">
        <v>81</v>
      </c>
    </row>
    <row r="23" spans="1:55" ht="183.6" customHeight="1" x14ac:dyDescent="0.3">
      <c r="A23" s="341" t="s">
        <v>217</v>
      </c>
      <c r="B23" s="341" t="s">
        <v>218</v>
      </c>
      <c r="C23" s="341" t="s">
        <v>56</v>
      </c>
      <c r="D23" s="341" t="s">
        <v>219</v>
      </c>
      <c r="E23" s="341" t="s">
        <v>220</v>
      </c>
      <c r="F23" s="341" t="s">
        <v>221</v>
      </c>
      <c r="G23" s="341" t="s">
        <v>60</v>
      </c>
      <c r="H23" s="370" t="s">
        <v>222</v>
      </c>
      <c r="I23" s="341" t="s">
        <v>223</v>
      </c>
      <c r="J23" s="375">
        <v>55213854175</v>
      </c>
      <c r="K23" s="346">
        <v>51630365911.800003</v>
      </c>
      <c r="L23" s="367">
        <v>206611190272</v>
      </c>
      <c r="M23" s="367">
        <v>26700107374.509998</v>
      </c>
      <c r="N23" s="367">
        <v>67866000000</v>
      </c>
      <c r="O23" s="367">
        <v>69178000000</v>
      </c>
      <c r="P23" s="339" t="s">
        <v>224</v>
      </c>
      <c r="Q23" s="21" t="s">
        <v>225</v>
      </c>
      <c r="R23" s="21" t="s">
        <v>226</v>
      </c>
      <c r="S23" s="21" t="s">
        <v>209</v>
      </c>
      <c r="T23" s="101">
        <v>0.75700000000000001</v>
      </c>
      <c r="U23" s="101">
        <v>0.75700000000000001</v>
      </c>
      <c r="V23" s="102" t="s">
        <v>227</v>
      </c>
      <c r="W23" s="102" t="s">
        <v>228</v>
      </c>
      <c r="X23" s="103">
        <f>T23+0.02</f>
        <v>0.77700000000000002</v>
      </c>
      <c r="Y23" s="103">
        <v>0.77700000000000002</v>
      </c>
      <c r="Z23" s="104">
        <f>Y23+0.02</f>
        <v>0.79700000000000004</v>
      </c>
      <c r="AA23" s="105">
        <v>1E-3</v>
      </c>
      <c r="AB23" s="105">
        <f>AA23+0.001</f>
        <v>2E-3</v>
      </c>
      <c r="AC23" s="106"/>
      <c r="AD23" s="107">
        <v>0.77500000000000002</v>
      </c>
      <c r="AE23" s="108"/>
      <c r="AF23" s="109">
        <f>AD23</f>
        <v>0.77500000000000002</v>
      </c>
      <c r="AG23" s="110">
        <v>0.81699999999999995</v>
      </c>
      <c r="AH23" s="66"/>
      <c r="AI23" s="110">
        <v>0.83699999999999997</v>
      </c>
      <c r="AJ23" s="66"/>
      <c r="AK23" s="111" t="s">
        <v>229</v>
      </c>
      <c r="AL23" s="67" t="s">
        <v>230</v>
      </c>
      <c r="AM23" s="112" t="s">
        <v>231</v>
      </c>
      <c r="AN23" s="112" t="s">
        <v>230</v>
      </c>
      <c r="AO23" s="113" t="s">
        <v>232</v>
      </c>
      <c r="AP23" s="64" t="s">
        <v>233</v>
      </c>
      <c r="AQ23" s="66"/>
      <c r="AR23" s="114">
        <f t="shared" si="6"/>
        <v>0.83699999999999997</v>
      </c>
      <c r="AS23" s="114">
        <f t="shared" si="7"/>
        <v>0.77500000000000002</v>
      </c>
      <c r="AT23" s="339" t="s">
        <v>234</v>
      </c>
      <c r="AU23" s="115" t="s">
        <v>234</v>
      </c>
      <c r="AV23" s="33" t="s">
        <v>235</v>
      </c>
      <c r="AW23" s="34"/>
      <c r="AX23" s="34" t="s">
        <v>77</v>
      </c>
      <c r="AY23" s="116" t="s">
        <v>236</v>
      </c>
      <c r="AZ23" s="117" t="s">
        <v>237</v>
      </c>
      <c r="BA23" s="34" t="s">
        <v>79</v>
      </c>
      <c r="BB23" s="98" t="s">
        <v>207</v>
      </c>
      <c r="BC23" s="38" t="s">
        <v>81</v>
      </c>
    </row>
    <row r="24" spans="1:55" ht="265.2" x14ac:dyDescent="0.3">
      <c r="A24" s="342"/>
      <c r="B24" s="342"/>
      <c r="C24" s="342"/>
      <c r="D24" s="342"/>
      <c r="E24" s="342"/>
      <c r="F24" s="342"/>
      <c r="G24" s="342"/>
      <c r="H24" s="402"/>
      <c r="I24" s="342"/>
      <c r="J24" s="376"/>
      <c r="K24" s="347"/>
      <c r="L24" s="368"/>
      <c r="M24" s="368"/>
      <c r="N24" s="368"/>
      <c r="O24" s="368"/>
      <c r="P24" s="355"/>
      <c r="Q24" s="21" t="s">
        <v>238</v>
      </c>
      <c r="R24" s="21" t="s">
        <v>239</v>
      </c>
      <c r="S24" s="21" t="s">
        <v>209</v>
      </c>
      <c r="T24" s="114">
        <v>0.53400000000000003</v>
      </c>
      <c r="U24" s="114">
        <v>0.53400000000000003</v>
      </c>
      <c r="V24" s="118" t="s">
        <v>240</v>
      </c>
      <c r="W24" s="118" t="s">
        <v>241</v>
      </c>
      <c r="X24" s="103">
        <f>T24+0.015</f>
        <v>0.54900000000000004</v>
      </c>
      <c r="Y24" s="103">
        <v>0.54900000000000004</v>
      </c>
      <c r="Z24" s="104">
        <f>Y24+0.015</f>
        <v>0.56400000000000006</v>
      </c>
      <c r="AA24" s="105">
        <v>1E-3</v>
      </c>
      <c r="AB24" s="119">
        <v>1.5E-3</v>
      </c>
      <c r="AC24" s="106"/>
      <c r="AD24" s="120">
        <v>0.55000000000000004</v>
      </c>
      <c r="AE24" s="108"/>
      <c r="AF24" s="109">
        <v>0.55249999999999999</v>
      </c>
      <c r="AG24" s="110">
        <v>0.57899999999999996</v>
      </c>
      <c r="AH24" s="66"/>
      <c r="AI24" s="110">
        <v>0.59399999999999997</v>
      </c>
      <c r="AJ24" s="66"/>
      <c r="AK24" s="111" t="s">
        <v>242</v>
      </c>
      <c r="AL24" s="67" t="s">
        <v>243</v>
      </c>
      <c r="AM24" s="112" t="s">
        <v>244</v>
      </c>
      <c r="AN24" s="112" t="s">
        <v>243</v>
      </c>
      <c r="AO24" s="121" t="s">
        <v>245</v>
      </c>
      <c r="AP24" s="64" t="s">
        <v>246</v>
      </c>
      <c r="AQ24" s="66"/>
      <c r="AR24" s="114">
        <f t="shared" si="6"/>
        <v>0.59399999999999997</v>
      </c>
      <c r="AS24" s="114">
        <f t="shared" si="7"/>
        <v>0.55249999999999999</v>
      </c>
      <c r="AT24" s="355"/>
      <c r="AU24" s="115" t="s">
        <v>234</v>
      </c>
      <c r="AV24" s="33" t="s">
        <v>235</v>
      </c>
      <c r="AW24" s="34"/>
      <c r="AX24" s="34" t="s">
        <v>77</v>
      </c>
      <c r="AY24" s="116" t="s">
        <v>236</v>
      </c>
      <c r="AZ24" s="117" t="s">
        <v>237</v>
      </c>
      <c r="BA24" s="34" t="s">
        <v>79</v>
      </c>
      <c r="BB24" s="98" t="s">
        <v>207</v>
      </c>
      <c r="BC24" s="38" t="s">
        <v>81</v>
      </c>
    </row>
    <row r="25" spans="1:55" s="133" customFormat="1" ht="183.6" customHeight="1" x14ac:dyDescent="0.3">
      <c r="A25" s="342"/>
      <c r="B25" s="342"/>
      <c r="C25" s="342"/>
      <c r="D25" s="342"/>
      <c r="E25" s="342"/>
      <c r="F25" s="342"/>
      <c r="G25" s="342"/>
      <c r="H25" s="402"/>
      <c r="I25" s="342"/>
      <c r="J25" s="376"/>
      <c r="K25" s="347"/>
      <c r="L25" s="368"/>
      <c r="M25" s="368"/>
      <c r="N25" s="368"/>
      <c r="O25" s="368"/>
      <c r="P25" s="355"/>
      <c r="Q25" s="20" t="s">
        <v>247</v>
      </c>
      <c r="R25" s="20" t="s">
        <v>248</v>
      </c>
      <c r="S25" s="20" t="s">
        <v>66</v>
      </c>
      <c r="T25" s="122">
        <v>0</v>
      </c>
      <c r="U25" s="22">
        <f t="shared" ref="U25:U28" si="10">Y25</f>
        <v>4001</v>
      </c>
      <c r="V25" s="123" t="s">
        <v>249</v>
      </c>
      <c r="W25" s="124" t="s">
        <v>250</v>
      </c>
      <c r="X25" s="125">
        <v>4000</v>
      </c>
      <c r="Y25" s="25">
        <v>4001</v>
      </c>
      <c r="Z25" s="126">
        <v>5000</v>
      </c>
      <c r="AA25" s="127">
        <v>269</v>
      </c>
      <c r="AB25" s="127">
        <v>3368</v>
      </c>
      <c r="AC25" s="47"/>
      <c r="AD25" s="128">
        <v>4575</v>
      </c>
      <c r="AE25" s="126"/>
      <c r="AF25" s="30">
        <f t="shared" si="9"/>
        <v>8212</v>
      </c>
      <c r="AG25" s="122">
        <v>4000</v>
      </c>
      <c r="AH25" s="122"/>
      <c r="AI25" s="122">
        <v>4000</v>
      </c>
      <c r="AJ25" s="122"/>
      <c r="AK25" s="123" t="s">
        <v>251</v>
      </c>
      <c r="AL25" s="123" t="s">
        <v>252</v>
      </c>
      <c r="AM25" s="129" t="s">
        <v>253</v>
      </c>
      <c r="AN25" s="129" t="s">
        <v>254</v>
      </c>
      <c r="AO25" s="130" t="s">
        <v>255</v>
      </c>
      <c r="AP25" s="130" t="s">
        <v>256</v>
      </c>
      <c r="AQ25" s="122"/>
      <c r="AR25" s="22">
        <f t="shared" si="6"/>
        <v>17000</v>
      </c>
      <c r="AS25" s="22">
        <f t="shared" si="7"/>
        <v>12213</v>
      </c>
      <c r="AT25" s="355"/>
      <c r="AU25" s="115" t="s">
        <v>234</v>
      </c>
      <c r="AV25" s="33" t="s">
        <v>235</v>
      </c>
      <c r="AW25" s="131"/>
      <c r="AX25" s="34" t="s">
        <v>77</v>
      </c>
      <c r="AY25" s="132" t="s">
        <v>236</v>
      </c>
      <c r="AZ25" s="117" t="s">
        <v>237</v>
      </c>
      <c r="BA25" s="34" t="s">
        <v>79</v>
      </c>
      <c r="BB25" s="98" t="s">
        <v>207</v>
      </c>
      <c r="BC25" s="38" t="s">
        <v>81</v>
      </c>
    </row>
    <row r="26" spans="1:55" ht="285.60000000000002" x14ac:dyDescent="0.3">
      <c r="A26" s="343"/>
      <c r="B26" s="343"/>
      <c r="C26" s="343"/>
      <c r="D26" s="343"/>
      <c r="E26" s="343"/>
      <c r="F26" s="343"/>
      <c r="G26" s="343"/>
      <c r="H26" s="371"/>
      <c r="I26" s="343"/>
      <c r="J26" s="377"/>
      <c r="K26" s="348"/>
      <c r="L26" s="369"/>
      <c r="M26" s="369"/>
      <c r="N26" s="369"/>
      <c r="O26" s="369"/>
      <c r="P26" s="340"/>
      <c r="Q26" s="20" t="s">
        <v>257</v>
      </c>
      <c r="R26" s="20" t="s">
        <v>257</v>
      </c>
      <c r="S26" s="20" t="s">
        <v>137</v>
      </c>
      <c r="T26" s="122">
        <v>651</v>
      </c>
      <c r="U26" s="22">
        <f t="shared" si="10"/>
        <v>809</v>
      </c>
      <c r="V26" s="123" t="s">
        <v>258</v>
      </c>
      <c r="W26" s="123" t="s">
        <v>259</v>
      </c>
      <c r="X26" s="125">
        <v>800</v>
      </c>
      <c r="Y26" s="25">
        <v>809</v>
      </c>
      <c r="Z26" s="126">
        <v>800</v>
      </c>
      <c r="AA26" s="127">
        <v>225</v>
      </c>
      <c r="AB26" s="127">
        <v>338</v>
      </c>
      <c r="AC26" s="40"/>
      <c r="AD26" s="128">
        <v>218</v>
      </c>
      <c r="AE26" s="126"/>
      <c r="AF26" s="30">
        <f t="shared" si="9"/>
        <v>781</v>
      </c>
      <c r="AG26" s="122">
        <v>800</v>
      </c>
      <c r="AH26" s="122"/>
      <c r="AI26" s="122">
        <v>800</v>
      </c>
      <c r="AJ26" s="122"/>
      <c r="AK26" s="123" t="s">
        <v>260</v>
      </c>
      <c r="AL26" s="123" t="s">
        <v>261</v>
      </c>
      <c r="AM26" s="129" t="s">
        <v>262</v>
      </c>
      <c r="AN26" s="129" t="s">
        <v>254</v>
      </c>
      <c r="AO26" s="130" t="s">
        <v>263</v>
      </c>
      <c r="AP26" s="130" t="s">
        <v>256</v>
      </c>
      <c r="AQ26" s="122"/>
      <c r="AR26" s="22">
        <f t="shared" si="6"/>
        <v>800</v>
      </c>
      <c r="AS26" s="22">
        <f t="shared" si="7"/>
        <v>781</v>
      </c>
      <c r="AT26" s="340"/>
      <c r="AU26" s="115" t="s">
        <v>234</v>
      </c>
      <c r="AV26" s="33" t="s">
        <v>235</v>
      </c>
      <c r="AW26" s="34"/>
      <c r="AX26" s="34" t="s">
        <v>77</v>
      </c>
      <c r="AY26" s="132" t="s">
        <v>236</v>
      </c>
      <c r="AZ26" s="117" t="s">
        <v>237</v>
      </c>
      <c r="BA26" s="34" t="s">
        <v>79</v>
      </c>
      <c r="BB26" s="98" t="s">
        <v>207</v>
      </c>
      <c r="BC26" s="38" t="s">
        <v>81</v>
      </c>
    </row>
    <row r="27" spans="1:55" ht="409.6" x14ac:dyDescent="0.3">
      <c r="A27" s="134" t="s">
        <v>264</v>
      </c>
      <c r="B27" s="134" t="s">
        <v>265</v>
      </c>
      <c r="C27" s="134" t="s">
        <v>56</v>
      </c>
      <c r="D27" s="134" t="s">
        <v>266</v>
      </c>
      <c r="E27" s="134" t="s">
        <v>267</v>
      </c>
      <c r="F27" s="134" t="s">
        <v>268</v>
      </c>
      <c r="G27" s="134" t="s">
        <v>60</v>
      </c>
      <c r="H27" s="134" t="s">
        <v>269</v>
      </c>
      <c r="I27" s="134" t="s">
        <v>192</v>
      </c>
      <c r="J27" s="50">
        <v>30908200346</v>
      </c>
      <c r="K27" s="50">
        <v>25199465325.68</v>
      </c>
      <c r="L27" s="135">
        <v>260000000000</v>
      </c>
      <c r="M27" s="136">
        <v>46188133374.330002</v>
      </c>
      <c r="N27" s="137" t="s">
        <v>270</v>
      </c>
      <c r="O27" s="137" t="s">
        <v>271</v>
      </c>
      <c r="P27" s="95" t="s">
        <v>272</v>
      </c>
      <c r="Q27" s="95" t="s">
        <v>273</v>
      </c>
      <c r="R27" s="95" t="s">
        <v>274</v>
      </c>
      <c r="S27" s="138" t="s">
        <v>66</v>
      </c>
      <c r="T27" s="122">
        <v>0</v>
      </c>
      <c r="U27" s="22">
        <v>0</v>
      </c>
      <c r="V27" s="123" t="s">
        <v>275</v>
      </c>
      <c r="W27" s="123" t="s">
        <v>202</v>
      </c>
      <c r="X27" s="125">
        <v>70000</v>
      </c>
      <c r="Y27" s="25">
        <v>47230</v>
      </c>
      <c r="Z27" s="126">
        <v>235709</v>
      </c>
      <c r="AA27" s="127">
        <v>0</v>
      </c>
      <c r="AB27" s="127">
        <v>36529</v>
      </c>
      <c r="AC27" s="47"/>
      <c r="AD27" s="128">
        <v>22912</v>
      </c>
      <c r="AE27" s="126"/>
      <c r="AF27" s="30">
        <f t="shared" si="9"/>
        <v>59441</v>
      </c>
      <c r="AG27" s="122">
        <v>183802</v>
      </c>
      <c r="AH27" s="139">
        <v>0</v>
      </c>
      <c r="AI27" s="122">
        <v>87289</v>
      </c>
      <c r="AJ27" s="139">
        <v>0</v>
      </c>
      <c r="AK27" s="140" t="s">
        <v>276</v>
      </c>
      <c r="AL27" s="123" t="s">
        <v>277</v>
      </c>
      <c r="AM27" s="129" t="s">
        <v>278</v>
      </c>
      <c r="AN27" s="123" t="s">
        <v>279</v>
      </c>
      <c r="AO27" s="130" t="s">
        <v>280</v>
      </c>
      <c r="AP27" s="130" t="s">
        <v>281</v>
      </c>
      <c r="AQ27" s="139"/>
      <c r="AR27" s="122">
        <f t="shared" si="6"/>
        <v>576800</v>
      </c>
      <c r="AS27" s="22">
        <f t="shared" si="7"/>
        <v>106671</v>
      </c>
      <c r="AT27" s="20" t="s">
        <v>282</v>
      </c>
      <c r="AU27" s="141" t="s">
        <v>282</v>
      </c>
      <c r="AV27" s="142" t="s">
        <v>283</v>
      </c>
      <c r="AW27" s="34"/>
      <c r="AX27" s="34" t="s">
        <v>77</v>
      </c>
      <c r="AY27" s="400"/>
      <c r="AZ27" s="143" t="s">
        <v>186</v>
      </c>
      <c r="BA27" s="34" t="s">
        <v>79</v>
      </c>
      <c r="BB27" s="98" t="s">
        <v>207</v>
      </c>
      <c r="BC27" s="38" t="s">
        <v>81</v>
      </c>
    </row>
    <row r="28" spans="1:55" ht="244.8" x14ac:dyDescent="0.3">
      <c r="A28" s="48" t="s">
        <v>54</v>
      </c>
      <c r="B28" s="48" t="s">
        <v>188</v>
      </c>
      <c r="C28" s="48" t="s">
        <v>56</v>
      </c>
      <c r="D28" s="48" t="s">
        <v>176</v>
      </c>
      <c r="E28" s="48" t="s">
        <v>284</v>
      </c>
      <c r="F28" s="48" t="s">
        <v>285</v>
      </c>
      <c r="G28" s="48" t="s">
        <v>60</v>
      </c>
      <c r="H28" s="48" t="s">
        <v>61</v>
      </c>
      <c r="I28" s="48" t="s">
        <v>192</v>
      </c>
      <c r="J28" s="144">
        <f>'[3]1. Iniciativas-PA (2)'!M16</f>
        <v>6050000000</v>
      </c>
      <c r="K28" s="144">
        <f>'[3]1. Iniciativas-PA (2)'!N16</f>
        <v>0</v>
      </c>
      <c r="L28" s="97">
        <v>12824700000</v>
      </c>
      <c r="M28" s="97">
        <v>7106320400</v>
      </c>
      <c r="N28" s="97">
        <f>(L28*0.03)+L28</f>
        <v>13209441000</v>
      </c>
      <c r="O28" s="97">
        <f>(N28*0.03)+N28</f>
        <v>13605724230</v>
      </c>
      <c r="P28" s="21" t="s">
        <v>193</v>
      </c>
      <c r="Q28" s="21" t="s">
        <v>286</v>
      </c>
      <c r="R28" s="21" t="s">
        <v>287</v>
      </c>
      <c r="S28" s="21" t="s">
        <v>66</v>
      </c>
      <c r="T28" s="22">
        <v>0</v>
      </c>
      <c r="U28" s="22">
        <f t="shared" si="10"/>
        <v>835531</v>
      </c>
      <c r="V28" s="23" t="s">
        <v>288</v>
      </c>
      <c r="W28" s="23" t="s">
        <v>289</v>
      </c>
      <c r="X28" s="24">
        <v>700000</v>
      </c>
      <c r="Y28" s="24">
        <v>835531</v>
      </c>
      <c r="Z28" s="26">
        <v>1100000</v>
      </c>
      <c r="AA28" s="27">
        <v>0</v>
      </c>
      <c r="AB28" s="96">
        <v>19973</v>
      </c>
      <c r="AC28" s="47"/>
      <c r="AD28" s="29">
        <v>434382</v>
      </c>
      <c r="AE28" s="26"/>
      <c r="AF28" s="30">
        <f t="shared" si="9"/>
        <v>454355</v>
      </c>
      <c r="AG28" s="22">
        <v>1400000</v>
      </c>
      <c r="AH28" s="22">
        <v>0</v>
      </c>
      <c r="AI28" s="22">
        <v>1000000</v>
      </c>
      <c r="AJ28" s="22">
        <v>0</v>
      </c>
      <c r="AK28" s="145" t="s">
        <v>290</v>
      </c>
      <c r="AL28" s="23" t="s">
        <v>291</v>
      </c>
      <c r="AM28" s="31" t="s">
        <v>292</v>
      </c>
      <c r="AN28" s="31" t="s">
        <v>61</v>
      </c>
      <c r="AO28" s="30" t="s">
        <v>293</v>
      </c>
      <c r="AP28" s="30" t="s">
        <v>61</v>
      </c>
      <c r="AQ28" s="22"/>
      <c r="AR28" s="22">
        <f t="shared" si="6"/>
        <v>4200000</v>
      </c>
      <c r="AS28" s="22">
        <f t="shared" si="7"/>
        <v>1289886</v>
      </c>
      <c r="AT28" s="21" t="s">
        <v>197</v>
      </c>
      <c r="AU28" s="94" t="s">
        <v>197</v>
      </c>
      <c r="AV28" s="142" t="s">
        <v>294</v>
      </c>
      <c r="AW28" s="34"/>
      <c r="AX28" s="34" t="s">
        <v>77</v>
      </c>
      <c r="AY28" s="400"/>
      <c r="AZ28" s="143" t="s">
        <v>186</v>
      </c>
      <c r="BA28" s="34" t="s">
        <v>79</v>
      </c>
      <c r="BB28" s="98" t="s">
        <v>207</v>
      </c>
      <c r="BC28" s="38" t="s">
        <v>81</v>
      </c>
    </row>
    <row r="29" spans="1:55" ht="204" customHeight="1" x14ac:dyDescent="0.3">
      <c r="A29" s="341" t="s">
        <v>54</v>
      </c>
      <c r="B29" s="341" t="s">
        <v>295</v>
      </c>
      <c r="C29" s="341" t="s">
        <v>56</v>
      </c>
      <c r="D29" s="341" t="s">
        <v>219</v>
      </c>
      <c r="E29" s="341" t="s">
        <v>296</v>
      </c>
      <c r="F29" s="341" t="s">
        <v>297</v>
      </c>
      <c r="G29" s="341" t="s">
        <v>60</v>
      </c>
      <c r="H29" s="341" t="s">
        <v>298</v>
      </c>
      <c r="I29" s="341" t="s">
        <v>299</v>
      </c>
      <c r="J29" s="349">
        <v>6830016667</v>
      </c>
      <c r="K29" s="346">
        <v>6822825000</v>
      </c>
      <c r="L29" s="352">
        <v>18475011000</v>
      </c>
      <c r="M29" s="352">
        <v>509139434</v>
      </c>
      <c r="N29" s="352">
        <f>(L29*0.03)+L29</f>
        <v>19029261330</v>
      </c>
      <c r="O29" s="352">
        <f>(N29*0.03)+N29</f>
        <v>19600139169.900002</v>
      </c>
      <c r="P29" s="339" t="s">
        <v>300</v>
      </c>
      <c r="Q29" s="21" t="s">
        <v>301</v>
      </c>
      <c r="R29" s="21" t="s">
        <v>302</v>
      </c>
      <c r="S29" s="21" t="s">
        <v>102</v>
      </c>
      <c r="T29" s="21">
        <v>0</v>
      </c>
      <c r="U29" s="66">
        <v>1</v>
      </c>
      <c r="V29" s="67" t="s">
        <v>303</v>
      </c>
      <c r="W29" s="67" t="s">
        <v>304</v>
      </c>
      <c r="X29" s="148">
        <v>1</v>
      </c>
      <c r="Y29" s="148">
        <v>1</v>
      </c>
      <c r="Z29" s="108">
        <v>1</v>
      </c>
      <c r="AA29" s="149">
        <v>1</v>
      </c>
      <c r="AB29" s="149">
        <v>1</v>
      </c>
      <c r="AC29" s="80"/>
      <c r="AD29" s="150">
        <v>1</v>
      </c>
      <c r="AE29" s="108"/>
      <c r="AF29" s="64">
        <f>AA29</f>
        <v>1</v>
      </c>
      <c r="AG29" s="66">
        <v>1</v>
      </c>
      <c r="AH29" s="21">
        <v>0</v>
      </c>
      <c r="AI29" s="66">
        <v>1</v>
      </c>
      <c r="AJ29" s="21">
        <v>0</v>
      </c>
      <c r="AK29" s="70" t="s">
        <v>305</v>
      </c>
      <c r="AL29" s="70" t="s">
        <v>306</v>
      </c>
      <c r="AM29" s="151" t="s">
        <v>305</v>
      </c>
      <c r="AN29" s="151" t="s">
        <v>306</v>
      </c>
      <c r="AO29" s="152" t="s">
        <v>307</v>
      </c>
      <c r="AP29" s="153" t="s">
        <v>308</v>
      </c>
      <c r="AQ29" s="21"/>
      <c r="AR29" s="66">
        <f t="shared" ref="AR29:AR45" si="11">+_xlfn.IFS(S29="Acumulado",X29+Z29+AG29+AI29,S29="Capacidad",AI29,S29="Flujo",AI29,S29="Reducción",AI29,S29="Stock",AI29)</f>
        <v>1</v>
      </c>
      <c r="AS29" s="66">
        <f t="shared" ref="AS29:AS34" si="12">+_xlfn.IFS(S29="Acumulado",Y29+AF29+AH29+AJ29,S29="Capacidad",AF29,S29="Flujo",AF29,S29="Reducción",AF29,S29="Stock",AF29)</f>
        <v>1</v>
      </c>
      <c r="AT29" s="339" t="s">
        <v>309</v>
      </c>
      <c r="AU29" s="154" t="s">
        <v>309</v>
      </c>
      <c r="AV29" s="33" t="s">
        <v>310</v>
      </c>
      <c r="AW29" s="34"/>
      <c r="AX29" s="34" t="s">
        <v>77</v>
      </c>
      <c r="AY29" s="35"/>
      <c r="AZ29" s="45"/>
      <c r="BA29" s="34"/>
      <c r="BB29" s="98" t="s">
        <v>207</v>
      </c>
      <c r="BC29" s="38" t="s">
        <v>81</v>
      </c>
    </row>
    <row r="30" spans="1:55" ht="142.94999999999999" customHeight="1" x14ac:dyDescent="0.3">
      <c r="A30" s="342"/>
      <c r="B30" s="342"/>
      <c r="C30" s="342"/>
      <c r="D30" s="342"/>
      <c r="E30" s="342"/>
      <c r="F30" s="342"/>
      <c r="G30" s="342"/>
      <c r="H30" s="342"/>
      <c r="I30" s="342"/>
      <c r="J30" s="350">
        <v>0</v>
      </c>
      <c r="K30" s="347"/>
      <c r="L30" s="353"/>
      <c r="M30" s="353"/>
      <c r="N30" s="353"/>
      <c r="O30" s="353"/>
      <c r="P30" s="355"/>
      <c r="Q30" s="21" t="s">
        <v>311</v>
      </c>
      <c r="R30" s="21" t="s">
        <v>312</v>
      </c>
      <c r="S30" s="21" t="s">
        <v>66</v>
      </c>
      <c r="T30" s="22">
        <v>0</v>
      </c>
      <c r="U30" s="22">
        <f t="shared" ref="U30:U35" si="13">Y30</f>
        <v>1</v>
      </c>
      <c r="V30" s="23" t="s">
        <v>313</v>
      </c>
      <c r="W30" s="23" t="s">
        <v>314</v>
      </c>
      <c r="X30" s="24">
        <v>1</v>
      </c>
      <c r="Y30" s="25">
        <v>1</v>
      </c>
      <c r="Z30" s="26">
        <v>1</v>
      </c>
      <c r="AA30" s="42">
        <v>0.25</v>
      </c>
      <c r="AB30" s="42">
        <v>0</v>
      </c>
      <c r="AC30" s="47"/>
      <c r="AD30" s="29">
        <v>0</v>
      </c>
      <c r="AE30" s="26"/>
      <c r="AF30" s="79">
        <f>AA30+AB30+AD30+AE30</f>
        <v>0.25</v>
      </c>
      <c r="AG30" s="22">
        <v>0</v>
      </c>
      <c r="AH30" s="22">
        <v>0</v>
      </c>
      <c r="AI30" s="22">
        <v>1</v>
      </c>
      <c r="AJ30" s="22">
        <v>0</v>
      </c>
      <c r="AK30" s="23" t="s">
        <v>315</v>
      </c>
      <c r="AL30" s="23" t="s">
        <v>316</v>
      </c>
      <c r="AM30" s="23" t="s">
        <v>317</v>
      </c>
      <c r="AN30" s="23" t="s">
        <v>318</v>
      </c>
      <c r="AO30" s="30" t="s">
        <v>319</v>
      </c>
      <c r="AP30" s="30" t="s">
        <v>320</v>
      </c>
      <c r="AQ30" s="22"/>
      <c r="AR30" s="22">
        <f t="shared" si="11"/>
        <v>3</v>
      </c>
      <c r="AS30" s="22">
        <f t="shared" si="12"/>
        <v>1.25</v>
      </c>
      <c r="AT30" s="355"/>
      <c r="AU30" s="154" t="s">
        <v>309</v>
      </c>
      <c r="AV30" s="33" t="s">
        <v>310</v>
      </c>
      <c r="AW30" s="34"/>
      <c r="AX30" s="34" t="s">
        <v>77</v>
      </c>
      <c r="AY30" s="35"/>
      <c r="AZ30" s="45"/>
      <c r="BA30" s="34"/>
      <c r="BB30" s="98" t="s">
        <v>207</v>
      </c>
      <c r="BC30" s="38" t="s">
        <v>81</v>
      </c>
    </row>
    <row r="31" spans="1:55" ht="142.94999999999999" customHeight="1" x14ac:dyDescent="0.3">
      <c r="A31" s="342"/>
      <c r="B31" s="342"/>
      <c r="C31" s="342"/>
      <c r="D31" s="342"/>
      <c r="E31" s="342"/>
      <c r="F31" s="342"/>
      <c r="G31" s="342"/>
      <c r="H31" s="342"/>
      <c r="I31" s="342"/>
      <c r="J31" s="350"/>
      <c r="K31" s="347"/>
      <c r="L31" s="353"/>
      <c r="M31" s="353"/>
      <c r="N31" s="353"/>
      <c r="O31" s="353"/>
      <c r="P31" s="355"/>
      <c r="Q31" s="21" t="s">
        <v>321</v>
      </c>
      <c r="R31" s="21" t="s">
        <v>322</v>
      </c>
      <c r="S31" s="21" t="s">
        <v>66</v>
      </c>
      <c r="T31" s="22">
        <v>0</v>
      </c>
      <c r="U31" s="22">
        <v>2</v>
      </c>
      <c r="V31" s="23" t="s">
        <v>323</v>
      </c>
      <c r="W31" s="23" t="s">
        <v>324</v>
      </c>
      <c r="X31" s="24">
        <v>2</v>
      </c>
      <c r="Y31" s="25">
        <v>2</v>
      </c>
      <c r="Z31" s="26">
        <v>2</v>
      </c>
      <c r="AA31" s="42">
        <v>0.5</v>
      </c>
      <c r="AB31" s="27">
        <v>1</v>
      </c>
      <c r="AC31" s="155"/>
      <c r="AD31" s="29">
        <v>0</v>
      </c>
      <c r="AE31" s="26"/>
      <c r="AF31" s="79">
        <f>AA31+AB31+AD31+AE31</f>
        <v>1.5</v>
      </c>
      <c r="AG31" s="22">
        <v>3</v>
      </c>
      <c r="AH31" s="22"/>
      <c r="AI31" s="22">
        <v>3</v>
      </c>
      <c r="AJ31" s="22"/>
      <c r="AK31" s="23" t="s">
        <v>325</v>
      </c>
      <c r="AL31" s="23" t="s">
        <v>326</v>
      </c>
      <c r="AM31" s="27" t="s">
        <v>327</v>
      </c>
      <c r="AN31" s="23" t="s">
        <v>328</v>
      </c>
      <c r="AO31" s="156" t="s">
        <v>329</v>
      </c>
      <c r="AP31" s="157" t="s">
        <v>330</v>
      </c>
      <c r="AQ31" s="22"/>
      <c r="AR31" s="22">
        <f t="shared" si="11"/>
        <v>10</v>
      </c>
      <c r="AS31" s="22">
        <f t="shared" si="12"/>
        <v>3.5</v>
      </c>
      <c r="AT31" s="355"/>
      <c r="AU31" s="154" t="s">
        <v>309</v>
      </c>
      <c r="AV31" s="33" t="s">
        <v>310</v>
      </c>
      <c r="AW31" s="34"/>
      <c r="AX31" s="34" t="s">
        <v>77</v>
      </c>
      <c r="AY31" s="35"/>
      <c r="AZ31" s="45"/>
      <c r="BA31" s="34"/>
      <c r="BB31" s="98" t="s">
        <v>207</v>
      </c>
      <c r="BC31" s="38" t="s">
        <v>81</v>
      </c>
    </row>
    <row r="32" spans="1:55" ht="142.94999999999999" customHeight="1" x14ac:dyDescent="0.3">
      <c r="A32" s="342"/>
      <c r="B32" s="342"/>
      <c r="C32" s="342"/>
      <c r="D32" s="342"/>
      <c r="E32" s="342"/>
      <c r="F32" s="342"/>
      <c r="G32" s="342"/>
      <c r="H32" s="342"/>
      <c r="I32" s="342"/>
      <c r="J32" s="350"/>
      <c r="K32" s="347"/>
      <c r="L32" s="353"/>
      <c r="M32" s="353"/>
      <c r="N32" s="353"/>
      <c r="O32" s="353"/>
      <c r="P32" s="355"/>
      <c r="Q32" s="21" t="s">
        <v>331</v>
      </c>
      <c r="R32" s="21" t="s">
        <v>332</v>
      </c>
      <c r="S32" s="21" t="s">
        <v>66</v>
      </c>
      <c r="T32" s="22">
        <v>0</v>
      </c>
      <c r="U32" s="22">
        <v>0</v>
      </c>
      <c r="V32" s="24"/>
      <c r="W32" s="25"/>
      <c r="X32" s="25"/>
      <c r="Y32" s="25"/>
      <c r="Z32" s="26">
        <v>1400</v>
      </c>
      <c r="AA32" s="42"/>
      <c r="AB32" s="27"/>
      <c r="AC32" s="155"/>
      <c r="AD32" s="29">
        <v>0</v>
      </c>
      <c r="AE32" s="26"/>
      <c r="AF32" s="79"/>
      <c r="AG32" s="22">
        <v>1500</v>
      </c>
      <c r="AH32" s="22"/>
      <c r="AI32" s="22">
        <v>1600</v>
      </c>
      <c r="AJ32" s="22"/>
      <c r="AK32" s="23"/>
      <c r="AL32" s="23"/>
      <c r="AM32" s="27"/>
      <c r="AN32" s="23"/>
      <c r="AO32" s="30" t="s">
        <v>196</v>
      </c>
      <c r="AP32" s="30" t="s">
        <v>196</v>
      </c>
      <c r="AQ32" s="22"/>
      <c r="AR32" s="22">
        <f t="shared" si="11"/>
        <v>4500</v>
      </c>
      <c r="AS32" s="22">
        <f t="shared" si="12"/>
        <v>0</v>
      </c>
      <c r="AT32" s="355"/>
      <c r="AU32" s="154" t="s">
        <v>309</v>
      </c>
      <c r="AV32" s="33" t="s">
        <v>310</v>
      </c>
      <c r="AW32" s="34"/>
      <c r="AX32" s="34"/>
      <c r="AY32" s="35"/>
      <c r="AZ32" s="45" t="s">
        <v>333</v>
      </c>
      <c r="BA32" s="34"/>
      <c r="BB32" s="98" t="s">
        <v>207</v>
      </c>
      <c r="BC32" s="38" t="s">
        <v>81</v>
      </c>
    </row>
    <row r="33" spans="1:55" ht="183.6" x14ac:dyDescent="0.3">
      <c r="A33" s="343"/>
      <c r="B33" s="343"/>
      <c r="C33" s="343"/>
      <c r="D33" s="343"/>
      <c r="E33" s="343"/>
      <c r="F33" s="343"/>
      <c r="G33" s="343"/>
      <c r="H33" s="343"/>
      <c r="I33" s="343"/>
      <c r="J33" s="351">
        <v>0</v>
      </c>
      <c r="K33" s="348"/>
      <c r="L33" s="354"/>
      <c r="M33" s="354"/>
      <c r="N33" s="354"/>
      <c r="O33" s="354"/>
      <c r="P33" s="340"/>
      <c r="Q33" s="21" t="s">
        <v>331</v>
      </c>
      <c r="R33" s="21" t="s">
        <v>334</v>
      </c>
      <c r="S33" s="21" t="s">
        <v>102</v>
      </c>
      <c r="T33" s="21">
        <v>0</v>
      </c>
      <c r="U33" s="21">
        <f t="shared" si="13"/>
        <v>1</v>
      </c>
      <c r="V33" s="70" t="s">
        <v>335</v>
      </c>
      <c r="W33" s="70" t="s">
        <v>336</v>
      </c>
      <c r="X33" s="148">
        <v>1</v>
      </c>
      <c r="Y33" s="148">
        <v>1</v>
      </c>
      <c r="Z33" s="108">
        <v>1</v>
      </c>
      <c r="AA33" s="149">
        <v>1</v>
      </c>
      <c r="AB33" s="149">
        <v>1</v>
      </c>
      <c r="AC33" s="47"/>
      <c r="AD33" s="150">
        <v>1</v>
      </c>
      <c r="AE33" s="108"/>
      <c r="AF33" s="64">
        <f>AA33</f>
        <v>1</v>
      </c>
      <c r="AG33" s="66">
        <v>0.05</v>
      </c>
      <c r="AH33" s="21">
        <v>0</v>
      </c>
      <c r="AI33" s="66">
        <v>1</v>
      </c>
      <c r="AJ33" s="21">
        <v>0</v>
      </c>
      <c r="AK33" s="70" t="s">
        <v>337</v>
      </c>
      <c r="AL33" s="70" t="s">
        <v>306</v>
      </c>
      <c r="AM33" s="149" t="s">
        <v>338</v>
      </c>
      <c r="AN33" s="70" t="s">
        <v>61</v>
      </c>
      <c r="AO33" s="158" t="s">
        <v>306</v>
      </c>
      <c r="AP33" s="159" t="s">
        <v>338</v>
      </c>
      <c r="AQ33" s="21"/>
      <c r="AR33" s="66">
        <f t="shared" si="11"/>
        <v>1</v>
      </c>
      <c r="AS33" s="66">
        <f t="shared" si="12"/>
        <v>1</v>
      </c>
      <c r="AT33" s="355"/>
      <c r="AU33" s="154" t="s">
        <v>309</v>
      </c>
      <c r="AV33" s="33" t="s">
        <v>310</v>
      </c>
      <c r="AW33" s="34"/>
      <c r="AX33" s="34" t="s">
        <v>77</v>
      </c>
      <c r="AY33" s="35"/>
      <c r="AZ33" s="45"/>
      <c r="BA33" s="34"/>
      <c r="BB33" s="98" t="s">
        <v>207</v>
      </c>
      <c r="BC33" s="38" t="s">
        <v>81</v>
      </c>
    </row>
    <row r="34" spans="1:55" ht="408" customHeight="1" x14ac:dyDescent="0.3">
      <c r="A34" s="16" t="s">
        <v>54</v>
      </c>
      <c r="B34" s="16" t="s">
        <v>295</v>
      </c>
      <c r="C34" s="16" t="s">
        <v>56</v>
      </c>
      <c r="D34" s="16" t="s">
        <v>219</v>
      </c>
      <c r="E34" s="16" t="s">
        <v>339</v>
      </c>
      <c r="F34" s="16" t="s">
        <v>340</v>
      </c>
      <c r="G34" s="16" t="s">
        <v>60</v>
      </c>
      <c r="H34" s="16" t="s">
        <v>298</v>
      </c>
      <c r="I34" s="16" t="s">
        <v>299</v>
      </c>
      <c r="J34" s="146">
        <v>8669983333</v>
      </c>
      <c r="K34" s="92">
        <v>7979983453.3400002</v>
      </c>
      <c r="L34" s="147">
        <v>1024989000</v>
      </c>
      <c r="M34" s="147">
        <v>204997800</v>
      </c>
      <c r="N34" s="147">
        <f>(L34*0.03)+L34</f>
        <v>1055738670</v>
      </c>
      <c r="O34" s="147">
        <f>(N34*0.03)+N34</f>
        <v>1087410830.0999999</v>
      </c>
      <c r="P34" s="20" t="s">
        <v>300</v>
      </c>
      <c r="Q34" s="21" t="s">
        <v>341</v>
      </c>
      <c r="R34" s="21" t="s">
        <v>342</v>
      </c>
      <c r="S34" s="21" t="s">
        <v>66</v>
      </c>
      <c r="T34" s="22">
        <v>0</v>
      </c>
      <c r="U34" s="22">
        <f t="shared" si="13"/>
        <v>1</v>
      </c>
      <c r="V34" s="160" t="s">
        <v>343</v>
      </c>
      <c r="W34" s="160" t="s">
        <v>344</v>
      </c>
      <c r="X34" s="24">
        <v>1800</v>
      </c>
      <c r="Y34" s="25">
        <v>1</v>
      </c>
      <c r="Z34" s="26">
        <v>3000</v>
      </c>
      <c r="AA34" s="27">
        <v>0</v>
      </c>
      <c r="AB34" s="27">
        <v>0</v>
      </c>
      <c r="AC34" s="47"/>
      <c r="AD34" s="29">
        <v>0</v>
      </c>
      <c r="AE34" s="26"/>
      <c r="AF34" s="30">
        <f t="shared" ref="AF34:AF40" si="14">AA34+AB34+AD34+AE34</f>
        <v>0</v>
      </c>
      <c r="AG34" s="22">
        <v>7800</v>
      </c>
      <c r="AH34" s="22">
        <v>0</v>
      </c>
      <c r="AI34" s="22">
        <v>3900</v>
      </c>
      <c r="AJ34" s="22">
        <v>0</v>
      </c>
      <c r="AK34" s="160" t="s">
        <v>343</v>
      </c>
      <c r="AL34" s="160" t="s">
        <v>345</v>
      </c>
      <c r="AM34" s="23" t="s">
        <v>346</v>
      </c>
      <c r="AN34" s="23" t="s">
        <v>347</v>
      </c>
      <c r="AO34" s="30" t="s">
        <v>348</v>
      </c>
      <c r="AP34" s="30" t="s">
        <v>349</v>
      </c>
      <c r="AQ34" s="22"/>
      <c r="AR34" s="22">
        <f t="shared" si="11"/>
        <v>16500</v>
      </c>
      <c r="AS34" s="22">
        <f t="shared" si="12"/>
        <v>1</v>
      </c>
      <c r="AT34" s="355"/>
      <c r="AU34" s="154" t="s">
        <v>309</v>
      </c>
      <c r="AV34" s="161" t="s">
        <v>350</v>
      </c>
      <c r="AW34" s="34"/>
      <c r="AX34" s="34" t="s">
        <v>77</v>
      </c>
      <c r="AY34" s="35"/>
      <c r="AZ34" s="45"/>
      <c r="BA34" s="34"/>
      <c r="BB34" s="98" t="s">
        <v>207</v>
      </c>
      <c r="BC34" s="38" t="s">
        <v>81</v>
      </c>
    </row>
    <row r="35" spans="1:55" ht="204" customHeight="1" x14ac:dyDescent="0.3">
      <c r="A35" s="16" t="s">
        <v>54</v>
      </c>
      <c r="B35" s="16" t="s">
        <v>55</v>
      </c>
      <c r="C35" s="16" t="s">
        <v>56</v>
      </c>
      <c r="D35" s="16" t="s">
        <v>57</v>
      </c>
      <c r="E35" s="16" t="s">
        <v>351</v>
      </c>
      <c r="F35" s="16" t="s">
        <v>352</v>
      </c>
      <c r="G35" s="17" t="s">
        <v>60</v>
      </c>
      <c r="H35" s="18" t="s">
        <v>61</v>
      </c>
      <c r="I35" s="18" t="s">
        <v>353</v>
      </c>
      <c r="J35" s="19">
        <v>104400000</v>
      </c>
      <c r="K35" s="19">
        <v>104400000</v>
      </c>
      <c r="L35" s="162">
        <v>100552000</v>
      </c>
      <c r="M35" s="162">
        <v>67376107</v>
      </c>
      <c r="N35" s="162">
        <f>(L35*0.03)+L35</f>
        <v>103568560</v>
      </c>
      <c r="O35" s="162">
        <f>(N35*0.03)+N35</f>
        <v>106675616.8</v>
      </c>
      <c r="P35" s="20" t="s">
        <v>63</v>
      </c>
      <c r="Q35" s="21" t="s">
        <v>354</v>
      </c>
      <c r="R35" s="21" t="s">
        <v>355</v>
      </c>
      <c r="S35" s="21" t="s">
        <v>66</v>
      </c>
      <c r="T35" s="22" t="s">
        <v>61</v>
      </c>
      <c r="U35" s="22">
        <f t="shared" si="13"/>
        <v>4</v>
      </c>
      <c r="V35" s="23" t="s">
        <v>356</v>
      </c>
      <c r="W35" s="23" t="s">
        <v>357</v>
      </c>
      <c r="X35" s="25">
        <v>4</v>
      </c>
      <c r="Y35" s="25">
        <v>4</v>
      </c>
      <c r="Z35" s="26">
        <v>1</v>
      </c>
      <c r="AA35" s="42">
        <v>0.25</v>
      </c>
      <c r="AB35" s="42">
        <v>0.25</v>
      </c>
      <c r="AC35" s="155"/>
      <c r="AD35" s="163">
        <v>0.25</v>
      </c>
      <c r="AE35" s="26"/>
      <c r="AF35" s="79">
        <f t="shared" si="14"/>
        <v>0.75</v>
      </c>
      <c r="AG35" s="22">
        <v>1</v>
      </c>
      <c r="AH35" s="22">
        <v>0</v>
      </c>
      <c r="AI35" s="22">
        <v>1</v>
      </c>
      <c r="AJ35" s="22">
        <v>0</v>
      </c>
      <c r="AK35" s="23" t="s">
        <v>358</v>
      </c>
      <c r="AL35" s="23" t="s">
        <v>98</v>
      </c>
      <c r="AM35" s="31" t="s">
        <v>359</v>
      </c>
      <c r="AN35" s="31" t="s">
        <v>98</v>
      </c>
      <c r="AO35" s="30" t="s">
        <v>360</v>
      </c>
      <c r="AP35" s="30" t="s">
        <v>108</v>
      </c>
      <c r="AQ35" s="22"/>
      <c r="AR35" s="22">
        <f t="shared" si="11"/>
        <v>7</v>
      </c>
      <c r="AS35" s="299">
        <f>AF35+Y35</f>
        <v>4.75</v>
      </c>
      <c r="AT35" s="20" t="s">
        <v>75</v>
      </c>
      <c r="AU35" s="32" t="s">
        <v>75</v>
      </c>
      <c r="AV35" s="33" t="s">
        <v>361</v>
      </c>
      <c r="AW35" s="34"/>
      <c r="AX35" s="34" t="s">
        <v>77</v>
      </c>
      <c r="AY35" s="35"/>
      <c r="AZ35" s="36" t="s">
        <v>78</v>
      </c>
      <c r="BA35" s="34" t="s">
        <v>79</v>
      </c>
      <c r="BB35" s="37" t="s">
        <v>80</v>
      </c>
      <c r="BC35" s="38" t="s">
        <v>81</v>
      </c>
    </row>
    <row r="36" spans="1:55" ht="163.19999999999999" customHeight="1" x14ac:dyDescent="0.3">
      <c r="A36" s="341" t="s">
        <v>54</v>
      </c>
      <c r="B36" s="341" t="s">
        <v>362</v>
      </c>
      <c r="C36" s="341" t="s">
        <v>56</v>
      </c>
      <c r="D36" s="341" t="s">
        <v>57</v>
      </c>
      <c r="E36" s="341" t="s">
        <v>363</v>
      </c>
      <c r="F36" s="341" t="s">
        <v>364</v>
      </c>
      <c r="G36" s="341" t="s">
        <v>60</v>
      </c>
      <c r="H36" s="341" t="s">
        <v>112</v>
      </c>
      <c r="I36" s="341" t="s">
        <v>365</v>
      </c>
      <c r="J36" s="379">
        <v>22806409871</v>
      </c>
      <c r="K36" s="381">
        <v>21873315486.869999</v>
      </c>
      <c r="L36" s="337">
        <v>20314438981</v>
      </c>
      <c r="M36" s="397">
        <v>7317145000.1999998</v>
      </c>
      <c r="N36" s="337">
        <f>(L36*0.03)+L36</f>
        <v>20923872150.43</v>
      </c>
      <c r="O36" s="337">
        <f>(N36*0.03)+N36</f>
        <v>21551588314.942902</v>
      </c>
      <c r="P36" s="339" t="s">
        <v>366</v>
      </c>
      <c r="Q36" s="21" t="s">
        <v>367</v>
      </c>
      <c r="R36" s="21" t="s">
        <v>368</v>
      </c>
      <c r="S36" s="21" t="s">
        <v>66</v>
      </c>
      <c r="T36" s="22">
        <v>12</v>
      </c>
      <c r="U36" s="22">
        <v>12</v>
      </c>
      <c r="V36" s="70" t="s">
        <v>369</v>
      </c>
      <c r="W36" s="70" t="s">
        <v>370</v>
      </c>
      <c r="X36" s="24">
        <v>4</v>
      </c>
      <c r="Y36" s="25">
        <v>4</v>
      </c>
      <c r="Z36" s="26">
        <v>4</v>
      </c>
      <c r="AA36" s="27">
        <v>1</v>
      </c>
      <c r="AB36" s="27">
        <v>1</v>
      </c>
      <c r="AC36" s="155"/>
      <c r="AD36" s="29">
        <v>1</v>
      </c>
      <c r="AE36" s="26"/>
      <c r="AF36" s="76">
        <f t="shared" si="14"/>
        <v>3</v>
      </c>
      <c r="AG36" s="22">
        <v>4</v>
      </c>
      <c r="AH36" s="22">
        <v>0</v>
      </c>
      <c r="AI36" s="22">
        <v>4</v>
      </c>
      <c r="AJ36" s="22">
        <v>0</v>
      </c>
      <c r="AK36" s="23" t="s">
        <v>371</v>
      </c>
      <c r="AL36" s="23" t="s">
        <v>372</v>
      </c>
      <c r="AM36" s="31" t="s">
        <v>373</v>
      </c>
      <c r="AN36" s="23" t="s">
        <v>372</v>
      </c>
      <c r="AO36" s="30" t="s">
        <v>374</v>
      </c>
      <c r="AP36" s="30" t="s">
        <v>372</v>
      </c>
      <c r="AQ36" s="22"/>
      <c r="AR36" s="22">
        <f t="shared" si="11"/>
        <v>16</v>
      </c>
      <c r="AS36" s="22">
        <f t="shared" ref="AS36:AS58" si="15">+_xlfn.IFS(S36="Acumulado",Y36+AF36+AH36+AJ36,S36="Capacidad",AF36,S36="Flujo",AF36,S36="Reducción",AF36,S36="Stock",AF36)</f>
        <v>7</v>
      </c>
      <c r="AT36" s="339" t="s">
        <v>375</v>
      </c>
      <c r="AU36" s="164" t="s">
        <v>376</v>
      </c>
      <c r="AV36" s="33" t="s">
        <v>377</v>
      </c>
      <c r="AW36" s="34"/>
      <c r="AX36" s="34" t="s">
        <v>77</v>
      </c>
      <c r="AY36" s="35"/>
      <c r="AZ36" s="45"/>
      <c r="BA36" s="34" t="s">
        <v>378</v>
      </c>
      <c r="BB36" s="37" t="s">
        <v>80</v>
      </c>
      <c r="BC36" s="38" t="s">
        <v>81</v>
      </c>
    </row>
    <row r="37" spans="1:55" ht="163.19999999999999" customHeight="1" x14ac:dyDescent="0.3">
      <c r="A37" s="342"/>
      <c r="B37" s="342"/>
      <c r="C37" s="342"/>
      <c r="D37" s="342"/>
      <c r="E37" s="342"/>
      <c r="F37" s="342"/>
      <c r="G37" s="342"/>
      <c r="H37" s="342"/>
      <c r="I37" s="342"/>
      <c r="J37" s="384"/>
      <c r="K37" s="385"/>
      <c r="L37" s="383"/>
      <c r="M37" s="398"/>
      <c r="N37" s="383"/>
      <c r="O37" s="383"/>
      <c r="P37" s="355"/>
      <c r="Q37" s="21" t="s">
        <v>367</v>
      </c>
      <c r="R37" s="21" t="s">
        <v>379</v>
      </c>
      <c r="S37" s="21" t="s">
        <v>66</v>
      </c>
      <c r="T37" s="22"/>
      <c r="U37" s="22"/>
      <c r="V37" s="70"/>
      <c r="W37" s="70"/>
      <c r="X37" s="24"/>
      <c r="Y37" s="25"/>
      <c r="Z37" s="26">
        <v>7800</v>
      </c>
      <c r="AA37" s="27"/>
      <c r="AB37" s="27"/>
      <c r="AC37" s="155"/>
      <c r="AD37" s="29">
        <v>6527</v>
      </c>
      <c r="AE37" s="26"/>
      <c r="AF37" s="76"/>
      <c r="AG37" s="22">
        <v>7900</v>
      </c>
      <c r="AH37" s="22"/>
      <c r="AI37" s="22">
        <v>8000</v>
      </c>
      <c r="AJ37" s="22"/>
      <c r="AK37" s="23" t="s">
        <v>380</v>
      </c>
      <c r="AL37" s="23"/>
      <c r="AM37" s="31"/>
      <c r="AN37" s="23"/>
      <c r="AO37" s="30" t="s">
        <v>381</v>
      </c>
      <c r="AP37" s="30" t="s">
        <v>372</v>
      </c>
      <c r="AQ37" s="22"/>
      <c r="AR37" s="22">
        <f t="shared" si="11"/>
        <v>23700</v>
      </c>
      <c r="AS37" s="22">
        <f t="shared" si="15"/>
        <v>0</v>
      </c>
      <c r="AT37" s="355"/>
      <c r="AU37" s="164" t="s">
        <v>376</v>
      </c>
      <c r="AV37" s="33" t="s">
        <v>377</v>
      </c>
      <c r="AW37" s="34"/>
      <c r="AX37" s="34"/>
      <c r="AY37" s="35"/>
      <c r="AZ37" s="165" t="s">
        <v>382</v>
      </c>
      <c r="BA37" s="34" t="s">
        <v>378</v>
      </c>
      <c r="BB37" s="37" t="s">
        <v>80</v>
      </c>
      <c r="BC37" s="38" t="s">
        <v>81</v>
      </c>
    </row>
    <row r="38" spans="1:55" ht="306" x14ac:dyDescent="0.3">
      <c r="A38" s="342"/>
      <c r="B38" s="342"/>
      <c r="C38" s="342"/>
      <c r="D38" s="342"/>
      <c r="E38" s="342"/>
      <c r="F38" s="342"/>
      <c r="G38" s="342"/>
      <c r="H38" s="342"/>
      <c r="I38" s="342"/>
      <c r="J38" s="384">
        <v>0</v>
      </c>
      <c r="K38" s="385"/>
      <c r="L38" s="383"/>
      <c r="M38" s="398"/>
      <c r="N38" s="383"/>
      <c r="O38" s="383"/>
      <c r="P38" s="355"/>
      <c r="Q38" s="21" t="s">
        <v>383</v>
      </c>
      <c r="R38" s="21" t="s">
        <v>384</v>
      </c>
      <c r="S38" s="21" t="s">
        <v>66</v>
      </c>
      <c r="T38" s="22">
        <v>0</v>
      </c>
      <c r="U38" s="22">
        <f t="shared" ref="U38" si="16">Y38</f>
        <v>1</v>
      </c>
      <c r="V38" s="70" t="s">
        <v>385</v>
      </c>
      <c r="W38" s="70" t="s">
        <v>386</v>
      </c>
      <c r="X38" s="24">
        <v>1</v>
      </c>
      <c r="Y38" s="25">
        <v>1</v>
      </c>
      <c r="Z38" s="26">
        <v>1</v>
      </c>
      <c r="AA38" s="27">
        <v>1</v>
      </c>
      <c r="AB38" s="27">
        <v>0</v>
      </c>
      <c r="AC38" s="155"/>
      <c r="AD38" s="29">
        <v>0</v>
      </c>
      <c r="AE38" s="26"/>
      <c r="AF38" s="76">
        <f t="shared" si="14"/>
        <v>1</v>
      </c>
      <c r="AG38" s="22">
        <v>2</v>
      </c>
      <c r="AH38" s="22">
        <v>0</v>
      </c>
      <c r="AI38" s="22">
        <v>1</v>
      </c>
      <c r="AJ38" s="22">
        <v>0</v>
      </c>
      <c r="AK38" s="23" t="s">
        <v>387</v>
      </c>
      <c r="AL38" s="23" t="s">
        <v>372</v>
      </c>
      <c r="AM38" s="31" t="s">
        <v>388</v>
      </c>
      <c r="AN38" s="23" t="s">
        <v>61</v>
      </c>
      <c r="AO38" s="30" t="s">
        <v>388</v>
      </c>
      <c r="AP38" s="30" t="s">
        <v>372</v>
      </c>
      <c r="AQ38" s="22"/>
      <c r="AR38" s="22">
        <f t="shared" si="11"/>
        <v>5</v>
      </c>
      <c r="AS38" s="22">
        <f t="shared" si="15"/>
        <v>2</v>
      </c>
      <c r="AT38" s="355"/>
      <c r="AU38" s="164" t="s">
        <v>376</v>
      </c>
      <c r="AV38" s="33" t="s">
        <v>377</v>
      </c>
      <c r="AW38" s="34"/>
      <c r="AX38" s="34" t="s">
        <v>77</v>
      </c>
      <c r="AY38" s="35"/>
      <c r="AZ38" s="45"/>
      <c r="BA38" s="34" t="s">
        <v>378</v>
      </c>
      <c r="BB38" s="37" t="s">
        <v>80</v>
      </c>
      <c r="BC38" s="38" t="s">
        <v>81</v>
      </c>
    </row>
    <row r="39" spans="1:55" ht="122.4" customHeight="1" x14ac:dyDescent="0.3">
      <c r="A39" s="343"/>
      <c r="B39" s="343"/>
      <c r="C39" s="343"/>
      <c r="D39" s="343"/>
      <c r="E39" s="343"/>
      <c r="F39" s="343"/>
      <c r="G39" s="343"/>
      <c r="H39" s="343"/>
      <c r="I39" s="343"/>
      <c r="J39" s="380">
        <v>0</v>
      </c>
      <c r="K39" s="382"/>
      <c r="L39" s="338"/>
      <c r="M39" s="399"/>
      <c r="N39" s="338"/>
      <c r="O39" s="338"/>
      <c r="P39" s="340"/>
      <c r="Q39" s="21" t="s">
        <v>389</v>
      </c>
      <c r="R39" s="21" t="s">
        <v>390</v>
      </c>
      <c r="S39" s="21" t="s">
        <v>66</v>
      </c>
      <c r="T39" s="22">
        <v>11</v>
      </c>
      <c r="U39" s="22">
        <v>11</v>
      </c>
      <c r="V39" s="70" t="s">
        <v>391</v>
      </c>
      <c r="W39" s="70" t="s">
        <v>392</v>
      </c>
      <c r="X39" s="24">
        <v>1</v>
      </c>
      <c r="Y39" s="25">
        <v>1</v>
      </c>
      <c r="Z39" s="26">
        <v>4</v>
      </c>
      <c r="AA39" s="27">
        <v>0</v>
      </c>
      <c r="AB39" s="27">
        <v>0</v>
      </c>
      <c r="AC39" s="47"/>
      <c r="AD39" s="29">
        <v>0</v>
      </c>
      <c r="AE39" s="26"/>
      <c r="AF39" s="76">
        <f t="shared" si="14"/>
        <v>0</v>
      </c>
      <c r="AG39" s="22">
        <v>0</v>
      </c>
      <c r="AH39" s="22">
        <v>0</v>
      </c>
      <c r="AI39" s="22">
        <v>0</v>
      </c>
      <c r="AJ39" s="22">
        <v>0</v>
      </c>
      <c r="AK39" s="23" t="s">
        <v>393</v>
      </c>
      <c r="AL39" s="23" t="s">
        <v>394</v>
      </c>
      <c r="AM39" s="31" t="s">
        <v>395</v>
      </c>
      <c r="AN39" s="31" t="s">
        <v>394</v>
      </c>
      <c r="AO39" s="30" t="s">
        <v>396</v>
      </c>
      <c r="AP39" s="30" t="s">
        <v>394</v>
      </c>
      <c r="AQ39" s="22"/>
      <c r="AR39" s="22">
        <f t="shared" si="11"/>
        <v>5</v>
      </c>
      <c r="AS39" s="22">
        <f t="shared" si="15"/>
        <v>1</v>
      </c>
      <c r="AT39" s="355"/>
      <c r="AU39" s="164" t="s">
        <v>376</v>
      </c>
      <c r="AV39" s="33" t="s">
        <v>377</v>
      </c>
      <c r="AW39" s="34"/>
      <c r="AX39" s="34" t="s">
        <v>77</v>
      </c>
      <c r="AY39" s="35"/>
      <c r="AZ39" s="45"/>
      <c r="BA39" s="34" t="s">
        <v>378</v>
      </c>
      <c r="BB39" s="37" t="s">
        <v>80</v>
      </c>
      <c r="BC39" s="38" t="s">
        <v>81</v>
      </c>
    </row>
    <row r="40" spans="1:55" ht="122.4" customHeight="1" x14ac:dyDescent="0.3">
      <c r="A40" s="48" t="s">
        <v>54</v>
      </c>
      <c r="B40" s="48" t="s">
        <v>109</v>
      </c>
      <c r="C40" s="48" t="s">
        <v>56</v>
      </c>
      <c r="D40" s="48" t="s">
        <v>219</v>
      </c>
      <c r="E40" s="48" t="s">
        <v>397</v>
      </c>
      <c r="F40" s="48" t="s">
        <v>398</v>
      </c>
      <c r="G40" s="48" t="s">
        <v>60</v>
      </c>
      <c r="H40" s="48" t="s">
        <v>112</v>
      </c>
      <c r="I40" s="48" t="s">
        <v>365</v>
      </c>
      <c r="J40" s="49">
        <f>'[3]1. Iniciativas-PA (2)'!M21</f>
        <v>11416661327</v>
      </c>
      <c r="K40" s="166">
        <f>'[3]EJEC SEPT 30'!C18</f>
        <v>11416661327</v>
      </c>
      <c r="L40" s="51">
        <v>8119330472</v>
      </c>
      <c r="M40" s="51">
        <v>6119330472</v>
      </c>
      <c r="N40" s="51">
        <f>(L40*0.03)+L40</f>
        <v>8362910386.1599998</v>
      </c>
      <c r="O40" s="51">
        <f t="shared" ref="O40:O42" si="17">(N40*0.03)+N40</f>
        <v>8613797697.7448006</v>
      </c>
      <c r="P40" s="21" t="s">
        <v>399</v>
      </c>
      <c r="Q40" s="21" t="s">
        <v>400</v>
      </c>
      <c r="R40" s="167" t="s">
        <v>401</v>
      </c>
      <c r="S40" s="21" t="s">
        <v>66</v>
      </c>
      <c r="T40" s="22">
        <v>16</v>
      </c>
      <c r="U40" s="22">
        <v>16</v>
      </c>
      <c r="V40" s="168" t="s">
        <v>402</v>
      </c>
      <c r="W40" s="23" t="s">
        <v>403</v>
      </c>
      <c r="X40" s="24">
        <v>4</v>
      </c>
      <c r="Y40" s="25">
        <v>0</v>
      </c>
      <c r="Z40" s="26">
        <v>3</v>
      </c>
      <c r="AA40" s="27">
        <v>0</v>
      </c>
      <c r="AB40" s="27">
        <v>0</v>
      </c>
      <c r="AC40" s="40"/>
      <c r="AD40" s="29">
        <v>0</v>
      </c>
      <c r="AE40" s="26"/>
      <c r="AF40" s="76">
        <f t="shared" si="14"/>
        <v>0</v>
      </c>
      <c r="AG40" s="22">
        <v>0</v>
      </c>
      <c r="AH40" s="22">
        <v>0</v>
      </c>
      <c r="AI40" s="22">
        <v>0</v>
      </c>
      <c r="AJ40" s="22">
        <v>0</v>
      </c>
      <c r="AK40" s="168" t="s">
        <v>404</v>
      </c>
      <c r="AL40" s="23" t="s">
        <v>405</v>
      </c>
      <c r="AM40" s="31" t="s">
        <v>406</v>
      </c>
      <c r="AN40" s="31" t="s">
        <v>407</v>
      </c>
      <c r="AO40" s="30" t="s">
        <v>408</v>
      </c>
      <c r="AP40" s="30" t="s">
        <v>409</v>
      </c>
      <c r="AQ40" s="22"/>
      <c r="AR40" s="22">
        <f t="shared" si="11"/>
        <v>7</v>
      </c>
      <c r="AS40" s="22">
        <f t="shared" si="15"/>
        <v>0</v>
      </c>
      <c r="AT40" s="340"/>
      <c r="AU40" s="164" t="s">
        <v>376</v>
      </c>
      <c r="AV40" s="33" t="s">
        <v>410</v>
      </c>
      <c r="AW40" s="34"/>
      <c r="AX40" s="34" t="s">
        <v>77</v>
      </c>
      <c r="AY40" s="35"/>
      <c r="AZ40" s="36" t="s">
        <v>411</v>
      </c>
      <c r="BA40" s="34" t="s">
        <v>187</v>
      </c>
      <c r="BB40" s="37" t="s">
        <v>80</v>
      </c>
      <c r="BC40" s="38" t="s">
        <v>81</v>
      </c>
    </row>
    <row r="41" spans="1:55" ht="409.6" x14ac:dyDescent="0.3">
      <c r="A41" s="48" t="s">
        <v>54</v>
      </c>
      <c r="B41" s="48" t="s">
        <v>109</v>
      </c>
      <c r="C41" s="48" t="s">
        <v>56</v>
      </c>
      <c r="D41" s="48" t="s">
        <v>219</v>
      </c>
      <c r="E41" s="48" t="s">
        <v>412</v>
      </c>
      <c r="F41" s="48" t="s">
        <v>413</v>
      </c>
      <c r="G41" s="48" t="s">
        <v>60</v>
      </c>
      <c r="H41" s="48" t="s">
        <v>414</v>
      </c>
      <c r="I41" s="48" t="s">
        <v>415</v>
      </c>
      <c r="J41" s="49">
        <v>265263138507</v>
      </c>
      <c r="K41" s="50">
        <v>264905846434</v>
      </c>
      <c r="L41" s="51">
        <v>397270066405</v>
      </c>
      <c r="M41" s="169">
        <v>385416436402</v>
      </c>
      <c r="N41" s="51">
        <f>(L41*0.03)+L41</f>
        <v>409188168397.15002</v>
      </c>
      <c r="O41" s="51">
        <f t="shared" si="17"/>
        <v>421463813449.06451</v>
      </c>
      <c r="P41" s="21" t="s">
        <v>416</v>
      </c>
      <c r="Q41" s="21" t="s">
        <v>417</v>
      </c>
      <c r="R41" s="21" t="s">
        <v>418</v>
      </c>
      <c r="S41" s="21" t="s">
        <v>102</v>
      </c>
      <c r="T41" s="22">
        <v>9</v>
      </c>
      <c r="U41" s="22">
        <v>9</v>
      </c>
      <c r="V41" s="23" t="s">
        <v>419</v>
      </c>
      <c r="W41" s="23" t="s">
        <v>420</v>
      </c>
      <c r="X41" s="24">
        <v>9</v>
      </c>
      <c r="Y41" s="25">
        <v>9</v>
      </c>
      <c r="Z41" s="26">
        <v>9</v>
      </c>
      <c r="AA41" s="27">
        <v>9</v>
      </c>
      <c r="AB41" s="27">
        <v>9</v>
      </c>
      <c r="AC41" s="40"/>
      <c r="AD41" s="29">
        <v>0</v>
      </c>
      <c r="AE41" s="26"/>
      <c r="AF41" s="30">
        <f>AA41</f>
        <v>9</v>
      </c>
      <c r="AG41" s="22">
        <v>9</v>
      </c>
      <c r="AH41" s="22">
        <v>0</v>
      </c>
      <c r="AI41" s="22">
        <v>9</v>
      </c>
      <c r="AJ41" s="22">
        <v>0</v>
      </c>
      <c r="AK41" s="23" t="s">
        <v>421</v>
      </c>
      <c r="AL41" s="23"/>
      <c r="AM41" s="31" t="s">
        <v>422</v>
      </c>
      <c r="AN41" s="31" t="s">
        <v>61</v>
      </c>
      <c r="AO41" s="30" t="s">
        <v>423</v>
      </c>
      <c r="AP41" s="30" t="s">
        <v>424</v>
      </c>
      <c r="AQ41" s="22"/>
      <c r="AR41" s="22">
        <f t="shared" si="11"/>
        <v>9</v>
      </c>
      <c r="AS41" s="22">
        <f t="shared" si="15"/>
        <v>9</v>
      </c>
      <c r="AT41" s="21" t="s">
        <v>425</v>
      </c>
      <c r="AU41" s="170" t="s">
        <v>425</v>
      </c>
      <c r="AV41" s="33" t="s">
        <v>426</v>
      </c>
      <c r="AW41" s="34"/>
      <c r="AX41" s="34" t="s">
        <v>77</v>
      </c>
      <c r="AY41" s="171" t="s">
        <v>427</v>
      </c>
      <c r="AZ41" s="72" t="s">
        <v>428</v>
      </c>
      <c r="BA41" s="34" t="s">
        <v>79</v>
      </c>
      <c r="BB41" s="37" t="s">
        <v>80</v>
      </c>
      <c r="BC41" s="38" t="s">
        <v>81</v>
      </c>
    </row>
    <row r="42" spans="1:55" ht="102" x14ac:dyDescent="0.3">
      <c r="A42" s="48" t="s">
        <v>54</v>
      </c>
      <c r="B42" s="48" t="s">
        <v>188</v>
      </c>
      <c r="C42" s="48" t="s">
        <v>56</v>
      </c>
      <c r="D42" s="48" t="s">
        <v>57</v>
      </c>
      <c r="E42" s="48" t="s">
        <v>429</v>
      </c>
      <c r="F42" s="48" t="s">
        <v>430</v>
      </c>
      <c r="G42" s="48" t="s">
        <v>60</v>
      </c>
      <c r="H42" s="48" t="s">
        <v>61</v>
      </c>
      <c r="I42" s="172" t="s">
        <v>353</v>
      </c>
      <c r="J42" s="49">
        <f>'[3]1. Iniciativas-PA (2)'!M23</f>
        <v>378000000</v>
      </c>
      <c r="K42" s="50">
        <v>349950000</v>
      </c>
      <c r="L42" s="51">
        <v>320744180</v>
      </c>
      <c r="M42" s="169">
        <v>186062034</v>
      </c>
      <c r="N42" s="51">
        <f>(L42*0.03)+L42</f>
        <v>330366505.39999998</v>
      </c>
      <c r="O42" s="51">
        <f t="shared" si="17"/>
        <v>340277500.56199998</v>
      </c>
      <c r="P42" s="21" t="s">
        <v>431</v>
      </c>
      <c r="Q42" s="21" t="s">
        <v>432</v>
      </c>
      <c r="R42" s="21" t="s">
        <v>433</v>
      </c>
      <c r="S42" s="21" t="s">
        <v>102</v>
      </c>
      <c r="T42" s="66">
        <v>1</v>
      </c>
      <c r="U42" s="66">
        <v>1</v>
      </c>
      <c r="V42" s="67" t="s">
        <v>434</v>
      </c>
      <c r="W42" s="67" t="s">
        <v>435</v>
      </c>
      <c r="X42" s="148">
        <v>1</v>
      </c>
      <c r="Y42" s="60">
        <v>1</v>
      </c>
      <c r="Z42" s="108">
        <v>1</v>
      </c>
      <c r="AA42" s="149">
        <v>1</v>
      </c>
      <c r="AB42" s="149">
        <v>1</v>
      </c>
      <c r="AC42" s="80"/>
      <c r="AD42" s="150">
        <v>1</v>
      </c>
      <c r="AE42" s="108"/>
      <c r="AF42" s="64">
        <f>AA42</f>
        <v>1</v>
      </c>
      <c r="AG42" s="66">
        <v>1</v>
      </c>
      <c r="AH42" s="21">
        <v>0</v>
      </c>
      <c r="AI42" s="66">
        <v>1</v>
      </c>
      <c r="AJ42" s="21">
        <v>0</v>
      </c>
      <c r="AK42" s="70" t="s">
        <v>436</v>
      </c>
      <c r="AL42" s="70" t="s">
        <v>61</v>
      </c>
      <c r="AM42" s="151" t="s">
        <v>437</v>
      </c>
      <c r="AN42" s="70" t="s">
        <v>61</v>
      </c>
      <c r="AO42" s="173" t="s">
        <v>438</v>
      </c>
      <c r="AP42" s="152" t="s">
        <v>175</v>
      </c>
      <c r="AQ42" s="21"/>
      <c r="AR42" s="66">
        <f t="shared" si="11"/>
        <v>1</v>
      </c>
      <c r="AS42" s="66">
        <f t="shared" si="15"/>
        <v>1</v>
      </c>
      <c r="AT42" s="21" t="s">
        <v>439</v>
      </c>
      <c r="AU42" s="174" t="s">
        <v>439</v>
      </c>
      <c r="AV42" s="33" t="s">
        <v>440</v>
      </c>
      <c r="AW42" s="34"/>
      <c r="AX42" s="34" t="s">
        <v>77</v>
      </c>
      <c r="AY42" s="171" t="s">
        <v>441</v>
      </c>
      <c r="AZ42" s="175" t="s">
        <v>61</v>
      </c>
      <c r="BA42" s="34" t="s">
        <v>79</v>
      </c>
      <c r="BB42" s="37" t="s">
        <v>80</v>
      </c>
      <c r="BC42" s="38" t="s">
        <v>81</v>
      </c>
    </row>
    <row r="43" spans="1:55" ht="141.75" customHeight="1" x14ac:dyDescent="0.3">
      <c r="A43" s="341" t="s">
        <v>442</v>
      </c>
      <c r="B43" s="341" t="s">
        <v>443</v>
      </c>
      <c r="C43" s="341" t="s">
        <v>56</v>
      </c>
      <c r="D43" s="341" t="s">
        <v>219</v>
      </c>
      <c r="E43" s="341" t="s">
        <v>444</v>
      </c>
      <c r="F43" s="341" t="s">
        <v>445</v>
      </c>
      <c r="G43" s="341" t="s">
        <v>446</v>
      </c>
      <c r="H43" s="341" t="s">
        <v>447</v>
      </c>
      <c r="I43" s="341" t="s">
        <v>448</v>
      </c>
      <c r="J43" s="346">
        <v>27506259564</v>
      </c>
      <c r="K43" s="346">
        <v>27476054848</v>
      </c>
      <c r="L43" s="332">
        <v>80781000000</v>
      </c>
      <c r="M43" s="394">
        <v>20411521982</v>
      </c>
      <c r="N43" s="332" t="s">
        <v>449</v>
      </c>
      <c r="O43" s="332" t="s">
        <v>450</v>
      </c>
      <c r="P43" s="339" t="s">
        <v>451</v>
      </c>
      <c r="Q43" s="138" t="s">
        <v>452</v>
      </c>
      <c r="R43" s="21" t="s">
        <v>453</v>
      </c>
      <c r="S43" s="21" t="s">
        <v>209</v>
      </c>
      <c r="T43" s="22">
        <v>12822</v>
      </c>
      <c r="U43" s="22">
        <v>12822</v>
      </c>
      <c r="V43" s="23" t="s">
        <v>454</v>
      </c>
      <c r="W43" s="23" t="s">
        <v>455</v>
      </c>
      <c r="X43" s="24">
        <v>17822</v>
      </c>
      <c r="Y43" s="25">
        <v>5000</v>
      </c>
      <c r="Z43" s="26">
        <v>22822</v>
      </c>
      <c r="AA43" s="27">
        <v>18510</v>
      </c>
      <c r="AB43" s="27">
        <v>0</v>
      </c>
      <c r="AC43" s="47"/>
      <c r="AD43" s="29">
        <v>0</v>
      </c>
      <c r="AE43" s="26"/>
      <c r="AF43" s="30">
        <f>AA43</f>
        <v>18510</v>
      </c>
      <c r="AG43" s="22">
        <v>27822</v>
      </c>
      <c r="AH43" s="176"/>
      <c r="AI43" s="22">
        <v>32822</v>
      </c>
      <c r="AJ43" s="177"/>
      <c r="AK43" s="178" t="s">
        <v>456</v>
      </c>
      <c r="AL43" s="23" t="s">
        <v>457</v>
      </c>
      <c r="AM43" s="99" t="s">
        <v>458</v>
      </c>
      <c r="AN43" s="23" t="str">
        <f>AL43</f>
        <v>reporte total cuarto trimestre</v>
      </c>
      <c r="AO43" s="179" t="s">
        <v>459</v>
      </c>
      <c r="AP43" s="179" t="s">
        <v>457</v>
      </c>
      <c r="AQ43" s="177"/>
      <c r="AR43" s="22">
        <f t="shared" si="11"/>
        <v>32822</v>
      </c>
      <c r="AS43" s="22">
        <f t="shared" si="15"/>
        <v>18510</v>
      </c>
      <c r="AT43" s="339" t="s">
        <v>282</v>
      </c>
      <c r="AU43" s="142" t="s">
        <v>282</v>
      </c>
      <c r="AV43" s="142" t="s">
        <v>460</v>
      </c>
      <c r="AW43" s="34"/>
      <c r="AX43" s="34" t="s">
        <v>77</v>
      </c>
      <c r="AY43" s="132" t="s">
        <v>461</v>
      </c>
      <c r="AZ43" s="72" t="s">
        <v>186</v>
      </c>
      <c r="BA43" s="34" t="s">
        <v>79</v>
      </c>
      <c r="BB43" s="98" t="s">
        <v>207</v>
      </c>
      <c r="BC43" s="38" t="s">
        <v>81</v>
      </c>
    </row>
    <row r="44" spans="1:55" ht="183.6" x14ac:dyDescent="0.3">
      <c r="A44" s="342"/>
      <c r="B44" s="342"/>
      <c r="C44" s="342"/>
      <c r="D44" s="342"/>
      <c r="E44" s="342"/>
      <c r="F44" s="342"/>
      <c r="G44" s="342"/>
      <c r="H44" s="342"/>
      <c r="I44" s="342"/>
      <c r="J44" s="347"/>
      <c r="K44" s="347"/>
      <c r="L44" s="333"/>
      <c r="M44" s="395"/>
      <c r="N44" s="333"/>
      <c r="O44" s="333"/>
      <c r="P44" s="355"/>
      <c r="Q44" s="95" t="s">
        <v>462</v>
      </c>
      <c r="R44" s="21" t="s">
        <v>463</v>
      </c>
      <c r="S44" s="21" t="s">
        <v>66</v>
      </c>
      <c r="T44" s="22">
        <v>0</v>
      </c>
      <c r="U44" s="22">
        <v>0</v>
      </c>
      <c r="V44" s="23" t="s">
        <v>464</v>
      </c>
      <c r="W44" s="23" t="s">
        <v>465</v>
      </c>
      <c r="X44" s="24">
        <v>20000</v>
      </c>
      <c r="Y44" s="25">
        <v>25077</v>
      </c>
      <c r="Z44" s="180">
        <v>16000</v>
      </c>
      <c r="AA44" s="181">
        <v>0</v>
      </c>
      <c r="AB44" s="181">
        <v>1377</v>
      </c>
      <c r="AC44" s="40"/>
      <c r="AD44" s="182">
        <v>0</v>
      </c>
      <c r="AE44" s="180"/>
      <c r="AF44" s="30">
        <f>AA44+AB44+AD44+AE44</f>
        <v>1377</v>
      </c>
      <c r="AG44" s="183">
        <v>16000</v>
      </c>
      <c r="AH44" s="184"/>
      <c r="AI44" s="183">
        <v>16000</v>
      </c>
      <c r="AJ44" s="184"/>
      <c r="AK44" s="185" t="s">
        <v>466</v>
      </c>
      <c r="AL44" s="186" t="s">
        <v>467</v>
      </c>
      <c r="AM44" s="187" t="s">
        <v>468</v>
      </c>
      <c r="AN44" s="23" t="str">
        <f t="shared" ref="AN44:AN45" si="18">AL44</f>
        <v>se reportara en junio 28 _1.000 prsonas y el 20 de diciembre 15.000</v>
      </c>
      <c r="AO44" s="188" t="s">
        <v>469</v>
      </c>
      <c r="AP44" s="188" t="s">
        <v>470</v>
      </c>
      <c r="AQ44" s="189"/>
      <c r="AR44" s="22">
        <f t="shared" si="11"/>
        <v>68000</v>
      </c>
      <c r="AS44" s="22">
        <f t="shared" si="15"/>
        <v>26454</v>
      </c>
      <c r="AT44" s="355"/>
      <c r="AU44" s="142" t="s">
        <v>282</v>
      </c>
      <c r="AV44" s="142" t="s">
        <v>460</v>
      </c>
      <c r="AW44" s="34"/>
      <c r="AX44" s="34" t="s">
        <v>77</v>
      </c>
      <c r="AY44" s="35"/>
      <c r="AZ44" s="72" t="s">
        <v>186</v>
      </c>
      <c r="BA44" s="34" t="s">
        <v>79</v>
      </c>
      <c r="BB44" s="98" t="s">
        <v>207</v>
      </c>
      <c r="BC44" s="38" t="s">
        <v>81</v>
      </c>
    </row>
    <row r="45" spans="1:55" ht="409.6" x14ac:dyDescent="0.3">
      <c r="A45" s="343"/>
      <c r="B45" s="343"/>
      <c r="C45" s="343"/>
      <c r="D45" s="343"/>
      <c r="E45" s="343"/>
      <c r="F45" s="343"/>
      <c r="G45" s="343"/>
      <c r="H45" s="343"/>
      <c r="I45" s="343"/>
      <c r="J45" s="348"/>
      <c r="K45" s="348"/>
      <c r="L45" s="334"/>
      <c r="M45" s="396"/>
      <c r="N45" s="334"/>
      <c r="O45" s="334"/>
      <c r="P45" s="340"/>
      <c r="Q45" s="21" t="s">
        <v>471</v>
      </c>
      <c r="R45" s="21" t="s">
        <v>472</v>
      </c>
      <c r="S45" s="21" t="s">
        <v>209</v>
      </c>
      <c r="T45" s="22">
        <v>1569</v>
      </c>
      <c r="U45" s="22">
        <v>1569</v>
      </c>
      <c r="V45" s="23" t="s">
        <v>473</v>
      </c>
      <c r="W45" s="23" t="s">
        <v>474</v>
      </c>
      <c r="X45" s="24">
        <v>2109</v>
      </c>
      <c r="Y45" s="25">
        <v>656</v>
      </c>
      <c r="Z45" s="180">
        <v>2541</v>
      </c>
      <c r="AA45" s="181">
        <v>2225</v>
      </c>
      <c r="AB45" s="181">
        <v>0</v>
      </c>
      <c r="AC45" s="47"/>
      <c r="AD45" s="182">
        <v>0</v>
      </c>
      <c r="AE45" s="180"/>
      <c r="AF45" s="30">
        <f>AA45</f>
        <v>2225</v>
      </c>
      <c r="AG45" s="183">
        <v>2973</v>
      </c>
      <c r="AH45" s="184"/>
      <c r="AI45" s="183">
        <v>3405</v>
      </c>
      <c r="AJ45" s="184"/>
      <c r="AK45" s="190" t="s">
        <v>475</v>
      </c>
      <c r="AL45" s="191" t="s">
        <v>476</v>
      </c>
      <c r="AM45" s="192" t="s">
        <v>477</v>
      </c>
      <c r="AN45" s="193" t="str">
        <f t="shared" si="18"/>
        <v>se reportara el cuerto trimestre</v>
      </c>
      <c r="AO45" s="188" t="s">
        <v>478</v>
      </c>
      <c r="AP45" s="188" t="s">
        <v>470</v>
      </c>
      <c r="AQ45" s="189"/>
      <c r="AR45" s="22">
        <f t="shared" si="11"/>
        <v>3405</v>
      </c>
      <c r="AS45" s="22">
        <f t="shared" si="15"/>
        <v>2225</v>
      </c>
      <c r="AT45" s="340"/>
      <c r="AU45" s="142" t="s">
        <v>282</v>
      </c>
      <c r="AV45" s="142" t="s">
        <v>460</v>
      </c>
      <c r="AW45" s="34"/>
      <c r="AX45" s="34" t="s">
        <v>77</v>
      </c>
      <c r="AY45" s="35"/>
      <c r="AZ45" s="72" t="s">
        <v>186</v>
      </c>
      <c r="BA45" s="34" t="s">
        <v>79</v>
      </c>
      <c r="BB45" s="98" t="s">
        <v>207</v>
      </c>
      <c r="BC45" s="38" t="s">
        <v>81</v>
      </c>
    </row>
    <row r="46" spans="1:55" ht="202.5" customHeight="1" x14ac:dyDescent="0.3">
      <c r="A46" s="341" t="s">
        <v>54</v>
      </c>
      <c r="B46" s="341" t="s">
        <v>109</v>
      </c>
      <c r="C46" s="341" t="s">
        <v>56</v>
      </c>
      <c r="D46" s="341" t="s">
        <v>219</v>
      </c>
      <c r="E46" s="341" t="s">
        <v>481</v>
      </c>
      <c r="F46" s="341" t="s">
        <v>482</v>
      </c>
      <c r="G46" s="341" t="s">
        <v>60</v>
      </c>
      <c r="H46" s="341" t="s">
        <v>414</v>
      </c>
      <c r="I46" s="341" t="s">
        <v>415</v>
      </c>
      <c r="J46" s="379">
        <v>50481316627</v>
      </c>
      <c r="K46" s="381">
        <v>50481316623.720001</v>
      </c>
      <c r="L46" s="337">
        <v>53523800000</v>
      </c>
      <c r="M46" s="391">
        <v>31467730956</v>
      </c>
      <c r="N46" s="337">
        <f>(L46*0.03)+L46</f>
        <v>55129514000</v>
      </c>
      <c r="O46" s="337">
        <f>(N46*0.03)+N46</f>
        <v>56783399420</v>
      </c>
      <c r="P46" s="339" t="s">
        <v>483</v>
      </c>
      <c r="Q46" s="21" t="s">
        <v>484</v>
      </c>
      <c r="R46" s="21" t="s">
        <v>485</v>
      </c>
      <c r="S46" s="21" t="s">
        <v>66</v>
      </c>
      <c r="T46" s="22">
        <v>3</v>
      </c>
      <c r="U46" s="22">
        <v>5</v>
      </c>
      <c r="V46" s="23" t="s">
        <v>486</v>
      </c>
      <c r="W46" s="23" t="s">
        <v>487</v>
      </c>
      <c r="X46" s="24">
        <v>5</v>
      </c>
      <c r="Y46" s="25">
        <v>5</v>
      </c>
      <c r="Z46" s="26">
        <v>4</v>
      </c>
      <c r="AA46" s="27">
        <v>3</v>
      </c>
      <c r="AB46" s="27">
        <v>1</v>
      </c>
      <c r="AC46" s="40"/>
      <c r="AD46" s="29">
        <v>0</v>
      </c>
      <c r="AE46" s="26"/>
      <c r="AF46" s="30">
        <f t="shared" ref="AF46:AF49" si="19">AA46+AB46+AD46+AE46</f>
        <v>4</v>
      </c>
      <c r="AG46" s="22">
        <v>3</v>
      </c>
      <c r="AH46" s="195">
        <v>0</v>
      </c>
      <c r="AI46" s="22">
        <v>3</v>
      </c>
      <c r="AJ46" s="195">
        <v>0</v>
      </c>
      <c r="AK46" s="23" t="s">
        <v>488</v>
      </c>
      <c r="AL46" s="196"/>
      <c r="AM46" s="31" t="s">
        <v>489</v>
      </c>
      <c r="AN46" s="31" t="s">
        <v>61</v>
      </c>
      <c r="AO46" s="30" t="s">
        <v>490</v>
      </c>
      <c r="AP46" s="30" t="s">
        <v>491</v>
      </c>
      <c r="AQ46" s="195"/>
      <c r="AR46" s="22">
        <f t="shared" ref="AR46:AR55" si="20">+_xlfn.IFS(S46="Acumulado",X46+Z46+AG46+AI46,S46="Capacidad",AI46,S46="Flujo",AI46,S46="Reducción",AI46,S46="Stock",AI46)</f>
        <v>15</v>
      </c>
      <c r="AS46" s="22">
        <f t="shared" si="15"/>
        <v>9</v>
      </c>
      <c r="AT46" s="339" t="s">
        <v>425</v>
      </c>
      <c r="AU46" s="170" t="s">
        <v>425</v>
      </c>
      <c r="AV46" s="142" t="s">
        <v>492</v>
      </c>
      <c r="AW46" s="197"/>
      <c r="AX46" s="34" t="s">
        <v>77</v>
      </c>
      <c r="AY46" s="171" t="s">
        <v>493</v>
      </c>
      <c r="AZ46" s="45" t="s">
        <v>494</v>
      </c>
      <c r="BA46" s="34" t="s">
        <v>79</v>
      </c>
      <c r="BB46" s="37" t="s">
        <v>80</v>
      </c>
      <c r="BC46" s="38" t="s">
        <v>81</v>
      </c>
    </row>
    <row r="47" spans="1:55" ht="202.5" customHeight="1" x14ac:dyDescent="0.3">
      <c r="A47" s="342"/>
      <c r="B47" s="342"/>
      <c r="C47" s="342"/>
      <c r="D47" s="342"/>
      <c r="E47" s="342"/>
      <c r="F47" s="342"/>
      <c r="G47" s="342"/>
      <c r="H47" s="342"/>
      <c r="I47" s="342"/>
      <c r="J47" s="384">
        <v>0</v>
      </c>
      <c r="K47" s="385"/>
      <c r="L47" s="383"/>
      <c r="M47" s="392"/>
      <c r="N47" s="383"/>
      <c r="O47" s="383"/>
      <c r="P47" s="355"/>
      <c r="Q47" s="21" t="s">
        <v>495</v>
      </c>
      <c r="R47" s="21" t="s">
        <v>496</v>
      </c>
      <c r="S47" s="21" t="s">
        <v>66</v>
      </c>
      <c r="T47" s="22">
        <v>42</v>
      </c>
      <c r="U47" s="22">
        <v>130</v>
      </c>
      <c r="V47" s="23" t="s">
        <v>497</v>
      </c>
      <c r="W47" s="23" t="s">
        <v>498</v>
      </c>
      <c r="X47" s="24">
        <v>130</v>
      </c>
      <c r="Y47" s="25">
        <v>130</v>
      </c>
      <c r="Z47" s="26">
        <v>170</v>
      </c>
      <c r="AA47" s="27">
        <v>17</v>
      </c>
      <c r="AB47" s="27">
        <v>21</v>
      </c>
      <c r="AC47" s="40"/>
      <c r="AD47" s="29">
        <v>50</v>
      </c>
      <c r="AE47" s="26"/>
      <c r="AF47" s="30">
        <f t="shared" si="19"/>
        <v>88</v>
      </c>
      <c r="AG47" s="22">
        <v>130</v>
      </c>
      <c r="AH47" s="22">
        <v>0</v>
      </c>
      <c r="AI47" s="22">
        <v>100</v>
      </c>
      <c r="AJ47" s="22">
        <v>0</v>
      </c>
      <c r="AK47" s="23" t="s">
        <v>499</v>
      </c>
      <c r="AL47" s="23" t="s">
        <v>500</v>
      </c>
      <c r="AM47" s="31" t="s">
        <v>501</v>
      </c>
      <c r="AN47" s="31" t="s">
        <v>61</v>
      </c>
      <c r="AO47" s="30" t="s">
        <v>502</v>
      </c>
      <c r="AP47" s="30" t="s">
        <v>61</v>
      </c>
      <c r="AQ47" s="22"/>
      <c r="AR47" s="22">
        <f t="shared" si="20"/>
        <v>530</v>
      </c>
      <c r="AS47" s="22">
        <f t="shared" si="15"/>
        <v>218</v>
      </c>
      <c r="AT47" s="355"/>
      <c r="AU47" s="170" t="s">
        <v>425</v>
      </c>
      <c r="AV47" s="142" t="s">
        <v>492</v>
      </c>
      <c r="AW47" s="197"/>
      <c r="AX47" s="34" t="s">
        <v>77</v>
      </c>
      <c r="AY47" s="171" t="s">
        <v>503</v>
      </c>
      <c r="AZ47" s="45" t="s">
        <v>494</v>
      </c>
      <c r="BA47" s="34" t="s">
        <v>79</v>
      </c>
      <c r="BB47" s="37" t="s">
        <v>80</v>
      </c>
      <c r="BC47" s="38" t="s">
        <v>81</v>
      </c>
    </row>
    <row r="48" spans="1:55" ht="202.5" customHeight="1" x14ac:dyDescent="0.3">
      <c r="A48" s="342"/>
      <c r="B48" s="342"/>
      <c r="C48" s="342"/>
      <c r="D48" s="342"/>
      <c r="E48" s="342"/>
      <c r="F48" s="342"/>
      <c r="G48" s="342"/>
      <c r="H48" s="342"/>
      <c r="I48" s="342"/>
      <c r="J48" s="384"/>
      <c r="K48" s="385"/>
      <c r="L48" s="383"/>
      <c r="M48" s="392"/>
      <c r="N48" s="383"/>
      <c r="O48" s="383"/>
      <c r="P48" s="355"/>
      <c r="Q48" s="21" t="s">
        <v>504</v>
      </c>
      <c r="R48" s="21" t="s">
        <v>505</v>
      </c>
      <c r="S48" s="21" t="s">
        <v>66</v>
      </c>
      <c r="T48" s="22">
        <v>0</v>
      </c>
      <c r="U48" s="22">
        <v>0</v>
      </c>
      <c r="V48" s="23"/>
      <c r="W48" s="23"/>
      <c r="X48" s="24"/>
      <c r="Y48" s="25"/>
      <c r="Z48" s="26">
        <v>100</v>
      </c>
      <c r="AA48" s="27"/>
      <c r="AB48" s="27"/>
      <c r="AC48" s="40"/>
      <c r="AD48" s="29">
        <v>239</v>
      </c>
      <c r="AE48" s="26"/>
      <c r="AF48" s="30"/>
      <c r="AG48" s="22">
        <v>100</v>
      </c>
      <c r="AH48" s="22"/>
      <c r="AI48" s="22">
        <v>100</v>
      </c>
      <c r="AJ48" s="22"/>
      <c r="AK48" s="23"/>
      <c r="AL48" s="23"/>
      <c r="AM48" s="31"/>
      <c r="AN48" s="31"/>
      <c r="AO48" s="30" t="s">
        <v>506</v>
      </c>
      <c r="AP48" s="30" t="s">
        <v>424</v>
      </c>
      <c r="AQ48" s="22"/>
      <c r="AR48" s="22">
        <f t="shared" si="20"/>
        <v>300</v>
      </c>
      <c r="AS48" s="22">
        <f t="shared" si="15"/>
        <v>0</v>
      </c>
      <c r="AT48" s="355"/>
      <c r="AU48" s="170" t="s">
        <v>425</v>
      </c>
      <c r="AV48" s="142" t="s">
        <v>492</v>
      </c>
      <c r="AW48" s="197"/>
      <c r="AX48" s="34"/>
      <c r="AY48" s="171"/>
      <c r="AZ48" s="45" t="s">
        <v>494</v>
      </c>
      <c r="BA48" s="34" t="s">
        <v>79</v>
      </c>
      <c r="BB48" s="37" t="s">
        <v>80</v>
      </c>
      <c r="BC48" s="38" t="s">
        <v>81</v>
      </c>
    </row>
    <row r="49" spans="1:55" ht="409.5" customHeight="1" x14ac:dyDescent="0.3">
      <c r="A49" s="343"/>
      <c r="B49" s="343"/>
      <c r="C49" s="343"/>
      <c r="D49" s="343"/>
      <c r="E49" s="343"/>
      <c r="F49" s="343"/>
      <c r="G49" s="343"/>
      <c r="H49" s="343"/>
      <c r="I49" s="343"/>
      <c r="J49" s="380">
        <v>0</v>
      </c>
      <c r="K49" s="382"/>
      <c r="L49" s="338"/>
      <c r="M49" s="393"/>
      <c r="N49" s="338"/>
      <c r="O49" s="338"/>
      <c r="P49" s="340"/>
      <c r="Q49" s="21" t="s">
        <v>504</v>
      </c>
      <c r="R49" s="21" t="s">
        <v>507</v>
      </c>
      <c r="S49" s="21" t="s">
        <v>66</v>
      </c>
      <c r="T49" s="22">
        <v>978</v>
      </c>
      <c r="U49" s="22">
        <v>978</v>
      </c>
      <c r="V49" s="23" t="s">
        <v>508</v>
      </c>
      <c r="W49" s="23" t="s">
        <v>509</v>
      </c>
      <c r="X49" s="24">
        <v>932</v>
      </c>
      <c r="Y49" s="25">
        <v>1583</v>
      </c>
      <c r="Z49" s="26">
        <v>1225</v>
      </c>
      <c r="AA49" s="27">
        <v>32</v>
      </c>
      <c r="AB49" s="27">
        <v>35</v>
      </c>
      <c r="AC49" s="40"/>
      <c r="AD49" s="29">
        <v>11</v>
      </c>
      <c r="AE49" s="26"/>
      <c r="AF49" s="30">
        <f t="shared" si="19"/>
        <v>78</v>
      </c>
      <c r="AG49" s="22">
        <v>988</v>
      </c>
      <c r="AH49" s="22">
        <v>0</v>
      </c>
      <c r="AI49" s="22">
        <v>988</v>
      </c>
      <c r="AJ49" s="22">
        <v>0</v>
      </c>
      <c r="AK49" s="23" t="s">
        <v>510</v>
      </c>
      <c r="AL49" s="23" t="s">
        <v>500</v>
      </c>
      <c r="AM49" s="31" t="s">
        <v>511</v>
      </c>
      <c r="AN49" s="31" t="s">
        <v>61</v>
      </c>
      <c r="AO49" s="30" t="s">
        <v>512</v>
      </c>
      <c r="AP49" s="30" t="s">
        <v>61</v>
      </c>
      <c r="AQ49" s="22"/>
      <c r="AR49" s="22">
        <f t="shared" si="20"/>
        <v>4133</v>
      </c>
      <c r="AS49" s="22">
        <f t="shared" si="15"/>
        <v>1661</v>
      </c>
      <c r="AT49" s="340"/>
      <c r="AU49" s="170" t="s">
        <v>425</v>
      </c>
      <c r="AV49" s="142" t="s">
        <v>492</v>
      </c>
      <c r="AW49" s="34"/>
      <c r="AX49" s="34" t="s">
        <v>77</v>
      </c>
      <c r="AY49" s="171" t="s">
        <v>513</v>
      </c>
      <c r="AZ49" s="45" t="s">
        <v>494</v>
      </c>
      <c r="BA49" s="78"/>
      <c r="BB49" s="37" t="s">
        <v>80</v>
      </c>
      <c r="BC49" s="38" t="s">
        <v>81</v>
      </c>
    </row>
    <row r="50" spans="1:55" ht="326.39999999999998" customHeight="1" x14ac:dyDescent="0.3">
      <c r="A50" s="341" t="s">
        <v>514</v>
      </c>
      <c r="B50" s="341" t="s">
        <v>515</v>
      </c>
      <c r="C50" s="341" t="s">
        <v>516</v>
      </c>
      <c r="D50" s="341" t="s">
        <v>517</v>
      </c>
      <c r="E50" s="341" t="s">
        <v>518</v>
      </c>
      <c r="F50" s="341" t="s">
        <v>519</v>
      </c>
      <c r="G50" s="341" t="s">
        <v>520</v>
      </c>
      <c r="H50" s="341" t="s">
        <v>61</v>
      </c>
      <c r="I50" s="341" t="s">
        <v>521</v>
      </c>
      <c r="J50" s="379">
        <v>2338549865</v>
      </c>
      <c r="K50" s="381">
        <v>1973233614.8099999</v>
      </c>
      <c r="L50" s="337">
        <v>1797497534</v>
      </c>
      <c r="M50" s="337">
        <v>931340751</v>
      </c>
      <c r="N50" s="337">
        <f>(L50*0.03)+L50</f>
        <v>1851422460.02</v>
      </c>
      <c r="O50" s="337">
        <f>(N50*0.03)+N50</f>
        <v>1906965133.8206</v>
      </c>
      <c r="P50" s="339" t="s">
        <v>522</v>
      </c>
      <c r="Q50" s="21" t="s">
        <v>523</v>
      </c>
      <c r="R50" s="21" t="s">
        <v>524</v>
      </c>
      <c r="S50" s="21" t="s">
        <v>66</v>
      </c>
      <c r="T50" s="22">
        <v>1</v>
      </c>
      <c r="U50" s="22">
        <v>1</v>
      </c>
      <c r="V50" s="168" t="s">
        <v>525</v>
      </c>
      <c r="W50" s="168" t="s">
        <v>526</v>
      </c>
      <c r="X50" s="24">
        <v>1</v>
      </c>
      <c r="Y50" s="25">
        <v>1</v>
      </c>
      <c r="Z50" s="26">
        <v>1</v>
      </c>
      <c r="AA50" s="27">
        <v>1</v>
      </c>
      <c r="AB50" s="27">
        <v>1</v>
      </c>
      <c r="AC50" s="43"/>
      <c r="AD50" s="29">
        <v>1</v>
      </c>
      <c r="AE50" s="26"/>
      <c r="AF50" s="30">
        <f t="shared" ref="AF50:AF55" si="21">AA50</f>
        <v>1</v>
      </c>
      <c r="AG50" s="22">
        <v>1</v>
      </c>
      <c r="AH50" s="22">
        <v>0</v>
      </c>
      <c r="AI50" s="22">
        <v>1</v>
      </c>
      <c r="AJ50" s="22"/>
      <c r="AK50" s="168" t="s">
        <v>527</v>
      </c>
      <c r="AL50" s="23"/>
      <c r="AM50" s="23" t="s">
        <v>528</v>
      </c>
      <c r="AN50" s="23" t="s">
        <v>61</v>
      </c>
      <c r="AO50" s="30" t="s">
        <v>528</v>
      </c>
      <c r="AP50" s="30" t="s">
        <v>61</v>
      </c>
      <c r="AQ50" s="22"/>
      <c r="AR50" s="22">
        <f t="shared" si="20"/>
        <v>4</v>
      </c>
      <c r="AS50" s="22">
        <f t="shared" si="15"/>
        <v>2</v>
      </c>
      <c r="AT50" s="309" t="s">
        <v>529</v>
      </c>
      <c r="AU50" s="198" t="s">
        <v>529</v>
      </c>
      <c r="AV50" s="33" t="s">
        <v>530</v>
      </c>
      <c r="AW50" s="34"/>
      <c r="AX50" s="34" t="s">
        <v>77</v>
      </c>
      <c r="AY50" s="35"/>
      <c r="AZ50" s="199" t="s">
        <v>61</v>
      </c>
      <c r="BA50" s="34" t="s">
        <v>79</v>
      </c>
      <c r="BB50" s="202" t="s">
        <v>541</v>
      </c>
      <c r="BC50" s="203"/>
    </row>
    <row r="51" spans="1:55" ht="162" customHeight="1" x14ac:dyDescent="0.3">
      <c r="A51" s="342"/>
      <c r="B51" s="342"/>
      <c r="C51" s="342"/>
      <c r="D51" s="342"/>
      <c r="E51" s="342"/>
      <c r="F51" s="342"/>
      <c r="G51" s="342"/>
      <c r="H51" s="342"/>
      <c r="I51" s="342"/>
      <c r="J51" s="384">
        <v>0</v>
      </c>
      <c r="K51" s="385"/>
      <c r="L51" s="383"/>
      <c r="M51" s="383"/>
      <c r="N51" s="383"/>
      <c r="O51" s="383"/>
      <c r="P51" s="355"/>
      <c r="Q51" s="21" t="s">
        <v>531</v>
      </c>
      <c r="R51" s="21" t="s">
        <v>532</v>
      </c>
      <c r="S51" s="21" t="s">
        <v>66</v>
      </c>
      <c r="T51" s="22">
        <v>1</v>
      </c>
      <c r="U51" s="22">
        <v>1</v>
      </c>
      <c r="V51" s="168" t="s">
        <v>533</v>
      </c>
      <c r="W51" s="168" t="s">
        <v>534</v>
      </c>
      <c r="X51" s="24">
        <v>1</v>
      </c>
      <c r="Y51" s="25">
        <v>1</v>
      </c>
      <c r="Z51" s="26">
        <v>1</v>
      </c>
      <c r="AA51" s="27">
        <v>1</v>
      </c>
      <c r="AB51" s="27">
        <v>1</v>
      </c>
      <c r="AC51" s="43"/>
      <c r="AD51" s="29">
        <v>1</v>
      </c>
      <c r="AE51" s="26"/>
      <c r="AF51" s="30">
        <f t="shared" si="21"/>
        <v>1</v>
      </c>
      <c r="AG51" s="22">
        <v>1</v>
      </c>
      <c r="AH51" s="200">
        <v>0</v>
      </c>
      <c r="AI51" s="22">
        <v>1</v>
      </c>
      <c r="AJ51" s="200"/>
      <c r="AK51" s="201" t="s">
        <v>535</v>
      </c>
      <c r="AL51" s="196"/>
      <c r="AM51" s="23" t="s">
        <v>528</v>
      </c>
      <c r="AN51" s="23" t="s">
        <v>61</v>
      </c>
      <c r="AO51" s="30" t="s">
        <v>528</v>
      </c>
      <c r="AP51" s="30" t="s">
        <v>61</v>
      </c>
      <c r="AQ51" s="200"/>
      <c r="AR51" s="22">
        <f t="shared" si="20"/>
        <v>4</v>
      </c>
      <c r="AS51" s="22">
        <f t="shared" si="15"/>
        <v>2</v>
      </c>
      <c r="AT51" s="356"/>
      <c r="AU51" s="198" t="s">
        <v>529</v>
      </c>
      <c r="AV51" s="33" t="s">
        <v>530</v>
      </c>
      <c r="AW51" s="34"/>
      <c r="AX51" s="34" t="s">
        <v>77</v>
      </c>
      <c r="AY51" s="35"/>
      <c r="AZ51" s="199" t="s">
        <v>61</v>
      </c>
      <c r="BA51" s="34" t="s">
        <v>79</v>
      </c>
      <c r="BB51" s="202" t="s">
        <v>541</v>
      </c>
      <c r="BC51" s="203"/>
    </row>
    <row r="52" spans="1:55" ht="101.25" customHeight="1" x14ac:dyDescent="0.3">
      <c r="A52" s="342"/>
      <c r="B52" s="342"/>
      <c r="C52" s="342"/>
      <c r="D52" s="342"/>
      <c r="E52" s="342"/>
      <c r="F52" s="342"/>
      <c r="G52" s="342"/>
      <c r="H52" s="342"/>
      <c r="I52" s="342"/>
      <c r="J52" s="384">
        <v>0</v>
      </c>
      <c r="K52" s="385"/>
      <c r="L52" s="383"/>
      <c r="M52" s="383"/>
      <c r="N52" s="383"/>
      <c r="O52" s="383"/>
      <c r="P52" s="355"/>
      <c r="Q52" s="21" t="s">
        <v>536</v>
      </c>
      <c r="R52" s="21" t="s">
        <v>537</v>
      </c>
      <c r="S52" s="21" t="s">
        <v>66</v>
      </c>
      <c r="T52" s="22">
        <v>1</v>
      </c>
      <c r="U52" s="22">
        <v>1</v>
      </c>
      <c r="V52" s="168" t="s">
        <v>538</v>
      </c>
      <c r="W52" s="168" t="s">
        <v>539</v>
      </c>
      <c r="X52" s="24">
        <v>1</v>
      </c>
      <c r="Y52" s="25">
        <v>1</v>
      </c>
      <c r="Z52" s="26">
        <v>1</v>
      </c>
      <c r="AA52" s="27">
        <v>1</v>
      </c>
      <c r="AB52" s="27">
        <v>1</v>
      </c>
      <c r="AC52" s="43"/>
      <c r="AD52" s="29">
        <v>1</v>
      </c>
      <c r="AE52" s="26"/>
      <c r="AF52" s="30">
        <f t="shared" si="21"/>
        <v>1</v>
      </c>
      <c r="AG52" s="22">
        <v>1</v>
      </c>
      <c r="AH52" s="200">
        <v>0</v>
      </c>
      <c r="AI52" s="22">
        <v>1</v>
      </c>
      <c r="AJ52" s="200"/>
      <c r="AK52" s="168" t="s">
        <v>540</v>
      </c>
      <c r="AL52" s="196"/>
      <c r="AM52" s="23" t="s">
        <v>528</v>
      </c>
      <c r="AN52" s="23" t="s">
        <v>61</v>
      </c>
      <c r="AO52" s="30" t="s">
        <v>528</v>
      </c>
      <c r="AP52" s="30" t="s">
        <v>61</v>
      </c>
      <c r="AQ52" s="200"/>
      <c r="AR52" s="22">
        <f t="shared" si="20"/>
        <v>4</v>
      </c>
      <c r="AS52" s="22">
        <f t="shared" si="15"/>
        <v>2</v>
      </c>
      <c r="AT52" s="356"/>
      <c r="AU52" s="198" t="s">
        <v>529</v>
      </c>
      <c r="AV52" s="33" t="s">
        <v>530</v>
      </c>
      <c r="AW52" s="34"/>
      <c r="AX52" s="34" t="s">
        <v>77</v>
      </c>
      <c r="AY52" s="35"/>
      <c r="AZ52" s="199" t="s">
        <v>61</v>
      </c>
      <c r="BA52" s="34" t="s">
        <v>79</v>
      </c>
      <c r="BB52" s="202" t="s">
        <v>541</v>
      </c>
      <c r="BC52" s="203"/>
    </row>
    <row r="53" spans="1:55" ht="121.5" customHeight="1" x14ac:dyDescent="0.3">
      <c r="A53" s="342"/>
      <c r="B53" s="342"/>
      <c r="C53" s="342"/>
      <c r="D53" s="342"/>
      <c r="E53" s="342"/>
      <c r="F53" s="342"/>
      <c r="G53" s="342"/>
      <c r="H53" s="342"/>
      <c r="I53" s="342"/>
      <c r="J53" s="384">
        <v>0</v>
      </c>
      <c r="K53" s="385"/>
      <c r="L53" s="383"/>
      <c r="M53" s="383"/>
      <c r="N53" s="383"/>
      <c r="O53" s="383"/>
      <c r="P53" s="355"/>
      <c r="Q53" s="21" t="s">
        <v>542</v>
      </c>
      <c r="R53" s="21" t="s">
        <v>543</v>
      </c>
      <c r="S53" s="21" t="s">
        <v>66</v>
      </c>
      <c r="T53" s="22">
        <v>1</v>
      </c>
      <c r="U53" s="22">
        <v>1</v>
      </c>
      <c r="V53" s="168" t="s">
        <v>544</v>
      </c>
      <c r="W53" s="168" t="s">
        <v>545</v>
      </c>
      <c r="X53" s="24">
        <v>1</v>
      </c>
      <c r="Y53" s="25">
        <v>1</v>
      </c>
      <c r="Z53" s="26">
        <v>1</v>
      </c>
      <c r="AA53" s="27">
        <v>1</v>
      </c>
      <c r="AB53" s="27">
        <v>1</v>
      </c>
      <c r="AC53" s="43"/>
      <c r="AD53" s="29">
        <v>1</v>
      </c>
      <c r="AE53" s="26"/>
      <c r="AF53" s="30">
        <f t="shared" si="21"/>
        <v>1</v>
      </c>
      <c r="AG53" s="22">
        <v>1</v>
      </c>
      <c r="AH53" s="200">
        <v>0</v>
      </c>
      <c r="AI53" s="22">
        <v>1</v>
      </c>
      <c r="AJ53" s="200"/>
      <c r="AK53" s="168" t="s">
        <v>546</v>
      </c>
      <c r="AL53" s="196"/>
      <c r="AM53" s="23" t="s">
        <v>528</v>
      </c>
      <c r="AN53" s="23" t="s">
        <v>61</v>
      </c>
      <c r="AO53" s="30" t="s">
        <v>528</v>
      </c>
      <c r="AP53" s="30" t="s">
        <v>61</v>
      </c>
      <c r="AQ53" s="200"/>
      <c r="AR53" s="22">
        <f t="shared" si="20"/>
        <v>4</v>
      </c>
      <c r="AS53" s="22">
        <f t="shared" si="15"/>
        <v>2</v>
      </c>
      <c r="AT53" s="356"/>
      <c r="AU53" s="198" t="s">
        <v>529</v>
      </c>
      <c r="AV53" s="33" t="s">
        <v>530</v>
      </c>
      <c r="AW53" s="34"/>
      <c r="AX53" s="34" t="s">
        <v>77</v>
      </c>
      <c r="AY53" s="35"/>
      <c r="AZ53" s="199" t="s">
        <v>61</v>
      </c>
      <c r="BA53" s="34" t="s">
        <v>79</v>
      </c>
      <c r="BB53" s="202" t="s">
        <v>541</v>
      </c>
      <c r="BC53" s="203"/>
    </row>
    <row r="54" spans="1:55" ht="141.75" customHeight="1" x14ac:dyDescent="0.3">
      <c r="A54" s="342"/>
      <c r="B54" s="342"/>
      <c r="C54" s="342"/>
      <c r="D54" s="342"/>
      <c r="E54" s="342"/>
      <c r="F54" s="342"/>
      <c r="G54" s="342"/>
      <c r="H54" s="342"/>
      <c r="I54" s="342"/>
      <c r="J54" s="384">
        <v>0</v>
      </c>
      <c r="K54" s="385"/>
      <c r="L54" s="383"/>
      <c r="M54" s="383"/>
      <c r="N54" s="383"/>
      <c r="O54" s="383"/>
      <c r="P54" s="355"/>
      <c r="Q54" s="21" t="s">
        <v>547</v>
      </c>
      <c r="R54" s="21" t="s">
        <v>548</v>
      </c>
      <c r="S54" s="21" t="s">
        <v>66</v>
      </c>
      <c r="T54" s="22">
        <v>1</v>
      </c>
      <c r="U54" s="22">
        <v>1</v>
      </c>
      <c r="V54" s="168" t="s">
        <v>549</v>
      </c>
      <c r="W54" s="23" t="s">
        <v>550</v>
      </c>
      <c r="X54" s="24">
        <v>1</v>
      </c>
      <c r="Y54" s="25">
        <v>1</v>
      </c>
      <c r="Z54" s="26">
        <v>1</v>
      </c>
      <c r="AA54" s="27">
        <v>1</v>
      </c>
      <c r="AB54" s="27">
        <v>1</v>
      </c>
      <c r="AC54" s="43"/>
      <c r="AD54" s="29">
        <v>1</v>
      </c>
      <c r="AE54" s="26"/>
      <c r="AF54" s="30">
        <f t="shared" si="21"/>
        <v>1</v>
      </c>
      <c r="AG54" s="22">
        <v>1</v>
      </c>
      <c r="AH54" s="200">
        <v>0</v>
      </c>
      <c r="AI54" s="22">
        <v>1</v>
      </c>
      <c r="AJ54" s="200"/>
      <c r="AK54" s="168" t="s">
        <v>551</v>
      </c>
      <c r="AL54" s="196"/>
      <c r="AM54" s="23" t="s">
        <v>528</v>
      </c>
      <c r="AN54" s="23" t="s">
        <v>61</v>
      </c>
      <c r="AO54" s="30" t="s">
        <v>528</v>
      </c>
      <c r="AP54" s="30" t="s">
        <v>61</v>
      </c>
      <c r="AQ54" s="200"/>
      <c r="AR54" s="22">
        <f t="shared" si="20"/>
        <v>4</v>
      </c>
      <c r="AS54" s="22">
        <f t="shared" si="15"/>
        <v>2</v>
      </c>
      <c r="AT54" s="356"/>
      <c r="AU54" s="198" t="s">
        <v>529</v>
      </c>
      <c r="AV54" s="33" t="s">
        <v>530</v>
      </c>
      <c r="AW54" s="34"/>
      <c r="AX54" s="34" t="s">
        <v>77</v>
      </c>
      <c r="AY54" s="35"/>
      <c r="AZ54" s="199" t="s">
        <v>61</v>
      </c>
      <c r="BA54" s="34" t="s">
        <v>79</v>
      </c>
      <c r="BB54" s="202" t="s">
        <v>541</v>
      </c>
      <c r="BC54" s="203"/>
    </row>
    <row r="55" spans="1:55" ht="81" customHeight="1" x14ac:dyDescent="0.3">
      <c r="A55" s="342"/>
      <c r="B55" s="342"/>
      <c r="C55" s="342"/>
      <c r="D55" s="342"/>
      <c r="E55" s="342"/>
      <c r="F55" s="342"/>
      <c r="G55" s="342"/>
      <c r="H55" s="342"/>
      <c r="I55" s="342"/>
      <c r="J55" s="384">
        <v>0</v>
      </c>
      <c r="K55" s="385"/>
      <c r="L55" s="383"/>
      <c r="M55" s="383"/>
      <c r="N55" s="383"/>
      <c r="O55" s="383"/>
      <c r="P55" s="355"/>
      <c r="Q55" s="21" t="s">
        <v>552</v>
      </c>
      <c r="R55" s="21" t="s">
        <v>553</v>
      </c>
      <c r="S55" s="21" t="s">
        <v>102</v>
      </c>
      <c r="T55" s="204">
        <v>1</v>
      </c>
      <c r="U55" s="204">
        <v>1</v>
      </c>
      <c r="V55" s="205" t="s">
        <v>554</v>
      </c>
      <c r="W55" s="205" t="s">
        <v>555</v>
      </c>
      <c r="X55" s="87">
        <v>1</v>
      </c>
      <c r="Y55" s="60">
        <v>1</v>
      </c>
      <c r="Z55" s="206">
        <v>1</v>
      </c>
      <c r="AA55" s="149">
        <v>1</v>
      </c>
      <c r="AB55" s="149">
        <v>1</v>
      </c>
      <c r="AC55" s="80"/>
      <c r="AD55" s="150">
        <v>1</v>
      </c>
      <c r="AE55" s="108"/>
      <c r="AF55" s="64">
        <f t="shared" si="21"/>
        <v>1</v>
      </c>
      <c r="AG55" s="204">
        <v>1</v>
      </c>
      <c r="AH55" s="66"/>
      <c r="AI55" s="204">
        <v>1</v>
      </c>
      <c r="AJ55" s="66"/>
      <c r="AK55" s="207" t="s">
        <v>556</v>
      </c>
      <c r="AL55" s="67"/>
      <c r="AM55" s="112" t="s">
        <v>557</v>
      </c>
      <c r="AN55" s="23" t="s">
        <v>61</v>
      </c>
      <c r="AO55" s="208" t="s">
        <v>558</v>
      </c>
      <c r="AP55" s="30" t="s">
        <v>61</v>
      </c>
      <c r="AQ55" s="66"/>
      <c r="AR55" s="66">
        <f t="shared" si="20"/>
        <v>1</v>
      </c>
      <c r="AS55" s="66">
        <f t="shared" si="15"/>
        <v>1</v>
      </c>
      <c r="AT55" s="356"/>
      <c r="AU55" s="198" t="s">
        <v>529</v>
      </c>
      <c r="AV55" s="33" t="s">
        <v>530</v>
      </c>
      <c r="AW55" s="34"/>
      <c r="AX55" s="34" t="s">
        <v>77</v>
      </c>
      <c r="AY55" s="35"/>
      <c r="AZ55" s="199" t="s">
        <v>61</v>
      </c>
      <c r="BA55" s="34" t="s">
        <v>79</v>
      </c>
      <c r="BB55" s="202" t="s">
        <v>541</v>
      </c>
      <c r="BC55" s="203"/>
    </row>
    <row r="56" spans="1:55" ht="141.75" customHeight="1" x14ac:dyDescent="0.3">
      <c r="A56" s="342"/>
      <c r="B56" s="342"/>
      <c r="C56" s="342"/>
      <c r="D56" s="342"/>
      <c r="E56" s="342"/>
      <c r="F56" s="342"/>
      <c r="G56" s="342"/>
      <c r="H56" s="342"/>
      <c r="I56" s="342"/>
      <c r="J56" s="384">
        <v>0</v>
      </c>
      <c r="K56" s="385"/>
      <c r="L56" s="383"/>
      <c r="M56" s="383"/>
      <c r="N56" s="383"/>
      <c r="O56" s="383"/>
      <c r="P56" s="355"/>
      <c r="Q56" s="21" t="s">
        <v>559</v>
      </c>
      <c r="R56" s="21" t="s">
        <v>560</v>
      </c>
      <c r="S56" s="21" t="s">
        <v>102</v>
      </c>
      <c r="T56" s="204">
        <v>1</v>
      </c>
      <c r="U56" s="204">
        <v>1</v>
      </c>
      <c r="V56" s="168" t="s">
        <v>561</v>
      </c>
      <c r="W56" s="168" t="s">
        <v>562</v>
      </c>
      <c r="X56" s="87">
        <v>1</v>
      </c>
      <c r="Y56" s="60">
        <v>1</v>
      </c>
      <c r="Z56" s="206">
        <v>1</v>
      </c>
      <c r="AA56" s="149"/>
      <c r="AB56" s="149">
        <v>1</v>
      </c>
      <c r="AC56" s="80"/>
      <c r="AD56" s="150">
        <v>1</v>
      </c>
      <c r="AE56" s="108"/>
      <c r="AF56" s="64">
        <v>1</v>
      </c>
      <c r="AG56" s="204">
        <v>0</v>
      </c>
      <c r="AH56" s="209"/>
      <c r="AI56" s="204">
        <v>0</v>
      </c>
      <c r="AJ56" s="209"/>
      <c r="AK56" s="207" t="s">
        <v>563</v>
      </c>
      <c r="AL56" s="210"/>
      <c r="AM56" s="112" t="s">
        <v>564</v>
      </c>
      <c r="AN56" s="23" t="s">
        <v>61</v>
      </c>
      <c r="AO56" s="208" t="s">
        <v>565</v>
      </c>
      <c r="AP56" s="30" t="s">
        <v>61</v>
      </c>
      <c r="AQ56" s="209"/>
      <c r="AR56" s="66">
        <v>1</v>
      </c>
      <c r="AS56" s="66">
        <f t="shared" si="15"/>
        <v>1</v>
      </c>
      <c r="AT56" s="356"/>
      <c r="AU56" s="198" t="s">
        <v>529</v>
      </c>
      <c r="AV56" s="33" t="s">
        <v>530</v>
      </c>
      <c r="AW56" s="34"/>
      <c r="AX56" s="34" t="s">
        <v>77</v>
      </c>
      <c r="AY56" s="35"/>
      <c r="AZ56" s="199" t="s">
        <v>61</v>
      </c>
      <c r="BA56" s="34" t="s">
        <v>79</v>
      </c>
      <c r="BB56" s="202" t="s">
        <v>541</v>
      </c>
      <c r="BC56" s="203"/>
    </row>
    <row r="57" spans="1:55" ht="96.75" customHeight="1" x14ac:dyDescent="0.3">
      <c r="A57" s="342"/>
      <c r="B57" s="342"/>
      <c r="C57" s="342"/>
      <c r="D57" s="342"/>
      <c r="E57" s="342"/>
      <c r="F57" s="342"/>
      <c r="G57" s="342"/>
      <c r="H57" s="342"/>
      <c r="I57" s="342"/>
      <c r="J57" s="384"/>
      <c r="K57" s="385"/>
      <c r="L57" s="383"/>
      <c r="M57" s="383"/>
      <c r="N57" s="383"/>
      <c r="O57" s="383"/>
      <c r="P57" s="355"/>
      <c r="Q57" s="339" t="s">
        <v>518</v>
      </c>
      <c r="R57" s="21" t="s">
        <v>566</v>
      </c>
      <c r="S57" s="21" t="s">
        <v>102</v>
      </c>
      <c r="T57" s="22">
        <v>0</v>
      </c>
      <c r="U57" s="22"/>
      <c r="V57" s="168" t="s">
        <v>567</v>
      </c>
      <c r="W57" s="168" t="s">
        <v>568</v>
      </c>
      <c r="X57" s="24"/>
      <c r="Y57" s="211"/>
      <c r="Z57" s="108">
        <v>1</v>
      </c>
      <c r="AA57" s="149">
        <v>0.25</v>
      </c>
      <c r="AB57" s="149">
        <v>0.23</v>
      </c>
      <c r="AC57" s="43"/>
      <c r="AD57" s="64">
        <v>0.25</v>
      </c>
      <c r="AE57" s="26"/>
      <c r="AF57" s="64">
        <f>AA57+AB57</f>
        <v>0.48</v>
      </c>
      <c r="AG57" s="22">
        <v>1</v>
      </c>
      <c r="AH57" s="212"/>
      <c r="AI57" s="22">
        <v>1</v>
      </c>
      <c r="AJ57" s="212"/>
      <c r="AK57" s="213" t="s">
        <v>569</v>
      </c>
      <c r="AL57" s="214"/>
      <c r="AM57" s="215" t="s">
        <v>570</v>
      </c>
      <c r="AN57" s="23" t="s">
        <v>61</v>
      </c>
      <c r="AO57" s="216" t="s">
        <v>571</v>
      </c>
      <c r="AP57" s="30" t="s">
        <v>61</v>
      </c>
      <c r="AQ57" s="212"/>
      <c r="AR57" s="217">
        <f>+_xlfn.IFS(S57="Acumulado",X57+Z57+AG57+AI57,S57="Capacidad",AI57,S57="Flujo",AI57,S57="Reducción",AI57,S57="Stock",AI57)</f>
        <v>1</v>
      </c>
      <c r="AS57" s="22">
        <f t="shared" si="15"/>
        <v>0.48</v>
      </c>
      <c r="AT57" s="356"/>
      <c r="AU57" s="198" t="s">
        <v>529</v>
      </c>
      <c r="AV57" s="33" t="s">
        <v>530</v>
      </c>
      <c r="AW57" s="34"/>
      <c r="AX57" s="34" t="s">
        <v>77</v>
      </c>
      <c r="AY57" s="35"/>
      <c r="AZ57" s="199" t="s">
        <v>61</v>
      </c>
      <c r="BA57" s="34" t="s">
        <v>79</v>
      </c>
      <c r="BB57" s="202" t="s">
        <v>541</v>
      </c>
      <c r="BC57" s="203"/>
    </row>
    <row r="58" spans="1:55" ht="155.4" customHeight="1" x14ac:dyDescent="0.3">
      <c r="A58" s="342"/>
      <c r="B58" s="342"/>
      <c r="C58" s="342"/>
      <c r="D58" s="342"/>
      <c r="E58" s="342"/>
      <c r="F58" s="342"/>
      <c r="G58" s="342"/>
      <c r="H58" s="342"/>
      <c r="I58" s="342"/>
      <c r="J58" s="384"/>
      <c r="K58" s="385"/>
      <c r="L58" s="383"/>
      <c r="M58" s="383"/>
      <c r="N58" s="383"/>
      <c r="O58" s="383"/>
      <c r="P58" s="355"/>
      <c r="Q58" s="340"/>
      <c r="R58" s="21" t="s">
        <v>572</v>
      </c>
      <c r="S58" s="21" t="s">
        <v>102</v>
      </c>
      <c r="T58" s="22">
        <v>0</v>
      </c>
      <c r="U58" s="22"/>
      <c r="V58" s="205" t="s">
        <v>561</v>
      </c>
      <c r="W58" s="205" t="s">
        <v>573</v>
      </c>
      <c r="X58" s="24"/>
      <c r="Y58" s="211"/>
      <c r="Z58" s="108">
        <v>1</v>
      </c>
      <c r="AA58" s="149">
        <v>1</v>
      </c>
      <c r="AB58" s="27">
        <v>100</v>
      </c>
      <c r="AC58" s="80"/>
      <c r="AD58" s="64">
        <v>1</v>
      </c>
      <c r="AE58" s="26"/>
      <c r="AF58" s="64">
        <f>AA58</f>
        <v>1</v>
      </c>
      <c r="AG58" s="108">
        <v>1</v>
      </c>
      <c r="AH58" s="212"/>
      <c r="AI58" s="22">
        <v>1</v>
      </c>
      <c r="AJ58" s="212"/>
      <c r="AK58" s="207" t="s">
        <v>563</v>
      </c>
      <c r="AL58" s="214"/>
      <c r="AM58" s="215" t="s">
        <v>564</v>
      </c>
      <c r="AN58" s="23" t="s">
        <v>61</v>
      </c>
      <c r="AO58" s="208" t="s">
        <v>565</v>
      </c>
      <c r="AP58" s="30" t="s">
        <v>61</v>
      </c>
      <c r="AQ58" s="212"/>
      <c r="AR58" s="66">
        <f>+_xlfn.IFS(S58="Acumulado",X58+Z58+AG58+AI58,S58="Capacidad",AI58,S58="Flujo",AI58,S58="Reducción",AI58,S58="Stock",AI58)</f>
        <v>1</v>
      </c>
      <c r="AS58" s="66">
        <f t="shared" si="15"/>
        <v>1</v>
      </c>
      <c r="AT58" s="356"/>
      <c r="AU58" s="198" t="s">
        <v>529</v>
      </c>
      <c r="AV58" s="33" t="s">
        <v>530</v>
      </c>
      <c r="AW58" s="34"/>
      <c r="AX58" s="34" t="s">
        <v>77</v>
      </c>
      <c r="AY58" s="35"/>
      <c r="AZ58" s="199" t="s">
        <v>61</v>
      </c>
      <c r="BA58" s="34" t="s">
        <v>79</v>
      </c>
      <c r="BB58" s="202" t="s">
        <v>541</v>
      </c>
      <c r="BC58" s="203"/>
    </row>
    <row r="59" spans="1:55" ht="163.19999999999999" customHeight="1" x14ac:dyDescent="0.3">
      <c r="A59" s="343"/>
      <c r="B59" s="343"/>
      <c r="C59" s="343"/>
      <c r="D59" s="343"/>
      <c r="E59" s="343"/>
      <c r="F59" s="343"/>
      <c r="G59" s="343"/>
      <c r="H59" s="343"/>
      <c r="I59" s="343"/>
      <c r="J59" s="380">
        <v>0</v>
      </c>
      <c r="K59" s="382"/>
      <c r="L59" s="338"/>
      <c r="M59" s="338"/>
      <c r="N59" s="338"/>
      <c r="O59" s="338"/>
      <c r="P59" s="340"/>
      <c r="Q59" s="218" t="s">
        <v>574</v>
      </c>
      <c r="R59" s="218" t="s">
        <v>575</v>
      </c>
      <c r="S59" s="218" t="s">
        <v>102</v>
      </c>
      <c r="T59" s="219">
        <v>1</v>
      </c>
      <c r="U59" s="219">
        <v>1</v>
      </c>
      <c r="V59" s="102"/>
      <c r="W59" s="102"/>
      <c r="X59" s="87">
        <v>1</v>
      </c>
      <c r="Y59" s="60">
        <v>1</v>
      </c>
      <c r="Z59" s="24" t="s">
        <v>576</v>
      </c>
      <c r="AA59" s="148"/>
      <c r="AB59" s="148"/>
      <c r="AC59" s="148"/>
      <c r="AD59" s="148"/>
      <c r="AE59" s="148"/>
      <c r="AF59" s="148"/>
      <c r="AG59" s="87">
        <v>0</v>
      </c>
      <c r="AH59" s="209"/>
      <c r="AI59" s="87">
        <v>0</v>
      </c>
      <c r="AJ59" s="209"/>
      <c r="AK59" s="148" t="s">
        <v>174</v>
      </c>
      <c r="AL59" s="24" t="s">
        <v>174</v>
      </c>
      <c r="AM59" s="24" t="s">
        <v>175</v>
      </c>
      <c r="AN59" s="24" t="s">
        <v>175</v>
      </c>
      <c r="AO59" s="24" t="s">
        <v>175</v>
      </c>
      <c r="AP59" s="24" t="s">
        <v>175</v>
      </c>
      <c r="AQ59" s="148"/>
      <c r="AR59" s="148">
        <v>1</v>
      </c>
      <c r="AS59" s="148">
        <v>1</v>
      </c>
      <c r="AT59" s="310"/>
      <c r="AU59" s="198" t="s">
        <v>529</v>
      </c>
      <c r="AV59" s="33" t="s">
        <v>530</v>
      </c>
      <c r="AW59" s="34"/>
      <c r="AX59" s="34" t="s">
        <v>77</v>
      </c>
      <c r="AY59" s="35"/>
      <c r="AZ59" s="199" t="s">
        <v>61</v>
      </c>
      <c r="BA59" s="34" t="s">
        <v>79</v>
      </c>
      <c r="BB59" s="202" t="s">
        <v>541</v>
      </c>
      <c r="BC59" s="203"/>
    </row>
    <row r="60" spans="1:55" ht="102" customHeight="1" x14ac:dyDescent="0.3">
      <c r="A60" s="339" t="s">
        <v>514</v>
      </c>
      <c r="B60" s="339" t="s">
        <v>515</v>
      </c>
      <c r="C60" s="339" t="s">
        <v>516</v>
      </c>
      <c r="D60" s="339" t="s">
        <v>577</v>
      </c>
      <c r="E60" s="339" t="s">
        <v>578</v>
      </c>
      <c r="F60" s="339" t="s">
        <v>579</v>
      </c>
      <c r="G60" s="339" t="s">
        <v>60</v>
      </c>
      <c r="H60" s="339" t="s">
        <v>61</v>
      </c>
      <c r="I60" s="339" t="s">
        <v>580</v>
      </c>
      <c r="J60" s="349">
        <f>'[3]1. Iniciativas-PA (2)'!M27</f>
        <v>61967599192</v>
      </c>
      <c r="K60" s="388">
        <v>55292407770.110001</v>
      </c>
      <c r="L60" s="360">
        <v>59071210998</v>
      </c>
      <c r="M60" s="360">
        <v>22517405367.560001</v>
      </c>
      <c r="N60" s="360">
        <f>(L60*0.03)+L60</f>
        <v>60843347327.940002</v>
      </c>
      <c r="O60" s="360">
        <f>(N60*0.03)+N60</f>
        <v>62668647747.778206</v>
      </c>
      <c r="P60" s="339" t="s">
        <v>581</v>
      </c>
      <c r="Q60" s="54" t="s">
        <v>582</v>
      </c>
      <c r="R60" s="54" t="s">
        <v>583</v>
      </c>
      <c r="S60" s="54" t="s">
        <v>102</v>
      </c>
      <c r="T60" s="24">
        <v>0</v>
      </c>
      <c r="U60" s="24">
        <f t="shared" ref="U60:U63" si="22">Y60</f>
        <v>1</v>
      </c>
      <c r="V60" s="56"/>
      <c r="W60" s="56"/>
      <c r="X60" s="24">
        <v>1</v>
      </c>
      <c r="Y60" s="25">
        <v>1</v>
      </c>
      <c r="Z60" s="24" t="s">
        <v>576</v>
      </c>
      <c r="AA60" s="24"/>
      <c r="AB60" s="24"/>
      <c r="AC60" s="24"/>
      <c r="AD60" s="24"/>
      <c r="AE60" s="24"/>
      <c r="AF60" s="24"/>
      <c r="AG60" s="24" t="s">
        <v>576</v>
      </c>
      <c r="AH60" s="22">
        <v>0</v>
      </c>
      <c r="AI60" s="24" t="s">
        <v>576</v>
      </c>
      <c r="AJ60" s="22">
        <v>0</v>
      </c>
      <c r="AK60" s="24" t="s">
        <v>174</v>
      </c>
      <c r="AL60" s="24" t="s">
        <v>174</v>
      </c>
      <c r="AM60" s="24" t="s">
        <v>175</v>
      </c>
      <c r="AN60" s="24" t="s">
        <v>175</v>
      </c>
      <c r="AO60" s="24" t="s">
        <v>175</v>
      </c>
      <c r="AP60" s="24" t="s">
        <v>175</v>
      </c>
      <c r="AQ60" s="22"/>
      <c r="AR60" s="24">
        <v>1</v>
      </c>
      <c r="AS60" s="24">
        <v>1</v>
      </c>
      <c r="AT60" s="339" t="s">
        <v>584</v>
      </c>
      <c r="AU60" s="220" t="s">
        <v>584</v>
      </c>
      <c r="AV60" s="33" t="s">
        <v>585</v>
      </c>
      <c r="AW60" s="34"/>
      <c r="AX60" s="34" t="s">
        <v>77</v>
      </c>
      <c r="AY60" s="35"/>
      <c r="AZ60" s="199" t="s">
        <v>61</v>
      </c>
      <c r="BA60" s="221"/>
      <c r="BB60" s="223" t="s">
        <v>596</v>
      </c>
      <c r="BC60" s="203"/>
    </row>
    <row r="61" spans="1:55" ht="81.599999999999994" customHeight="1" x14ac:dyDescent="0.3">
      <c r="A61" s="342"/>
      <c r="B61" s="342"/>
      <c r="C61" s="342"/>
      <c r="D61" s="342"/>
      <c r="E61" s="342"/>
      <c r="F61" s="342"/>
      <c r="G61" s="342"/>
      <c r="H61" s="342"/>
      <c r="I61" s="342"/>
      <c r="J61" s="350"/>
      <c r="K61" s="389"/>
      <c r="L61" s="386"/>
      <c r="M61" s="386"/>
      <c r="N61" s="386"/>
      <c r="O61" s="386"/>
      <c r="P61" s="355"/>
      <c r="Q61" s="21" t="s">
        <v>586</v>
      </c>
      <c r="R61" s="21" t="s">
        <v>587</v>
      </c>
      <c r="S61" s="21" t="s">
        <v>102</v>
      </c>
      <c r="T61" s="21">
        <v>0</v>
      </c>
      <c r="U61" s="66">
        <v>0.95</v>
      </c>
      <c r="V61" s="67" t="s">
        <v>588</v>
      </c>
      <c r="W61" s="67" t="s">
        <v>589</v>
      </c>
      <c r="X61" s="148">
        <v>0.95</v>
      </c>
      <c r="Y61" s="148">
        <v>0.99</v>
      </c>
      <c r="Z61" s="108">
        <v>0.95</v>
      </c>
      <c r="AA61" s="149">
        <v>0.95</v>
      </c>
      <c r="AB61" s="149">
        <v>0.95</v>
      </c>
      <c r="AC61" s="80"/>
      <c r="AD61" s="150">
        <v>0.95</v>
      </c>
      <c r="AE61" s="108"/>
      <c r="AF61" s="64">
        <f>AA61</f>
        <v>0.95</v>
      </c>
      <c r="AG61" s="66">
        <v>0.95</v>
      </c>
      <c r="AH61" s="21"/>
      <c r="AI61" s="66">
        <v>0.95</v>
      </c>
      <c r="AJ61" s="21"/>
      <c r="AK61" s="70" t="s">
        <v>590</v>
      </c>
      <c r="AL61" s="70" t="s">
        <v>61</v>
      </c>
      <c r="AM61" s="151" t="s">
        <v>591</v>
      </c>
      <c r="AN61" s="151" t="s">
        <v>61</v>
      </c>
      <c r="AO61" s="222" t="s">
        <v>592</v>
      </c>
      <c r="AP61" s="222" t="s">
        <v>593</v>
      </c>
      <c r="AQ61" s="21"/>
      <c r="AR61" s="66">
        <v>0.95</v>
      </c>
      <c r="AS61" s="66">
        <f>+_xlfn.IFS(S61="Acumulado",Y61+AF61+AH61+AJ61,S61="Capacidad",AF61,S61="Flujo",AF61,S61="Reducción",AF61,S61="Stock",AF61)</f>
        <v>0.95</v>
      </c>
      <c r="AT61" s="355"/>
      <c r="AU61" s="220" t="s">
        <v>584</v>
      </c>
      <c r="AV61" s="33" t="s">
        <v>585</v>
      </c>
      <c r="AW61" s="34"/>
      <c r="AX61" s="34" t="s">
        <v>77</v>
      </c>
      <c r="AY61" s="35"/>
      <c r="AZ61" s="199" t="s">
        <v>61</v>
      </c>
      <c r="BA61" s="34" t="s">
        <v>187</v>
      </c>
      <c r="BB61" s="223" t="s">
        <v>596</v>
      </c>
      <c r="BC61" s="203"/>
    </row>
    <row r="62" spans="1:55" ht="40.5" customHeight="1" x14ac:dyDescent="0.3">
      <c r="A62" s="340"/>
      <c r="B62" s="340"/>
      <c r="C62" s="340"/>
      <c r="D62" s="340"/>
      <c r="E62" s="340"/>
      <c r="F62" s="340"/>
      <c r="G62" s="340"/>
      <c r="H62" s="340"/>
      <c r="I62" s="340"/>
      <c r="J62" s="387">
        <v>0</v>
      </c>
      <c r="K62" s="390"/>
      <c r="L62" s="340"/>
      <c r="M62" s="340"/>
      <c r="N62" s="340"/>
      <c r="O62" s="340"/>
      <c r="P62" s="340"/>
      <c r="Q62" s="54" t="s">
        <v>594</v>
      </c>
      <c r="R62" s="54" t="s">
        <v>595</v>
      </c>
      <c r="S62" s="54" t="s">
        <v>102</v>
      </c>
      <c r="T62" s="24">
        <v>0</v>
      </c>
      <c r="U62" s="24">
        <f t="shared" si="22"/>
        <v>13</v>
      </c>
      <c r="V62" s="56"/>
      <c r="W62" s="56"/>
      <c r="X62" s="24">
        <v>13</v>
      </c>
      <c r="Y62" s="25">
        <v>13</v>
      </c>
      <c r="Z62" s="24" t="s">
        <v>576</v>
      </c>
      <c r="AA62" s="24"/>
      <c r="AB62" s="24"/>
      <c r="AC62" s="24"/>
      <c r="AD62" s="24"/>
      <c r="AE62" s="24"/>
      <c r="AF62" s="24"/>
      <c r="AG62" s="24" t="s">
        <v>576</v>
      </c>
      <c r="AH62" s="24"/>
      <c r="AI62" s="24" t="s">
        <v>576</v>
      </c>
      <c r="AJ62" s="24"/>
      <c r="AK62" s="24" t="s">
        <v>174</v>
      </c>
      <c r="AL62" s="24" t="s">
        <v>174</v>
      </c>
      <c r="AM62" s="24" t="s">
        <v>175</v>
      </c>
      <c r="AN62" s="24" t="s">
        <v>175</v>
      </c>
      <c r="AO62" s="24" t="s">
        <v>175</v>
      </c>
      <c r="AP62" s="24" t="s">
        <v>175</v>
      </c>
      <c r="AQ62" s="24"/>
      <c r="AR62" s="24">
        <v>13</v>
      </c>
      <c r="AS62" s="24">
        <v>13</v>
      </c>
      <c r="AT62" s="340"/>
      <c r="AU62" s="220" t="s">
        <v>584</v>
      </c>
      <c r="AV62" s="33" t="s">
        <v>585</v>
      </c>
      <c r="AW62" s="34"/>
      <c r="AX62" s="34" t="s">
        <v>77</v>
      </c>
      <c r="AY62" s="35"/>
      <c r="AZ62" s="199" t="s">
        <v>61</v>
      </c>
      <c r="BA62" s="221"/>
      <c r="BB62" s="223" t="s">
        <v>596</v>
      </c>
      <c r="BC62" s="203"/>
    </row>
    <row r="63" spans="1:55" ht="285.60000000000002" customHeight="1" x14ac:dyDescent="0.3">
      <c r="A63" s="341" t="s">
        <v>514</v>
      </c>
      <c r="B63" s="341" t="s">
        <v>515</v>
      </c>
      <c r="C63" s="341" t="s">
        <v>516</v>
      </c>
      <c r="D63" s="341" t="s">
        <v>577</v>
      </c>
      <c r="E63" s="341" t="s">
        <v>597</v>
      </c>
      <c r="F63" s="341" t="s">
        <v>598</v>
      </c>
      <c r="G63" s="341" t="s">
        <v>599</v>
      </c>
      <c r="H63" s="341" t="s">
        <v>61</v>
      </c>
      <c r="I63" s="341" t="s">
        <v>521</v>
      </c>
      <c r="J63" s="379">
        <v>724633333</v>
      </c>
      <c r="K63" s="381">
        <v>723433333</v>
      </c>
      <c r="L63" s="337">
        <v>825683117</v>
      </c>
      <c r="M63" s="337">
        <v>547290733</v>
      </c>
      <c r="N63" s="337">
        <f>(L63*0.03)+L63</f>
        <v>850453610.50999999</v>
      </c>
      <c r="O63" s="337">
        <f>(N63*0.03)+N63</f>
        <v>875967218.82529998</v>
      </c>
      <c r="P63" s="339" t="s">
        <v>600</v>
      </c>
      <c r="Q63" s="21" t="s">
        <v>601</v>
      </c>
      <c r="R63" s="21" t="s">
        <v>602</v>
      </c>
      <c r="S63" s="21" t="s">
        <v>66</v>
      </c>
      <c r="T63" s="22">
        <v>0</v>
      </c>
      <c r="U63" s="22">
        <f t="shared" si="22"/>
        <v>16</v>
      </c>
      <c r="V63" s="23" t="s">
        <v>603</v>
      </c>
      <c r="W63" s="23" t="s">
        <v>604</v>
      </c>
      <c r="X63" s="24">
        <v>16</v>
      </c>
      <c r="Y63" s="25">
        <v>16</v>
      </c>
      <c r="Z63" s="26">
        <v>16</v>
      </c>
      <c r="AA63" s="27">
        <v>5</v>
      </c>
      <c r="AB63" s="27">
        <v>5</v>
      </c>
      <c r="AC63" s="40"/>
      <c r="AD63" s="29">
        <v>0</v>
      </c>
      <c r="AE63" s="26"/>
      <c r="AF63" s="30">
        <f t="shared" ref="AF63:AF84" si="23">AA63+AB63+AD63+AE63</f>
        <v>10</v>
      </c>
      <c r="AG63" s="22">
        <v>16</v>
      </c>
      <c r="AH63" s="22">
        <v>0</v>
      </c>
      <c r="AI63" s="22">
        <v>16</v>
      </c>
      <c r="AJ63" s="22">
        <v>0</v>
      </c>
      <c r="AK63" s="23" t="s">
        <v>605</v>
      </c>
      <c r="AL63" s="23"/>
      <c r="AM63" s="31" t="s">
        <v>606</v>
      </c>
      <c r="AN63" s="31" t="s">
        <v>61</v>
      </c>
      <c r="AO63" s="30" t="s">
        <v>607</v>
      </c>
      <c r="AP63" s="30"/>
      <c r="AQ63" s="22"/>
      <c r="AR63" s="22">
        <f t="shared" ref="AR63:AR75" si="24">+_xlfn.IFS(S63="Acumulado",X63+Z63+AG63+AI63,S63="Capacidad",AI63,S63="Flujo",AI63,S63="Reducción",AI63,S63="Stock",AI63)</f>
        <v>64</v>
      </c>
      <c r="AS63" s="22">
        <f t="shared" ref="AS63:AS96" si="25">+_xlfn.IFS(S63="Acumulado",Y63+AF63+AH63+AJ63,S63="Capacidad",AF63,S63="Flujo",AF63,S63="Reducción",AF63,S63="Stock",AF63)</f>
        <v>26</v>
      </c>
      <c r="AT63" s="339" t="s">
        <v>608</v>
      </c>
      <c r="AU63" s="152" t="s">
        <v>608</v>
      </c>
      <c r="AV63" s="33" t="s">
        <v>609</v>
      </c>
      <c r="AW63" s="34"/>
      <c r="AX63" s="34" t="s">
        <v>77</v>
      </c>
      <c r="AY63" s="35"/>
      <c r="AZ63" s="199" t="s">
        <v>61</v>
      </c>
      <c r="BA63" s="34" t="s">
        <v>79</v>
      </c>
      <c r="BB63" s="202" t="s">
        <v>541</v>
      </c>
      <c r="BC63" s="203"/>
    </row>
    <row r="64" spans="1:55" ht="162" customHeight="1" x14ac:dyDescent="0.3">
      <c r="A64" s="342"/>
      <c r="B64" s="342"/>
      <c r="C64" s="342"/>
      <c r="D64" s="342"/>
      <c r="E64" s="342"/>
      <c r="F64" s="342"/>
      <c r="G64" s="342"/>
      <c r="H64" s="342"/>
      <c r="I64" s="342"/>
      <c r="J64" s="384">
        <v>0</v>
      </c>
      <c r="K64" s="385"/>
      <c r="L64" s="383"/>
      <c r="M64" s="383"/>
      <c r="N64" s="383"/>
      <c r="O64" s="383"/>
      <c r="P64" s="355"/>
      <c r="Q64" s="21" t="s">
        <v>610</v>
      </c>
      <c r="R64" s="21" t="s">
        <v>611</v>
      </c>
      <c r="S64" s="21" t="s">
        <v>66</v>
      </c>
      <c r="T64" s="22">
        <v>11</v>
      </c>
      <c r="U64" s="22">
        <v>11</v>
      </c>
      <c r="V64" s="23" t="s">
        <v>612</v>
      </c>
      <c r="W64" s="23" t="s">
        <v>613</v>
      </c>
      <c r="X64" s="24">
        <v>24</v>
      </c>
      <c r="Y64" s="25">
        <v>24</v>
      </c>
      <c r="Z64" s="224">
        <v>24</v>
      </c>
      <c r="AA64" s="23">
        <v>4</v>
      </c>
      <c r="AB64" s="225">
        <v>6</v>
      </c>
      <c r="AC64" s="40"/>
      <c r="AD64" s="226">
        <v>8</v>
      </c>
      <c r="AE64" s="224"/>
      <c r="AF64" s="30">
        <f t="shared" si="23"/>
        <v>18</v>
      </c>
      <c r="AG64" s="227">
        <v>24</v>
      </c>
      <c r="AH64" s="195">
        <v>0</v>
      </c>
      <c r="AI64" s="227">
        <v>24</v>
      </c>
      <c r="AJ64" s="195">
        <v>0</v>
      </c>
      <c r="AK64" s="23" t="s">
        <v>614</v>
      </c>
      <c r="AL64" s="196"/>
      <c r="AM64" s="31" t="s">
        <v>615</v>
      </c>
      <c r="AN64" s="31" t="s">
        <v>61</v>
      </c>
      <c r="AO64" s="228" t="s">
        <v>616</v>
      </c>
      <c r="AP64" s="229"/>
      <c r="AQ64" s="195"/>
      <c r="AR64" s="22">
        <f t="shared" si="24"/>
        <v>96</v>
      </c>
      <c r="AS64" s="22">
        <f t="shared" si="25"/>
        <v>42</v>
      </c>
      <c r="AT64" s="355"/>
      <c r="AU64" s="152" t="s">
        <v>608</v>
      </c>
      <c r="AV64" s="33" t="s">
        <v>609</v>
      </c>
      <c r="AW64" s="34"/>
      <c r="AX64" s="34" t="s">
        <v>77</v>
      </c>
      <c r="AY64" s="35"/>
      <c r="AZ64" s="199" t="s">
        <v>61</v>
      </c>
      <c r="BA64" s="34" t="s">
        <v>79</v>
      </c>
      <c r="BB64" s="202" t="s">
        <v>541</v>
      </c>
      <c r="BC64" s="83"/>
    </row>
    <row r="65" spans="1:55" ht="204" customHeight="1" x14ac:dyDescent="0.3">
      <c r="A65" s="342"/>
      <c r="B65" s="342"/>
      <c r="C65" s="342"/>
      <c r="D65" s="342"/>
      <c r="E65" s="342"/>
      <c r="F65" s="342"/>
      <c r="G65" s="342"/>
      <c r="H65" s="342"/>
      <c r="I65" s="342"/>
      <c r="J65" s="384">
        <v>0</v>
      </c>
      <c r="K65" s="385"/>
      <c r="L65" s="383"/>
      <c r="M65" s="383"/>
      <c r="N65" s="383"/>
      <c r="O65" s="383"/>
      <c r="P65" s="355"/>
      <c r="Q65" s="339" t="s">
        <v>617</v>
      </c>
      <c r="R65" s="21" t="s">
        <v>618</v>
      </c>
      <c r="S65" s="21" t="s">
        <v>66</v>
      </c>
      <c r="T65" s="22">
        <v>4</v>
      </c>
      <c r="U65" s="22">
        <v>4</v>
      </c>
      <c r="V65" s="23" t="s">
        <v>618</v>
      </c>
      <c r="W65" s="23" t="s">
        <v>619</v>
      </c>
      <c r="X65" s="24">
        <v>4</v>
      </c>
      <c r="Y65" s="25">
        <v>4</v>
      </c>
      <c r="Z65" s="224">
        <v>4</v>
      </c>
      <c r="AA65" s="225">
        <v>1</v>
      </c>
      <c r="AB65" s="225">
        <v>1</v>
      </c>
      <c r="AC65" s="40"/>
      <c r="AD65" s="226">
        <v>0</v>
      </c>
      <c r="AE65" s="224"/>
      <c r="AF65" s="30">
        <f t="shared" si="23"/>
        <v>2</v>
      </c>
      <c r="AG65" s="227">
        <v>4</v>
      </c>
      <c r="AH65" s="195">
        <v>0</v>
      </c>
      <c r="AI65" s="227">
        <v>4</v>
      </c>
      <c r="AJ65" s="195">
        <v>0</v>
      </c>
      <c r="AK65" s="23" t="s">
        <v>620</v>
      </c>
      <c r="AL65" s="196"/>
      <c r="AM65" s="31" t="s">
        <v>621</v>
      </c>
      <c r="AN65" s="31" t="s">
        <v>61</v>
      </c>
      <c r="AO65" s="228" t="s">
        <v>622</v>
      </c>
      <c r="AP65" s="229"/>
      <c r="AQ65" s="195"/>
      <c r="AR65" s="22">
        <f t="shared" si="24"/>
        <v>16</v>
      </c>
      <c r="AS65" s="22">
        <f t="shared" si="25"/>
        <v>6</v>
      </c>
      <c r="AT65" s="355"/>
      <c r="AU65" s="152" t="s">
        <v>608</v>
      </c>
      <c r="AV65" s="33" t="s">
        <v>609</v>
      </c>
      <c r="AW65" s="34"/>
      <c r="AX65" s="34" t="s">
        <v>77</v>
      </c>
      <c r="AY65" s="35"/>
      <c r="AZ65" s="199" t="s">
        <v>61</v>
      </c>
      <c r="BA65" s="34" t="s">
        <v>79</v>
      </c>
      <c r="BB65" s="202" t="s">
        <v>541</v>
      </c>
      <c r="BC65" s="203"/>
    </row>
    <row r="66" spans="1:55" ht="81" customHeight="1" x14ac:dyDescent="0.3">
      <c r="A66" s="343"/>
      <c r="B66" s="343"/>
      <c r="C66" s="343"/>
      <c r="D66" s="343"/>
      <c r="E66" s="343"/>
      <c r="F66" s="343"/>
      <c r="G66" s="343"/>
      <c r="H66" s="343"/>
      <c r="I66" s="343"/>
      <c r="J66" s="380">
        <v>0</v>
      </c>
      <c r="K66" s="382"/>
      <c r="L66" s="338"/>
      <c r="M66" s="338"/>
      <c r="N66" s="338"/>
      <c r="O66" s="338"/>
      <c r="P66" s="340"/>
      <c r="Q66" s="340"/>
      <c r="R66" s="21" t="s">
        <v>623</v>
      </c>
      <c r="S66" s="21" t="s">
        <v>66</v>
      </c>
      <c r="T66" s="22">
        <v>0</v>
      </c>
      <c r="U66" s="22">
        <f t="shared" ref="U66" si="26">Y66</f>
        <v>12</v>
      </c>
      <c r="V66" s="23" t="s">
        <v>623</v>
      </c>
      <c r="W66" s="23" t="s">
        <v>624</v>
      </c>
      <c r="X66" s="24">
        <v>12</v>
      </c>
      <c r="Y66" s="25">
        <v>12</v>
      </c>
      <c r="Z66" s="224">
        <v>12</v>
      </c>
      <c r="AA66" s="225">
        <v>2</v>
      </c>
      <c r="AB66" s="225">
        <v>4</v>
      </c>
      <c r="AC66" s="155"/>
      <c r="AD66" s="226">
        <v>3</v>
      </c>
      <c r="AE66" s="224"/>
      <c r="AF66" s="30">
        <f t="shared" si="23"/>
        <v>9</v>
      </c>
      <c r="AG66" s="227">
        <v>12</v>
      </c>
      <c r="AH66" s="195">
        <v>0</v>
      </c>
      <c r="AI66" s="227">
        <v>12</v>
      </c>
      <c r="AJ66" s="195">
        <v>0</v>
      </c>
      <c r="AK66" s="23" t="s">
        <v>625</v>
      </c>
      <c r="AL66" s="196"/>
      <c r="AM66" s="31" t="s">
        <v>626</v>
      </c>
      <c r="AN66" s="31" t="s">
        <v>61</v>
      </c>
      <c r="AO66" s="228" t="s">
        <v>627</v>
      </c>
      <c r="AP66" s="229"/>
      <c r="AQ66" s="195"/>
      <c r="AR66" s="22">
        <f t="shared" si="24"/>
        <v>48</v>
      </c>
      <c r="AS66" s="22">
        <f t="shared" si="25"/>
        <v>21</v>
      </c>
      <c r="AT66" s="340"/>
      <c r="AU66" s="152" t="s">
        <v>608</v>
      </c>
      <c r="AV66" s="33" t="s">
        <v>609</v>
      </c>
      <c r="AW66" s="34"/>
      <c r="AX66" s="34" t="s">
        <v>77</v>
      </c>
      <c r="AY66" s="35"/>
      <c r="AZ66" s="199" t="s">
        <v>61</v>
      </c>
      <c r="BA66" s="34" t="s">
        <v>79</v>
      </c>
      <c r="BB66" s="202" t="s">
        <v>541</v>
      </c>
      <c r="BC66" s="203"/>
    </row>
    <row r="67" spans="1:55" ht="178.2" customHeight="1" x14ac:dyDescent="0.3">
      <c r="A67" s="48" t="s">
        <v>514</v>
      </c>
      <c r="B67" s="48" t="s">
        <v>515</v>
      </c>
      <c r="C67" s="48" t="s">
        <v>516</v>
      </c>
      <c r="D67" s="48" t="s">
        <v>577</v>
      </c>
      <c r="E67" s="48" t="s">
        <v>628</v>
      </c>
      <c r="F67" s="48" t="s">
        <v>629</v>
      </c>
      <c r="G67" s="48" t="s">
        <v>599</v>
      </c>
      <c r="H67" s="48" t="s">
        <v>61</v>
      </c>
      <c r="I67" s="48" t="s">
        <v>630</v>
      </c>
      <c r="J67" s="230">
        <v>0</v>
      </c>
      <c r="K67" s="230">
        <v>0</v>
      </c>
      <c r="L67" s="231">
        <f>J67*1.03</f>
        <v>0</v>
      </c>
      <c r="M67" s="231"/>
      <c r="N67" s="231">
        <f>L67*1.03</f>
        <v>0</v>
      </c>
      <c r="O67" s="231">
        <f t="shared" ref="O67:O68" si="27">N67*1.03</f>
        <v>0</v>
      </c>
      <c r="P67" s="21" t="s">
        <v>522</v>
      </c>
      <c r="Q67" s="167" t="s">
        <v>631</v>
      </c>
      <c r="R67" s="167" t="s">
        <v>632</v>
      </c>
      <c r="S67" s="167" t="s">
        <v>66</v>
      </c>
      <c r="T67" s="232">
        <v>4</v>
      </c>
      <c r="U67" s="232">
        <v>12</v>
      </c>
      <c r="V67" s="233" t="s">
        <v>633</v>
      </c>
      <c r="W67" s="233" t="s">
        <v>634</v>
      </c>
      <c r="X67" s="74">
        <v>12</v>
      </c>
      <c r="Y67" s="25">
        <v>12</v>
      </c>
      <c r="Z67" s="234">
        <v>12</v>
      </c>
      <c r="AA67" s="235">
        <v>3</v>
      </c>
      <c r="AB67" s="235">
        <v>3</v>
      </c>
      <c r="AC67" s="40"/>
      <c r="AD67" s="236">
        <v>3</v>
      </c>
      <c r="AE67" s="234"/>
      <c r="AF67" s="30">
        <f t="shared" si="23"/>
        <v>9</v>
      </c>
      <c r="AG67" s="232">
        <v>12</v>
      </c>
      <c r="AH67" s="22">
        <v>0</v>
      </c>
      <c r="AI67" s="232">
        <v>12</v>
      </c>
      <c r="AJ67" s="22">
        <v>0</v>
      </c>
      <c r="AK67" s="237" t="s">
        <v>635</v>
      </c>
      <c r="AL67" s="23" t="s">
        <v>636</v>
      </c>
      <c r="AM67" s="31" t="s">
        <v>637</v>
      </c>
      <c r="AN67" s="31" t="s">
        <v>638</v>
      </c>
      <c r="AO67" s="30" t="s">
        <v>639</v>
      </c>
      <c r="AP67" s="30" t="s">
        <v>638</v>
      </c>
      <c r="AQ67" s="22"/>
      <c r="AR67" s="22">
        <f t="shared" si="24"/>
        <v>48</v>
      </c>
      <c r="AS67" s="22">
        <f t="shared" si="25"/>
        <v>21</v>
      </c>
      <c r="AT67" s="335" t="s">
        <v>640</v>
      </c>
      <c r="AU67" s="238" t="s">
        <v>640</v>
      </c>
      <c r="AV67" s="33" t="s">
        <v>641</v>
      </c>
      <c r="AW67" s="14"/>
      <c r="AX67" s="34" t="s">
        <v>77</v>
      </c>
      <c r="AY67" s="35"/>
      <c r="AZ67" s="199" t="s">
        <v>61</v>
      </c>
      <c r="BA67" s="34" t="s">
        <v>79</v>
      </c>
      <c r="BB67" s="202" t="s">
        <v>541</v>
      </c>
      <c r="BC67" s="203"/>
    </row>
    <row r="68" spans="1:55" ht="162" customHeight="1" x14ac:dyDescent="0.3">
      <c r="A68" s="48" t="s">
        <v>514</v>
      </c>
      <c r="B68" s="48" t="s">
        <v>515</v>
      </c>
      <c r="C68" s="48" t="s">
        <v>516</v>
      </c>
      <c r="D68" s="48" t="s">
        <v>577</v>
      </c>
      <c r="E68" s="48" t="s">
        <v>642</v>
      </c>
      <c r="F68" s="48" t="s">
        <v>643</v>
      </c>
      <c r="G68" s="48" t="s">
        <v>599</v>
      </c>
      <c r="H68" s="48" t="s">
        <v>61</v>
      </c>
      <c r="I68" s="48" t="s">
        <v>630</v>
      </c>
      <c r="J68" s="230">
        <v>1745049997.6700001</v>
      </c>
      <c r="K68" s="230">
        <v>1745049997.6700001</v>
      </c>
      <c r="L68" s="51">
        <v>2671396790</v>
      </c>
      <c r="M68" s="51">
        <v>1716318031</v>
      </c>
      <c r="N68" s="51">
        <f>L68*1.03</f>
        <v>2751538693.7000003</v>
      </c>
      <c r="O68" s="51">
        <f t="shared" si="27"/>
        <v>2834084854.5110002</v>
      </c>
      <c r="P68" s="21" t="s">
        <v>61</v>
      </c>
      <c r="Q68" s="21" t="s">
        <v>631</v>
      </c>
      <c r="R68" s="21" t="s">
        <v>644</v>
      </c>
      <c r="S68" s="21" t="s">
        <v>66</v>
      </c>
      <c r="T68" s="22">
        <v>4</v>
      </c>
      <c r="U68" s="232">
        <v>12</v>
      </c>
      <c r="V68" s="233" t="s">
        <v>633</v>
      </c>
      <c r="W68" s="233" t="s">
        <v>634</v>
      </c>
      <c r="X68" s="74">
        <v>12</v>
      </c>
      <c r="Y68" s="25">
        <v>12</v>
      </c>
      <c r="Z68" s="234">
        <v>12</v>
      </c>
      <c r="AA68" s="235">
        <v>3</v>
      </c>
      <c r="AB68" s="235">
        <v>3</v>
      </c>
      <c r="AC68" s="40"/>
      <c r="AD68" s="236">
        <v>3</v>
      </c>
      <c r="AE68" s="234"/>
      <c r="AF68" s="30">
        <f t="shared" si="23"/>
        <v>9</v>
      </c>
      <c r="AG68" s="232">
        <v>12</v>
      </c>
      <c r="AH68" s="22">
        <v>0</v>
      </c>
      <c r="AI68" s="232">
        <v>12</v>
      </c>
      <c r="AJ68" s="22">
        <v>0</v>
      </c>
      <c r="AK68" s="237" t="s">
        <v>645</v>
      </c>
      <c r="AL68" s="23" t="s">
        <v>636</v>
      </c>
      <c r="AM68" s="31" t="s">
        <v>646</v>
      </c>
      <c r="AN68" s="31" t="s">
        <v>638</v>
      </c>
      <c r="AO68" s="30" t="s">
        <v>639</v>
      </c>
      <c r="AP68" s="30" t="s">
        <v>638</v>
      </c>
      <c r="AQ68" s="22"/>
      <c r="AR68" s="22">
        <f t="shared" si="24"/>
        <v>48</v>
      </c>
      <c r="AS68" s="22">
        <f t="shared" si="25"/>
        <v>21</v>
      </c>
      <c r="AT68" s="336"/>
      <c r="AU68" s="238" t="s">
        <v>640</v>
      </c>
      <c r="AV68" s="33" t="s">
        <v>647</v>
      </c>
      <c r="AW68" s="14"/>
      <c r="AX68" s="34" t="s">
        <v>77</v>
      </c>
      <c r="AY68" s="35"/>
      <c r="AZ68" s="199" t="s">
        <v>61</v>
      </c>
      <c r="BA68" s="34" t="s">
        <v>79</v>
      </c>
      <c r="BB68" s="202" t="s">
        <v>541</v>
      </c>
      <c r="BC68" s="203"/>
    </row>
    <row r="69" spans="1:55" ht="121.5" customHeight="1" x14ac:dyDescent="0.3">
      <c r="A69" s="48" t="s">
        <v>514</v>
      </c>
      <c r="B69" s="48" t="s">
        <v>515</v>
      </c>
      <c r="C69" s="48" t="s">
        <v>516</v>
      </c>
      <c r="D69" s="48" t="s">
        <v>577</v>
      </c>
      <c r="E69" s="48" t="s">
        <v>648</v>
      </c>
      <c r="F69" s="48" t="s">
        <v>649</v>
      </c>
      <c r="G69" s="48" t="s">
        <v>650</v>
      </c>
      <c r="H69" s="48" t="s">
        <v>61</v>
      </c>
      <c r="I69" s="48" t="s">
        <v>651</v>
      </c>
      <c r="J69" s="49">
        <f>'[3]1. Iniciativas-PA (2)'!M31</f>
        <v>22151528945</v>
      </c>
      <c r="K69" s="166">
        <v>21857441102.82</v>
      </c>
      <c r="L69" s="51">
        <v>19387309596</v>
      </c>
      <c r="M69" s="51">
        <v>9546502508</v>
      </c>
      <c r="N69" s="51">
        <f>(L69*0.03)+L69</f>
        <v>19968928883.880001</v>
      </c>
      <c r="O69" s="51">
        <f>(N69*0.03)+N69</f>
        <v>20567996750.3964</v>
      </c>
      <c r="P69" s="21" t="s">
        <v>652</v>
      </c>
      <c r="Q69" s="21" t="s">
        <v>653</v>
      </c>
      <c r="R69" s="21" t="s">
        <v>654</v>
      </c>
      <c r="S69" s="21" t="s">
        <v>102</v>
      </c>
      <c r="T69" s="22">
        <v>0</v>
      </c>
      <c r="U69" s="22">
        <f t="shared" ref="U69" si="28">Y69</f>
        <v>1</v>
      </c>
      <c r="V69" s="23" t="s">
        <v>655</v>
      </c>
      <c r="W69" s="23" t="s">
        <v>656</v>
      </c>
      <c r="X69" s="24">
        <v>1</v>
      </c>
      <c r="Y69" s="25">
        <v>1</v>
      </c>
      <c r="Z69" s="26">
        <v>1</v>
      </c>
      <c r="AA69" s="42">
        <v>0.25</v>
      </c>
      <c r="AB69" s="42">
        <v>1</v>
      </c>
      <c r="AC69" s="43"/>
      <c r="AD69" s="29">
        <v>1</v>
      </c>
      <c r="AE69" s="26"/>
      <c r="AF69" s="79">
        <f>AB69</f>
        <v>1</v>
      </c>
      <c r="AG69" s="22">
        <v>1</v>
      </c>
      <c r="AH69" s="22">
        <v>0</v>
      </c>
      <c r="AI69" s="22">
        <v>1</v>
      </c>
      <c r="AJ69" s="22">
        <v>0</v>
      </c>
      <c r="AK69" s="23" t="s">
        <v>657</v>
      </c>
      <c r="AL69" s="23" t="s">
        <v>61</v>
      </c>
      <c r="AM69" s="31" t="s">
        <v>658</v>
      </c>
      <c r="AN69" s="31" t="s">
        <v>61</v>
      </c>
      <c r="AO69" s="239" t="s">
        <v>659</v>
      </c>
      <c r="AP69" s="239" t="s">
        <v>660</v>
      </c>
      <c r="AQ69" s="22"/>
      <c r="AR69" s="22">
        <f t="shared" si="24"/>
        <v>1</v>
      </c>
      <c r="AS69" s="22">
        <f t="shared" si="25"/>
        <v>1</v>
      </c>
      <c r="AT69" s="167" t="s">
        <v>661</v>
      </c>
      <c r="AU69" s="240" t="s">
        <v>661</v>
      </c>
      <c r="AV69" s="33" t="s">
        <v>662</v>
      </c>
      <c r="AW69" s="34"/>
      <c r="AX69" s="34" t="s">
        <v>77</v>
      </c>
      <c r="AY69" s="35"/>
      <c r="AZ69" s="199" t="s">
        <v>61</v>
      </c>
      <c r="BA69" s="34" t="s">
        <v>79</v>
      </c>
      <c r="BB69" s="202" t="s">
        <v>541</v>
      </c>
      <c r="BC69" s="203"/>
    </row>
    <row r="70" spans="1:55" ht="180" customHeight="1" x14ac:dyDescent="0.3">
      <c r="A70" s="341" t="s">
        <v>514</v>
      </c>
      <c r="B70" s="341" t="s">
        <v>515</v>
      </c>
      <c r="C70" s="341" t="s">
        <v>516</v>
      </c>
      <c r="D70" s="341" t="s">
        <v>577</v>
      </c>
      <c r="E70" s="341" t="s">
        <v>663</v>
      </c>
      <c r="F70" s="341" t="s">
        <v>664</v>
      </c>
      <c r="G70" s="341" t="s">
        <v>665</v>
      </c>
      <c r="H70" s="341" t="s">
        <v>61</v>
      </c>
      <c r="I70" s="341" t="s">
        <v>666</v>
      </c>
      <c r="J70" s="379">
        <v>3404949996</v>
      </c>
      <c r="K70" s="381">
        <v>3390116659.1199999</v>
      </c>
      <c r="L70" s="337">
        <v>4348393249</v>
      </c>
      <c r="M70" s="337">
        <v>2632322044</v>
      </c>
      <c r="N70" s="337">
        <f>(L70*0.03)+L70</f>
        <v>4478845046.4700003</v>
      </c>
      <c r="O70" s="337">
        <f>(N70*0.03)+N70</f>
        <v>4613210397.8641005</v>
      </c>
      <c r="P70" s="337" t="s">
        <v>522</v>
      </c>
      <c r="Q70" s="21" t="s">
        <v>667</v>
      </c>
      <c r="R70" s="21" t="s">
        <v>668</v>
      </c>
      <c r="S70" s="21" t="s">
        <v>102</v>
      </c>
      <c r="T70" s="241">
        <v>1</v>
      </c>
      <c r="U70" s="241">
        <v>1</v>
      </c>
      <c r="V70" s="242"/>
      <c r="W70" s="242" t="s">
        <v>669</v>
      </c>
      <c r="X70" s="87">
        <v>1</v>
      </c>
      <c r="Y70" s="60">
        <v>1</v>
      </c>
      <c r="Z70" s="206">
        <v>1</v>
      </c>
      <c r="AA70" s="149">
        <v>0.25</v>
      </c>
      <c r="AB70" s="149">
        <v>0.25</v>
      </c>
      <c r="AC70" s="80"/>
      <c r="AD70" s="150">
        <v>0.22</v>
      </c>
      <c r="AE70" s="108"/>
      <c r="AF70" s="64">
        <f t="shared" si="23"/>
        <v>0.72</v>
      </c>
      <c r="AG70" s="241">
        <v>1</v>
      </c>
      <c r="AH70" s="66"/>
      <c r="AI70" s="241">
        <v>1</v>
      </c>
      <c r="AJ70" s="66"/>
      <c r="AK70" s="67" t="s">
        <v>670</v>
      </c>
      <c r="AL70" s="67" t="s">
        <v>61</v>
      </c>
      <c r="AM70" s="112" t="s">
        <v>671</v>
      </c>
      <c r="AN70" s="112" t="s">
        <v>61</v>
      </c>
      <c r="AO70" s="64" t="s">
        <v>672</v>
      </c>
      <c r="AP70" s="64" t="s">
        <v>673</v>
      </c>
      <c r="AQ70" s="66"/>
      <c r="AR70" s="66">
        <f t="shared" si="24"/>
        <v>1</v>
      </c>
      <c r="AS70" s="66">
        <f t="shared" si="25"/>
        <v>0.72</v>
      </c>
      <c r="AT70" s="339" t="s">
        <v>674</v>
      </c>
      <c r="AU70" s="243" t="s">
        <v>674</v>
      </c>
      <c r="AV70" s="33" t="s">
        <v>675</v>
      </c>
      <c r="AW70" s="14"/>
      <c r="AX70" s="34" t="s">
        <v>77</v>
      </c>
      <c r="AY70" s="35"/>
      <c r="AZ70" s="199" t="s">
        <v>61</v>
      </c>
      <c r="BA70" s="34" t="s">
        <v>79</v>
      </c>
      <c r="BB70" s="202" t="s">
        <v>541</v>
      </c>
      <c r="BC70" s="203"/>
    </row>
    <row r="71" spans="1:55" ht="176.4" customHeight="1" x14ac:dyDescent="0.3">
      <c r="A71" s="343"/>
      <c r="B71" s="343"/>
      <c r="C71" s="343"/>
      <c r="D71" s="343"/>
      <c r="E71" s="343"/>
      <c r="F71" s="343"/>
      <c r="G71" s="343"/>
      <c r="H71" s="343"/>
      <c r="I71" s="343"/>
      <c r="J71" s="380">
        <v>0</v>
      </c>
      <c r="K71" s="382"/>
      <c r="L71" s="338"/>
      <c r="M71" s="338"/>
      <c r="N71" s="338"/>
      <c r="O71" s="338"/>
      <c r="P71" s="338"/>
      <c r="Q71" s="167" t="s">
        <v>676</v>
      </c>
      <c r="R71" s="167" t="s">
        <v>677</v>
      </c>
      <c r="S71" s="167" t="s">
        <v>66</v>
      </c>
      <c r="T71" s="167">
        <v>0</v>
      </c>
      <c r="U71" s="21">
        <f t="shared" ref="U71:U74" si="29">Y71</f>
        <v>0.25</v>
      </c>
      <c r="V71" s="70"/>
      <c r="W71" s="70" t="s">
        <v>678</v>
      </c>
      <c r="X71" s="71">
        <v>0.25</v>
      </c>
      <c r="Y71" s="60">
        <v>0.25</v>
      </c>
      <c r="Z71" s="244">
        <v>0.25</v>
      </c>
      <c r="AA71" s="245">
        <v>0.06</v>
      </c>
      <c r="AB71" s="245">
        <v>0.06</v>
      </c>
      <c r="AC71" s="82"/>
      <c r="AD71" s="246">
        <v>0.06</v>
      </c>
      <c r="AE71" s="247"/>
      <c r="AF71" s="64">
        <f>AA71+AB71+AD71+AE71</f>
        <v>0.18</v>
      </c>
      <c r="AG71" s="241">
        <v>0.25</v>
      </c>
      <c r="AH71" s="66"/>
      <c r="AI71" s="241">
        <v>0.25</v>
      </c>
      <c r="AJ71" s="66"/>
      <c r="AK71" s="67" t="s">
        <v>679</v>
      </c>
      <c r="AL71" s="67" t="s">
        <v>61</v>
      </c>
      <c r="AM71" s="112" t="s">
        <v>680</v>
      </c>
      <c r="AN71" s="112" t="s">
        <v>61</v>
      </c>
      <c r="AO71" s="64" t="s">
        <v>681</v>
      </c>
      <c r="AP71" s="64" t="s">
        <v>61</v>
      </c>
      <c r="AQ71" s="66"/>
      <c r="AR71" s="66">
        <f t="shared" si="24"/>
        <v>1</v>
      </c>
      <c r="AS71" s="66">
        <f t="shared" si="25"/>
        <v>0.43</v>
      </c>
      <c r="AT71" s="340"/>
      <c r="AU71" s="243" t="s">
        <v>674</v>
      </c>
      <c r="AV71" s="33" t="s">
        <v>675</v>
      </c>
      <c r="AW71" s="34"/>
      <c r="AX71" s="34" t="s">
        <v>77</v>
      </c>
      <c r="AY71" s="35"/>
      <c r="AZ71" s="199" t="s">
        <v>61</v>
      </c>
      <c r="BA71" s="34" t="s">
        <v>79</v>
      </c>
      <c r="BB71" s="202" t="s">
        <v>541</v>
      </c>
      <c r="BC71" s="203"/>
    </row>
    <row r="72" spans="1:55" ht="306" customHeight="1" x14ac:dyDescent="0.3">
      <c r="A72" s="341" t="s">
        <v>514</v>
      </c>
      <c r="B72" s="341" t="s">
        <v>515</v>
      </c>
      <c r="C72" s="341" t="s">
        <v>516</v>
      </c>
      <c r="D72" s="341" t="s">
        <v>682</v>
      </c>
      <c r="E72" s="341" t="s">
        <v>683</v>
      </c>
      <c r="F72" s="341" t="s">
        <v>684</v>
      </c>
      <c r="G72" s="341" t="s">
        <v>685</v>
      </c>
      <c r="H72" s="341" t="s">
        <v>61</v>
      </c>
      <c r="I72" s="341" t="s">
        <v>686</v>
      </c>
      <c r="J72" s="357">
        <f>'[3]1. Iniciativas-PA (2)'!M33</f>
        <v>223960000</v>
      </c>
      <c r="K72" s="346">
        <v>221159999.59999999</v>
      </c>
      <c r="L72" s="352">
        <v>413490274</v>
      </c>
      <c r="M72" s="352">
        <v>166548466</v>
      </c>
      <c r="N72" s="352">
        <f>(L72*0.03)+L72</f>
        <v>425894982.22000003</v>
      </c>
      <c r="O72" s="352">
        <f>(N72*0.03)+N72</f>
        <v>438671831.68660003</v>
      </c>
      <c r="P72" s="339" t="s">
        <v>687</v>
      </c>
      <c r="Q72" s="21" t="s">
        <v>688</v>
      </c>
      <c r="R72" s="21" t="s">
        <v>689</v>
      </c>
      <c r="S72" s="21" t="s">
        <v>102</v>
      </c>
      <c r="T72" s="21">
        <v>0</v>
      </c>
      <c r="U72" s="21">
        <f t="shared" si="29"/>
        <v>1</v>
      </c>
      <c r="V72" s="70" t="s">
        <v>690</v>
      </c>
      <c r="W72" s="70" t="s">
        <v>691</v>
      </c>
      <c r="X72" s="87">
        <v>1</v>
      </c>
      <c r="Y72" s="60">
        <v>1</v>
      </c>
      <c r="Z72" s="206">
        <v>1</v>
      </c>
      <c r="AA72" s="149">
        <v>0.25</v>
      </c>
      <c r="AB72" s="149">
        <v>0.25</v>
      </c>
      <c r="AC72" s="80"/>
      <c r="AD72" s="150">
        <v>0.25</v>
      </c>
      <c r="AE72" s="108"/>
      <c r="AF72" s="64">
        <f t="shared" si="23"/>
        <v>0.75</v>
      </c>
      <c r="AG72" s="204">
        <v>1</v>
      </c>
      <c r="AH72" s="66"/>
      <c r="AI72" s="204">
        <v>1</v>
      </c>
      <c r="AJ72" s="66"/>
      <c r="AK72" s="67" t="s">
        <v>692</v>
      </c>
      <c r="AL72" s="67" t="s">
        <v>636</v>
      </c>
      <c r="AM72" s="248" t="s">
        <v>693</v>
      </c>
      <c r="AN72" s="67" t="s">
        <v>636</v>
      </c>
      <c r="AO72" s="64" t="s">
        <v>694</v>
      </c>
      <c r="AP72" s="64" t="s">
        <v>61</v>
      </c>
      <c r="AQ72" s="66"/>
      <c r="AR72" s="66">
        <f t="shared" si="24"/>
        <v>1</v>
      </c>
      <c r="AS72" s="66">
        <f t="shared" si="25"/>
        <v>0.75</v>
      </c>
      <c r="AT72" s="339" t="s">
        <v>695</v>
      </c>
      <c r="AU72" s="249" t="s">
        <v>696</v>
      </c>
      <c r="AV72" s="33" t="s">
        <v>697</v>
      </c>
      <c r="AW72" s="34"/>
      <c r="AX72" s="34" t="s">
        <v>77</v>
      </c>
      <c r="AY72" s="35"/>
      <c r="AZ72" s="199" t="s">
        <v>61</v>
      </c>
      <c r="BA72" s="34" t="s">
        <v>187</v>
      </c>
      <c r="BB72" s="223" t="s">
        <v>596</v>
      </c>
      <c r="BC72" s="203"/>
    </row>
    <row r="73" spans="1:55" ht="141.75" customHeight="1" x14ac:dyDescent="0.3">
      <c r="A73" s="343"/>
      <c r="B73" s="343"/>
      <c r="C73" s="343"/>
      <c r="D73" s="343"/>
      <c r="E73" s="343"/>
      <c r="F73" s="343"/>
      <c r="G73" s="343"/>
      <c r="H73" s="343"/>
      <c r="I73" s="343"/>
      <c r="J73" s="359">
        <v>0</v>
      </c>
      <c r="K73" s="348"/>
      <c r="L73" s="354"/>
      <c r="M73" s="354"/>
      <c r="N73" s="354"/>
      <c r="O73" s="354"/>
      <c r="P73" s="340"/>
      <c r="Q73" s="21" t="s">
        <v>698</v>
      </c>
      <c r="R73" s="21" t="s">
        <v>699</v>
      </c>
      <c r="S73" s="21" t="s">
        <v>102</v>
      </c>
      <c r="T73" s="21">
        <v>0</v>
      </c>
      <c r="U73" s="21">
        <f t="shared" si="29"/>
        <v>1</v>
      </c>
      <c r="V73" s="70" t="s">
        <v>700</v>
      </c>
      <c r="W73" s="70" t="s">
        <v>701</v>
      </c>
      <c r="X73" s="87">
        <v>1</v>
      </c>
      <c r="Y73" s="60">
        <v>1</v>
      </c>
      <c r="Z73" s="206">
        <v>1</v>
      </c>
      <c r="AA73" s="149">
        <v>0.25</v>
      </c>
      <c r="AB73" s="149">
        <v>0.25</v>
      </c>
      <c r="AC73" s="80"/>
      <c r="AD73" s="150">
        <v>0.25</v>
      </c>
      <c r="AE73" s="108"/>
      <c r="AF73" s="64">
        <f t="shared" si="23"/>
        <v>0.75</v>
      </c>
      <c r="AG73" s="204">
        <v>1</v>
      </c>
      <c r="AH73" s="66"/>
      <c r="AI73" s="204">
        <v>1</v>
      </c>
      <c r="AJ73" s="66"/>
      <c r="AK73" s="67" t="s">
        <v>702</v>
      </c>
      <c r="AL73" s="67" t="s">
        <v>636</v>
      </c>
      <c r="AM73" s="248" t="s">
        <v>703</v>
      </c>
      <c r="AN73" s="67" t="s">
        <v>636</v>
      </c>
      <c r="AO73" s="64" t="s">
        <v>704</v>
      </c>
      <c r="AP73" s="64" t="s">
        <v>61</v>
      </c>
      <c r="AQ73" s="66"/>
      <c r="AR73" s="66">
        <f t="shared" si="24"/>
        <v>1</v>
      </c>
      <c r="AS73" s="66">
        <f t="shared" si="25"/>
        <v>0.75</v>
      </c>
      <c r="AT73" s="378"/>
      <c r="AU73" s="249" t="s">
        <v>696</v>
      </c>
      <c r="AV73" s="33" t="s">
        <v>697</v>
      </c>
      <c r="AW73" s="34"/>
      <c r="AX73" s="34" t="s">
        <v>77</v>
      </c>
      <c r="AY73" s="35"/>
      <c r="AZ73" s="199" t="s">
        <v>61</v>
      </c>
      <c r="BA73" s="34" t="s">
        <v>187</v>
      </c>
      <c r="BB73" s="223" t="s">
        <v>596</v>
      </c>
      <c r="BC73" s="203"/>
    </row>
    <row r="74" spans="1:55" ht="178.95" customHeight="1" x14ac:dyDescent="0.3">
      <c r="A74" s="48" t="s">
        <v>514</v>
      </c>
      <c r="B74" s="48" t="s">
        <v>515</v>
      </c>
      <c r="C74" s="48" t="s">
        <v>516</v>
      </c>
      <c r="D74" s="48" t="s">
        <v>682</v>
      </c>
      <c r="E74" s="48" t="s">
        <v>705</v>
      </c>
      <c r="F74" s="48" t="s">
        <v>706</v>
      </c>
      <c r="G74" s="48" t="s">
        <v>685</v>
      </c>
      <c r="H74" s="48" t="s">
        <v>61</v>
      </c>
      <c r="I74" s="48" t="s">
        <v>707</v>
      </c>
      <c r="J74" s="250">
        <f>'[3]1. Iniciativas-PA (2)'!M34</f>
        <v>12189749183</v>
      </c>
      <c r="K74" s="230">
        <v>12035265661.67</v>
      </c>
      <c r="L74" s="251">
        <v>17766640000</v>
      </c>
      <c r="M74" s="251">
        <v>13319099414</v>
      </c>
      <c r="N74" s="251">
        <f>(L74*0.03)+L74</f>
        <v>18299639200</v>
      </c>
      <c r="O74" s="251">
        <f t="shared" ref="O74:O76" si="30">(N74*0.03)+N74</f>
        <v>18848628376</v>
      </c>
      <c r="P74" s="21" t="s">
        <v>522</v>
      </c>
      <c r="Q74" s="21" t="s">
        <v>708</v>
      </c>
      <c r="R74" s="167" t="s">
        <v>709</v>
      </c>
      <c r="S74" s="21" t="s">
        <v>66</v>
      </c>
      <c r="T74" s="22">
        <v>0</v>
      </c>
      <c r="U74" s="22">
        <f t="shared" si="29"/>
        <v>7622272</v>
      </c>
      <c r="V74" s="23"/>
      <c r="W74" s="23"/>
      <c r="X74" s="24">
        <v>6409600</v>
      </c>
      <c r="Y74" s="24">
        <v>7622272</v>
      </c>
      <c r="Z74" s="26">
        <v>6537792</v>
      </c>
      <c r="AA74" s="27">
        <v>2275100</v>
      </c>
      <c r="AB74" s="27">
        <v>3257000</v>
      </c>
      <c r="AC74" s="40"/>
      <c r="AD74" s="29">
        <v>6698747</v>
      </c>
      <c r="AE74" s="26"/>
      <c r="AF74" s="30">
        <f t="shared" si="23"/>
        <v>12230847</v>
      </c>
      <c r="AG74" s="22">
        <v>6668548</v>
      </c>
      <c r="AH74" s="22"/>
      <c r="AI74" s="22">
        <v>6801919</v>
      </c>
      <c r="AJ74" s="22"/>
      <c r="AK74" s="23" t="s">
        <v>710</v>
      </c>
      <c r="AL74" s="23"/>
      <c r="AM74" s="31" t="s">
        <v>711</v>
      </c>
      <c r="AN74" s="31" t="s">
        <v>712</v>
      </c>
      <c r="AO74" s="30" t="s">
        <v>713</v>
      </c>
      <c r="AP74" s="30" t="s">
        <v>714</v>
      </c>
      <c r="AQ74" s="22"/>
      <c r="AR74" s="22">
        <f t="shared" si="24"/>
        <v>26417859</v>
      </c>
      <c r="AS74" s="22">
        <f t="shared" si="25"/>
        <v>19853119</v>
      </c>
      <c r="AT74" s="21" t="s">
        <v>715</v>
      </c>
      <c r="AU74" s="70" t="s">
        <v>715</v>
      </c>
      <c r="AV74" s="33" t="s">
        <v>716</v>
      </c>
      <c r="AW74" s="34"/>
      <c r="AX74" s="34" t="s">
        <v>77</v>
      </c>
      <c r="AY74" s="35"/>
      <c r="AZ74" s="199" t="s">
        <v>61</v>
      </c>
      <c r="BA74" s="34"/>
      <c r="BB74" s="223" t="s">
        <v>596</v>
      </c>
      <c r="BC74" s="203"/>
    </row>
    <row r="75" spans="1:55" ht="243" customHeight="1" x14ac:dyDescent="0.3">
      <c r="A75" s="48" t="s">
        <v>514</v>
      </c>
      <c r="B75" s="48" t="s">
        <v>515</v>
      </c>
      <c r="C75" s="48" t="s">
        <v>516</v>
      </c>
      <c r="D75" s="48" t="s">
        <v>682</v>
      </c>
      <c r="E75" s="48" t="s">
        <v>717</v>
      </c>
      <c r="F75" s="48" t="s">
        <v>718</v>
      </c>
      <c r="G75" s="48" t="s">
        <v>719</v>
      </c>
      <c r="H75" s="48" t="s">
        <v>61</v>
      </c>
      <c r="I75" s="48" t="s">
        <v>720</v>
      </c>
      <c r="J75" s="250">
        <v>805100833</v>
      </c>
      <c r="K75" s="230">
        <v>690286082</v>
      </c>
      <c r="L75" s="251">
        <v>1365755932</v>
      </c>
      <c r="M75" s="251">
        <v>792899900</v>
      </c>
      <c r="N75" s="251">
        <f>(L75*0.03)+L75</f>
        <v>1406728609.96</v>
      </c>
      <c r="O75" s="251">
        <f t="shared" si="30"/>
        <v>1448930468.2588</v>
      </c>
      <c r="P75" s="21" t="s">
        <v>522</v>
      </c>
      <c r="Q75" s="21" t="s">
        <v>721</v>
      </c>
      <c r="R75" s="252" t="s">
        <v>722</v>
      </c>
      <c r="S75" s="21" t="s">
        <v>66</v>
      </c>
      <c r="T75" s="22">
        <v>4</v>
      </c>
      <c r="U75" s="22">
        <v>4</v>
      </c>
      <c r="V75" s="23" t="s">
        <v>721</v>
      </c>
      <c r="W75" s="23" t="s">
        <v>723</v>
      </c>
      <c r="X75" s="24">
        <v>4</v>
      </c>
      <c r="Y75" s="25">
        <v>4</v>
      </c>
      <c r="Z75" s="26">
        <v>4</v>
      </c>
      <c r="AA75" s="42">
        <v>0.5</v>
      </c>
      <c r="AB75" s="42">
        <v>0.5</v>
      </c>
      <c r="AC75" s="40"/>
      <c r="AD75" s="29">
        <v>1</v>
      </c>
      <c r="AE75" s="26"/>
      <c r="AF75" s="30">
        <f t="shared" si="23"/>
        <v>2</v>
      </c>
      <c r="AG75" s="22">
        <v>4</v>
      </c>
      <c r="AH75" s="22"/>
      <c r="AI75" s="22">
        <v>4</v>
      </c>
      <c r="AJ75" s="22">
        <v>0</v>
      </c>
      <c r="AK75" s="253" t="s">
        <v>724</v>
      </c>
      <c r="AL75" s="23"/>
      <c r="AM75" s="31" t="s">
        <v>725</v>
      </c>
      <c r="AN75" s="31" t="s">
        <v>61</v>
      </c>
      <c r="AO75" s="30" t="s">
        <v>726</v>
      </c>
      <c r="AP75" s="30" t="s">
        <v>673</v>
      </c>
      <c r="AQ75" s="22"/>
      <c r="AR75" s="22">
        <f t="shared" si="24"/>
        <v>16</v>
      </c>
      <c r="AS75" s="22">
        <f t="shared" si="25"/>
        <v>6</v>
      </c>
      <c r="AT75" s="21" t="s">
        <v>727</v>
      </c>
      <c r="AU75" s="254" t="s">
        <v>727</v>
      </c>
      <c r="AV75" s="33" t="s">
        <v>728</v>
      </c>
      <c r="AW75" s="34"/>
      <c r="AX75" s="34" t="s">
        <v>77</v>
      </c>
      <c r="AY75" s="171" t="s">
        <v>729</v>
      </c>
      <c r="AZ75" s="175" t="s">
        <v>61</v>
      </c>
      <c r="BA75" s="34" t="s">
        <v>187</v>
      </c>
      <c r="BB75" s="223" t="s">
        <v>596</v>
      </c>
      <c r="BC75" s="203"/>
    </row>
    <row r="76" spans="1:55" ht="326.39999999999998" customHeight="1" x14ac:dyDescent="0.3">
      <c r="A76" s="341" t="s">
        <v>730</v>
      </c>
      <c r="B76" s="341" t="s">
        <v>55</v>
      </c>
      <c r="C76" s="341" t="s">
        <v>516</v>
      </c>
      <c r="D76" s="341" t="s">
        <v>682</v>
      </c>
      <c r="E76" s="341" t="s">
        <v>731</v>
      </c>
      <c r="F76" s="341" t="s">
        <v>732</v>
      </c>
      <c r="G76" s="341" t="s">
        <v>446</v>
      </c>
      <c r="H76" s="341" t="s">
        <v>61</v>
      </c>
      <c r="I76" s="341" t="s">
        <v>733</v>
      </c>
      <c r="J76" s="375">
        <f>'[3]1. Iniciativas-PA (2)'!M36</f>
        <v>9582823268</v>
      </c>
      <c r="K76" s="346">
        <v>9278316503.3500004</v>
      </c>
      <c r="L76" s="367">
        <v>26445953566</v>
      </c>
      <c r="M76" s="364">
        <v>3240828567</v>
      </c>
      <c r="N76" s="367">
        <f>(L76*0.03)+L76</f>
        <v>27239332172.98</v>
      </c>
      <c r="O76" s="367">
        <f t="shared" si="30"/>
        <v>28056512138.169399</v>
      </c>
      <c r="P76" s="339" t="s">
        <v>734</v>
      </c>
      <c r="Q76" s="21" t="s">
        <v>735</v>
      </c>
      <c r="R76" s="252" t="s">
        <v>736</v>
      </c>
      <c r="S76" s="21" t="s">
        <v>66</v>
      </c>
      <c r="T76" s="204">
        <v>1</v>
      </c>
      <c r="U76" s="204">
        <v>1</v>
      </c>
      <c r="V76" s="255" t="s">
        <v>737</v>
      </c>
      <c r="W76" s="255" t="s">
        <v>738</v>
      </c>
      <c r="X76" s="256">
        <v>120</v>
      </c>
      <c r="Y76" s="256">
        <v>120</v>
      </c>
      <c r="Z76" s="26">
        <v>150</v>
      </c>
      <c r="AA76" s="257">
        <v>42</v>
      </c>
      <c r="AB76" s="258">
        <v>51</v>
      </c>
      <c r="AC76" s="40"/>
      <c r="AD76" s="259">
        <v>106</v>
      </c>
      <c r="AE76" s="108"/>
      <c r="AF76" s="30">
        <f t="shared" si="23"/>
        <v>199</v>
      </c>
      <c r="AG76" s="231">
        <v>150</v>
      </c>
      <c r="AH76" s="66"/>
      <c r="AI76" s="231">
        <v>150</v>
      </c>
      <c r="AJ76" s="66">
        <v>0</v>
      </c>
      <c r="AK76" s="253" t="s">
        <v>739</v>
      </c>
      <c r="AL76" s="260" t="s">
        <v>740</v>
      </c>
      <c r="AM76" s="112" t="s">
        <v>741</v>
      </c>
      <c r="AN76" s="112" t="s">
        <v>479</v>
      </c>
      <c r="AO76" s="261" t="s">
        <v>742</v>
      </c>
      <c r="AP76" s="64" t="s">
        <v>479</v>
      </c>
      <c r="AQ76" s="66"/>
      <c r="AR76" s="262">
        <v>570</v>
      </c>
      <c r="AS76" s="262">
        <f t="shared" si="25"/>
        <v>319</v>
      </c>
      <c r="AT76" s="339" t="s">
        <v>743</v>
      </c>
      <c r="AU76" s="263" t="s">
        <v>743</v>
      </c>
      <c r="AV76" s="33" t="s">
        <v>744</v>
      </c>
      <c r="AW76" s="34"/>
      <c r="AX76" s="34" t="s">
        <v>77</v>
      </c>
      <c r="AY76" s="35"/>
      <c r="AZ76" s="264" t="s">
        <v>745</v>
      </c>
      <c r="BA76" s="34" t="s">
        <v>187</v>
      </c>
      <c r="BB76" s="223" t="s">
        <v>596</v>
      </c>
      <c r="BC76" s="203"/>
    </row>
    <row r="77" spans="1:55" ht="326.39999999999998" customHeight="1" x14ac:dyDescent="0.3">
      <c r="A77" s="342"/>
      <c r="B77" s="342"/>
      <c r="C77" s="342"/>
      <c r="D77" s="342"/>
      <c r="E77" s="342"/>
      <c r="F77" s="342"/>
      <c r="G77" s="342"/>
      <c r="H77" s="342"/>
      <c r="I77" s="342"/>
      <c r="J77" s="376"/>
      <c r="K77" s="347"/>
      <c r="L77" s="368"/>
      <c r="M77" s="365"/>
      <c r="N77" s="368"/>
      <c r="O77" s="368"/>
      <c r="P77" s="355"/>
      <c r="Q77" s="21" t="s">
        <v>746</v>
      </c>
      <c r="R77" s="252" t="s">
        <v>747</v>
      </c>
      <c r="S77" s="21" t="s">
        <v>102</v>
      </c>
      <c r="T77" s="231">
        <v>0</v>
      </c>
      <c r="U77" s="204"/>
      <c r="V77" s="255"/>
      <c r="W77" s="255"/>
      <c r="X77" s="256">
        <v>0</v>
      </c>
      <c r="Y77" s="256">
        <v>0</v>
      </c>
      <c r="Z77" s="265">
        <v>1</v>
      </c>
      <c r="AA77" s="265">
        <v>0</v>
      </c>
      <c r="AB77" s="265">
        <v>0</v>
      </c>
      <c r="AC77" s="265"/>
      <c r="AD77" s="266">
        <v>0</v>
      </c>
      <c r="AE77" s="108"/>
      <c r="AF77" s="30">
        <f>AD77</f>
        <v>0</v>
      </c>
      <c r="AG77" s="231">
        <v>0</v>
      </c>
      <c r="AH77" s="66"/>
      <c r="AI77" s="231">
        <v>0</v>
      </c>
      <c r="AJ77" s="66"/>
      <c r="AK77" s="253"/>
      <c r="AL77" s="260"/>
      <c r="AM77" s="31" t="s">
        <v>748</v>
      </c>
      <c r="AN77" s="112" t="s">
        <v>479</v>
      </c>
      <c r="AO77" s="261" t="s">
        <v>749</v>
      </c>
      <c r="AP77" s="64" t="s">
        <v>479</v>
      </c>
      <c r="AQ77" s="66"/>
      <c r="AR77" s="22">
        <v>1</v>
      </c>
      <c r="AS77" s="262">
        <f t="shared" si="25"/>
        <v>0</v>
      </c>
      <c r="AT77" s="355"/>
      <c r="AU77" s="263" t="s">
        <v>743</v>
      </c>
      <c r="AV77" s="33" t="s">
        <v>744</v>
      </c>
      <c r="AW77" s="34"/>
      <c r="AX77" s="34"/>
      <c r="AY77" s="35"/>
      <c r="AZ77" s="264" t="s">
        <v>745</v>
      </c>
      <c r="BA77" s="34" t="s">
        <v>187</v>
      </c>
      <c r="BB77" s="223" t="s">
        <v>596</v>
      </c>
      <c r="BC77" s="203"/>
    </row>
    <row r="78" spans="1:55" ht="326.39999999999998" customHeight="1" x14ac:dyDescent="0.3">
      <c r="A78" s="342"/>
      <c r="B78" s="342"/>
      <c r="C78" s="342"/>
      <c r="D78" s="342"/>
      <c r="E78" s="342"/>
      <c r="F78" s="342"/>
      <c r="G78" s="342"/>
      <c r="H78" s="342"/>
      <c r="I78" s="342"/>
      <c r="J78" s="376"/>
      <c r="K78" s="347"/>
      <c r="L78" s="368"/>
      <c r="M78" s="365"/>
      <c r="N78" s="368"/>
      <c r="O78" s="368"/>
      <c r="P78" s="355"/>
      <c r="Q78" s="21" t="s">
        <v>750</v>
      </c>
      <c r="R78" s="252" t="s">
        <v>751</v>
      </c>
      <c r="S78" s="21" t="s">
        <v>66</v>
      </c>
      <c r="T78" s="231">
        <v>0</v>
      </c>
      <c r="U78" s="204"/>
      <c r="V78" s="255">
        <v>0</v>
      </c>
      <c r="W78" s="255">
        <v>0</v>
      </c>
      <c r="X78" s="256">
        <v>0</v>
      </c>
      <c r="Y78" s="256">
        <v>0</v>
      </c>
      <c r="Z78" s="265">
        <v>1</v>
      </c>
      <c r="AA78" s="257">
        <v>0</v>
      </c>
      <c r="AB78" s="258">
        <v>0</v>
      </c>
      <c r="AC78" s="40"/>
      <c r="AD78" s="266">
        <v>0</v>
      </c>
      <c r="AE78" s="108"/>
      <c r="AF78" s="30">
        <f>AD78</f>
        <v>0</v>
      </c>
      <c r="AG78" s="231">
        <v>1</v>
      </c>
      <c r="AH78" s="66"/>
      <c r="AI78" s="231">
        <v>0</v>
      </c>
      <c r="AJ78" s="66"/>
      <c r="AK78" s="253"/>
      <c r="AL78" s="260"/>
      <c r="AM78" s="31" t="s">
        <v>748</v>
      </c>
      <c r="AN78" s="112" t="s">
        <v>479</v>
      </c>
      <c r="AO78" s="261" t="s">
        <v>752</v>
      </c>
      <c r="AP78" s="64" t="s">
        <v>479</v>
      </c>
      <c r="AQ78" s="66"/>
      <c r="AR78" s="22">
        <f t="shared" ref="AR78:AR97" si="31">+_xlfn.IFS(S78="Acumulado",X78+Z78+AG78+AI78,S78="Capacidad",AI78,S78="Flujo",AI78,S78="Reducción",AI78,S78="Stock",AI78)</f>
        <v>2</v>
      </c>
      <c r="AS78" s="262">
        <f t="shared" si="25"/>
        <v>0</v>
      </c>
      <c r="AT78" s="355"/>
      <c r="AU78" s="263" t="s">
        <v>743</v>
      </c>
      <c r="AV78" s="33" t="s">
        <v>744</v>
      </c>
      <c r="AW78" s="34"/>
      <c r="AX78" s="34"/>
      <c r="AY78" s="35"/>
      <c r="AZ78" s="264" t="s">
        <v>745</v>
      </c>
      <c r="BA78" s="34" t="s">
        <v>187</v>
      </c>
      <c r="BB78" s="223" t="s">
        <v>596</v>
      </c>
      <c r="BC78" s="203"/>
    </row>
    <row r="79" spans="1:55" ht="326.39999999999998" customHeight="1" x14ac:dyDescent="0.3">
      <c r="A79" s="342"/>
      <c r="B79" s="342"/>
      <c r="C79" s="342"/>
      <c r="D79" s="342"/>
      <c r="E79" s="342"/>
      <c r="F79" s="342"/>
      <c r="G79" s="342"/>
      <c r="H79" s="342"/>
      <c r="I79" s="342"/>
      <c r="J79" s="376"/>
      <c r="K79" s="347"/>
      <c r="L79" s="368"/>
      <c r="M79" s="365"/>
      <c r="N79" s="368"/>
      <c r="O79" s="368"/>
      <c r="P79" s="355"/>
      <c r="Q79" s="21" t="s">
        <v>753</v>
      </c>
      <c r="R79" s="252" t="s">
        <v>754</v>
      </c>
      <c r="S79" s="21" t="s">
        <v>66</v>
      </c>
      <c r="T79" s="231">
        <v>0</v>
      </c>
      <c r="U79" s="204"/>
      <c r="V79" s="255"/>
      <c r="W79" s="255"/>
      <c r="X79" s="256">
        <v>0</v>
      </c>
      <c r="Y79" s="256">
        <v>0</v>
      </c>
      <c r="Z79" s="265">
        <v>1500</v>
      </c>
      <c r="AA79" s="257"/>
      <c r="AB79" s="258"/>
      <c r="AC79" s="40"/>
      <c r="AD79" s="266">
        <v>454</v>
      </c>
      <c r="AE79" s="108"/>
      <c r="AF79" s="30">
        <f>AD79</f>
        <v>454</v>
      </c>
      <c r="AG79" s="231">
        <v>1500</v>
      </c>
      <c r="AH79" s="66"/>
      <c r="AI79" s="231">
        <v>2000</v>
      </c>
      <c r="AJ79" s="66"/>
      <c r="AK79" s="253"/>
      <c r="AL79" s="260"/>
      <c r="AM79" s="31" t="s">
        <v>748</v>
      </c>
      <c r="AN79" s="112" t="s">
        <v>479</v>
      </c>
      <c r="AO79" s="261" t="s">
        <v>755</v>
      </c>
      <c r="AP79" s="64" t="s">
        <v>479</v>
      </c>
      <c r="AQ79" s="66"/>
      <c r="AR79" s="22">
        <f t="shared" si="31"/>
        <v>5000</v>
      </c>
      <c r="AS79" s="262">
        <f t="shared" si="25"/>
        <v>454</v>
      </c>
      <c r="AT79" s="355"/>
      <c r="AU79" s="263" t="s">
        <v>743</v>
      </c>
      <c r="AV79" s="33" t="s">
        <v>744</v>
      </c>
      <c r="AW79" s="34"/>
      <c r="AX79" s="34"/>
      <c r="AY79" s="35"/>
      <c r="AZ79" s="264" t="s">
        <v>745</v>
      </c>
      <c r="BA79" s="34" t="s">
        <v>187</v>
      </c>
      <c r="BB79" s="223" t="s">
        <v>596</v>
      </c>
      <c r="BC79" s="203"/>
    </row>
    <row r="80" spans="1:55" ht="175.5" customHeight="1" x14ac:dyDescent="0.3">
      <c r="A80" s="343"/>
      <c r="B80" s="343"/>
      <c r="C80" s="343"/>
      <c r="D80" s="343"/>
      <c r="E80" s="343"/>
      <c r="F80" s="343"/>
      <c r="G80" s="343"/>
      <c r="H80" s="343"/>
      <c r="I80" s="343"/>
      <c r="J80" s="377">
        <v>0</v>
      </c>
      <c r="K80" s="348"/>
      <c r="L80" s="369"/>
      <c r="M80" s="366"/>
      <c r="N80" s="369"/>
      <c r="O80" s="369"/>
      <c r="P80" s="340"/>
      <c r="Q80" s="21" t="s">
        <v>756</v>
      </c>
      <c r="R80" s="167" t="s">
        <v>757</v>
      </c>
      <c r="S80" s="21" t="s">
        <v>66</v>
      </c>
      <c r="T80" s="22">
        <v>2264</v>
      </c>
      <c r="U80" s="22">
        <v>2264</v>
      </c>
      <c r="V80" s="253" t="s">
        <v>758</v>
      </c>
      <c r="W80" s="253" t="s">
        <v>759</v>
      </c>
      <c r="X80" s="24">
        <v>2000</v>
      </c>
      <c r="Y80" s="25">
        <v>2000</v>
      </c>
      <c r="Z80" s="26">
        <v>2500</v>
      </c>
      <c r="AA80" s="267">
        <v>325</v>
      </c>
      <c r="AB80" s="258">
        <v>1630</v>
      </c>
      <c r="AC80" s="40"/>
      <c r="AD80" s="29">
        <v>254</v>
      </c>
      <c r="AE80" s="26"/>
      <c r="AF80" s="30">
        <f t="shared" si="23"/>
        <v>2209</v>
      </c>
      <c r="AG80" s="22">
        <v>2500</v>
      </c>
      <c r="AH80" s="22">
        <v>0</v>
      </c>
      <c r="AI80" s="22">
        <v>2500</v>
      </c>
      <c r="AJ80" s="22">
        <v>0</v>
      </c>
      <c r="AK80" s="253" t="s">
        <v>760</v>
      </c>
      <c r="AL80" s="253" t="s">
        <v>761</v>
      </c>
      <c r="AM80" s="31" t="s">
        <v>762</v>
      </c>
      <c r="AN80" s="31" t="s">
        <v>479</v>
      </c>
      <c r="AO80" s="261" t="s">
        <v>763</v>
      </c>
      <c r="AP80" s="64" t="s">
        <v>479</v>
      </c>
      <c r="AQ80" s="22"/>
      <c r="AR80" s="22">
        <f t="shared" si="31"/>
        <v>9500</v>
      </c>
      <c r="AS80" s="22">
        <f t="shared" si="25"/>
        <v>4209</v>
      </c>
      <c r="AT80" s="355"/>
      <c r="AU80" s="263" t="s">
        <v>743</v>
      </c>
      <c r="AV80" s="33" t="s">
        <v>744</v>
      </c>
      <c r="AW80" s="34"/>
      <c r="AX80" s="34" t="s">
        <v>77</v>
      </c>
      <c r="AY80" s="35"/>
      <c r="AZ80" s="264" t="s">
        <v>745</v>
      </c>
      <c r="BA80" s="34" t="s">
        <v>187</v>
      </c>
      <c r="BB80" s="223" t="s">
        <v>596</v>
      </c>
      <c r="BC80" s="203"/>
    </row>
    <row r="81" spans="1:55" ht="233.4" customHeight="1" x14ac:dyDescent="0.3">
      <c r="A81" s="341" t="s">
        <v>730</v>
      </c>
      <c r="B81" s="341" t="s">
        <v>55</v>
      </c>
      <c r="C81" s="341" t="s">
        <v>516</v>
      </c>
      <c r="D81" s="341" t="s">
        <v>682</v>
      </c>
      <c r="E81" s="341" t="s">
        <v>764</v>
      </c>
      <c r="F81" s="341" t="s">
        <v>765</v>
      </c>
      <c r="G81" s="372" t="s">
        <v>446</v>
      </c>
      <c r="H81" s="341" t="s">
        <v>61</v>
      </c>
      <c r="I81" s="372" t="s">
        <v>733</v>
      </c>
      <c r="J81" s="375">
        <v>6345665460</v>
      </c>
      <c r="K81" s="346">
        <v>5399335263</v>
      </c>
      <c r="L81" s="367">
        <v>23207822958</v>
      </c>
      <c r="M81" s="364">
        <v>15434856903</v>
      </c>
      <c r="N81" s="367">
        <f>(L81*0.03)+L81</f>
        <v>23904057646.740002</v>
      </c>
      <c r="O81" s="367">
        <f>(N81*0.03)+N81</f>
        <v>24621179376.1422</v>
      </c>
      <c r="P81" s="339" t="s">
        <v>766</v>
      </c>
      <c r="Q81" s="21" t="s">
        <v>767</v>
      </c>
      <c r="R81" s="167" t="s">
        <v>768</v>
      </c>
      <c r="S81" s="21" t="s">
        <v>66</v>
      </c>
      <c r="T81" s="22">
        <v>0</v>
      </c>
      <c r="U81" s="22">
        <f t="shared" ref="U81" si="32">Y81</f>
        <v>141</v>
      </c>
      <c r="V81" s="253" t="s">
        <v>769</v>
      </c>
      <c r="W81" s="253" t="s">
        <v>770</v>
      </c>
      <c r="X81" s="24">
        <v>100</v>
      </c>
      <c r="Y81" s="25">
        <v>141</v>
      </c>
      <c r="Z81" s="26">
        <v>105</v>
      </c>
      <c r="AA81" s="267">
        <v>0</v>
      </c>
      <c r="AB81" s="258">
        <v>1</v>
      </c>
      <c r="AC81" s="40"/>
      <c r="AD81" s="29">
        <v>33</v>
      </c>
      <c r="AE81" s="26"/>
      <c r="AF81" s="30">
        <f t="shared" si="23"/>
        <v>34</v>
      </c>
      <c r="AG81" s="22">
        <v>100</v>
      </c>
      <c r="AH81" s="22">
        <v>0</v>
      </c>
      <c r="AI81" s="22">
        <v>100</v>
      </c>
      <c r="AJ81" s="22">
        <v>0</v>
      </c>
      <c r="AK81" s="253" t="s">
        <v>771</v>
      </c>
      <c r="AL81" s="253" t="s">
        <v>772</v>
      </c>
      <c r="AM81" s="31" t="s">
        <v>773</v>
      </c>
      <c r="AN81" s="31" t="s">
        <v>774</v>
      </c>
      <c r="AO81" s="239" t="s">
        <v>775</v>
      </c>
      <c r="AP81" s="30" t="s">
        <v>776</v>
      </c>
      <c r="AQ81" s="22"/>
      <c r="AR81" s="22">
        <f t="shared" si="31"/>
        <v>405</v>
      </c>
      <c r="AS81" s="22">
        <f t="shared" si="25"/>
        <v>175</v>
      </c>
      <c r="AT81" s="355"/>
      <c r="AU81" s="263" t="s">
        <v>777</v>
      </c>
      <c r="AV81" s="33" t="s">
        <v>778</v>
      </c>
      <c r="AW81" s="34"/>
      <c r="AX81" s="34" t="s">
        <v>77</v>
      </c>
      <c r="AY81" s="35"/>
      <c r="AZ81" s="264" t="s">
        <v>779</v>
      </c>
      <c r="BA81" s="34" t="s">
        <v>187</v>
      </c>
      <c r="BB81" s="223" t="s">
        <v>596</v>
      </c>
      <c r="BC81" s="203"/>
    </row>
    <row r="82" spans="1:55" ht="409.5" customHeight="1" x14ac:dyDescent="0.3">
      <c r="A82" s="342"/>
      <c r="B82" s="342"/>
      <c r="C82" s="342"/>
      <c r="D82" s="342"/>
      <c r="E82" s="342"/>
      <c r="F82" s="342"/>
      <c r="G82" s="373"/>
      <c r="H82" s="342"/>
      <c r="I82" s="373"/>
      <c r="J82" s="376">
        <v>0</v>
      </c>
      <c r="K82" s="347"/>
      <c r="L82" s="368"/>
      <c r="M82" s="365"/>
      <c r="N82" s="368"/>
      <c r="O82" s="368"/>
      <c r="P82" s="355"/>
      <c r="Q82" s="21" t="s">
        <v>780</v>
      </c>
      <c r="R82" s="167" t="s">
        <v>781</v>
      </c>
      <c r="S82" s="21" t="s">
        <v>66</v>
      </c>
      <c r="T82" s="22">
        <v>2</v>
      </c>
      <c r="U82" s="22">
        <v>2</v>
      </c>
      <c r="V82" s="268" t="s">
        <v>782</v>
      </c>
      <c r="W82" s="253" t="s">
        <v>783</v>
      </c>
      <c r="X82" s="24">
        <v>2</v>
      </c>
      <c r="Y82" s="25">
        <v>2</v>
      </c>
      <c r="Z82" s="26">
        <v>10</v>
      </c>
      <c r="AA82" s="267">
        <v>0</v>
      </c>
      <c r="AB82" s="269">
        <v>1.4</v>
      </c>
      <c r="AC82" s="40"/>
      <c r="AD82" s="270">
        <v>2.5</v>
      </c>
      <c r="AE82" s="26"/>
      <c r="AF82" s="76">
        <f t="shared" si="23"/>
        <v>3.9</v>
      </c>
      <c r="AG82" s="22">
        <v>9</v>
      </c>
      <c r="AH82" s="22">
        <v>0</v>
      </c>
      <c r="AI82" s="22">
        <v>9</v>
      </c>
      <c r="AJ82" s="22">
        <v>0</v>
      </c>
      <c r="AK82" s="253" t="s">
        <v>784</v>
      </c>
      <c r="AL82" s="23" t="s">
        <v>61</v>
      </c>
      <c r="AM82" s="31" t="s">
        <v>785</v>
      </c>
      <c r="AN82" s="31" t="s">
        <v>774</v>
      </c>
      <c r="AO82" s="239" t="s">
        <v>786</v>
      </c>
      <c r="AP82" s="239" t="s">
        <v>787</v>
      </c>
      <c r="AQ82" s="22"/>
      <c r="AR82" s="22">
        <f t="shared" si="31"/>
        <v>30</v>
      </c>
      <c r="AS82" s="22">
        <f t="shared" si="25"/>
        <v>5.9</v>
      </c>
      <c r="AT82" s="355"/>
      <c r="AU82" s="263" t="s">
        <v>777</v>
      </c>
      <c r="AV82" s="33" t="s">
        <v>778</v>
      </c>
      <c r="AW82" s="34"/>
      <c r="AX82" s="34" t="s">
        <v>77</v>
      </c>
      <c r="AY82" s="35"/>
      <c r="AZ82" s="264" t="s">
        <v>779</v>
      </c>
      <c r="BA82" s="34" t="s">
        <v>187</v>
      </c>
      <c r="BB82" s="223" t="s">
        <v>596</v>
      </c>
      <c r="BC82" s="203"/>
    </row>
    <row r="83" spans="1:55" ht="331.5" customHeight="1" x14ac:dyDescent="0.3">
      <c r="A83" s="342"/>
      <c r="B83" s="342"/>
      <c r="C83" s="342"/>
      <c r="D83" s="342"/>
      <c r="E83" s="342"/>
      <c r="F83" s="342"/>
      <c r="G83" s="373"/>
      <c r="H83" s="342"/>
      <c r="I83" s="373"/>
      <c r="J83" s="376">
        <v>0</v>
      </c>
      <c r="K83" s="347"/>
      <c r="L83" s="368"/>
      <c r="M83" s="365"/>
      <c r="N83" s="368"/>
      <c r="O83" s="368"/>
      <c r="P83" s="355"/>
      <c r="Q83" s="21" t="s">
        <v>788</v>
      </c>
      <c r="R83" s="167" t="s">
        <v>789</v>
      </c>
      <c r="S83" s="21" t="s">
        <v>102</v>
      </c>
      <c r="T83" s="204">
        <v>1</v>
      </c>
      <c r="U83" s="204">
        <v>1</v>
      </c>
      <c r="V83" s="255" t="s">
        <v>790</v>
      </c>
      <c r="W83" s="255" t="s">
        <v>791</v>
      </c>
      <c r="X83" s="87">
        <v>1</v>
      </c>
      <c r="Y83" s="60">
        <v>1</v>
      </c>
      <c r="Z83" s="206">
        <v>1</v>
      </c>
      <c r="AA83" s="271">
        <v>0.25</v>
      </c>
      <c r="AB83" s="149">
        <v>0.25</v>
      </c>
      <c r="AC83" s="80"/>
      <c r="AD83" s="150">
        <v>0.25</v>
      </c>
      <c r="AE83" s="108"/>
      <c r="AF83" s="64">
        <f t="shared" si="23"/>
        <v>0.75</v>
      </c>
      <c r="AG83" s="204">
        <v>1</v>
      </c>
      <c r="AH83" s="66"/>
      <c r="AI83" s="204">
        <v>1</v>
      </c>
      <c r="AJ83" s="66"/>
      <c r="AK83" s="260" t="s">
        <v>792</v>
      </c>
      <c r="AL83" s="23" t="s">
        <v>61</v>
      </c>
      <c r="AM83" s="112" t="s">
        <v>793</v>
      </c>
      <c r="AN83" s="112" t="s">
        <v>794</v>
      </c>
      <c r="AO83" s="64" t="s">
        <v>795</v>
      </c>
      <c r="AP83" s="30" t="s">
        <v>796</v>
      </c>
      <c r="AQ83" s="66"/>
      <c r="AR83" s="66">
        <f t="shared" si="31"/>
        <v>1</v>
      </c>
      <c r="AS83" s="66">
        <f t="shared" si="25"/>
        <v>0.75</v>
      </c>
      <c r="AT83" s="355"/>
      <c r="AU83" s="263" t="s">
        <v>777</v>
      </c>
      <c r="AV83" s="33" t="s">
        <v>778</v>
      </c>
      <c r="AW83" s="14"/>
      <c r="AX83" s="34" t="s">
        <v>77</v>
      </c>
      <c r="AY83" s="35"/>
      <c r="AZ83" s="264" t="s">
        <v>779</v>
      </c>
      <c r="BA83" s="34" t="s">
        <v>187</v>
      </c>
      <c r="BB83" s="223" t="s">
        <v>596</v>
      </c>
      <c r="BC83" s="203"/>
    </row>
    <row r="84" spans="1:55" ht="102" customHeight="1" x14ac:dyDescent="0.3">
      <c r="A84" s="343"/>
      <c r="B84" s="343"/>
      <c r="C84" s="343"/>
      <c r="D84" s="343"/>
      <c r="E84" s="343"/>
      <c r="F84" s="343"/>
      <c r="G84" s="374"/>
      <c r="H84" s="343"/>
      <c r="I84" s="374"/>
      <c r="J84" s="377">
        <v>0</v>
      </c>
      <c r="K84" s="348"/>
      <c r="L84" s="369"/>
      <c r="M84" s="366"/>
      <c r="N84" s="369"/>
      <c r="O84" s="369"/>
      <c r="P84" s="340"/>
      <c r="Q84" s="21" t="s">
        <v>797</v>
      </c>
      <c r="R84" s="167" t="s">
        <v>798</v>
      </c>
      <c r="S84" s="21" t="s">
        <v>66</v>
      </c>
      <c r="T84" s="22">
        <v>4</v>
      </c>
      <c r="U84" s="22">
        <v>4</v>
      </c>
      <c r="V84" s="253" t="s">
        <v>799</v>
      </c>
      <c r="W84" s="253" t="s">
        <v>800</v>
      </c>
      <c r="X84" s="24">
        <v>4</v>
      </c>
      <c r="Y84" s="25">
        <v>4</v>
      </c>
      <c r="Z84" s="26">
        <v>4</v>
      </c>
      <c r="AA84" s="267">
        <v>1</v>
      </c>
      <c r="AB84" s="27">
        <v>1</v>
      </c>
      <c r="AC84" s="40"/>
      <c r="AD84" s="29">
        <v>1</v>
      </c>
      <c r="AE84" s="26"/>
      <c r="AF84" s="30">
        <f t="shared" si="23"/>
        <v>3</v>
      </c>
      <c r="AG84" s="22">
        <v>4</v>
      </c>
      <c r="AH84" s="22">
        <v>0</v>
      </c>
      <c r="AI84" s="22">
        <v>4</v>
      </c>
      <c r="AJ84" s="22">
        <v>0</v>
      </c>
      <c r="AK84" s="253" t="s">
        <v>801</v>
      </c>
      <c r="AL84" s="23" t="s">
        <v>61</v>
      </c>
      <c r="AM84" s="31" t="s">
        <v>802</v>
      </c>
      <c r="AN84" s="31" t="s">
        <v>803</v>
      </c>
      <c r="AO84" s="30" t="s">
        <v>804</v>
      </c>
      <c r="AP84" s="30" t="s">
        <v>805</v>
      </c>
      <c r="AQ84" s="22"/>
      <c r="AR84" s="22">
        <f t="shared" si="31"/>
        <v>16</v>
      </c>
      <c r="AS84" s="22">
        <f t="shared" si="25"/>
        <v>7</v>
      </c>
      <c r="AT84" s="340"/>
      <c r="AU84" s="263" t="s">
        <v>777</v>
      </c>
      <c r="AV84" s="33" t="s">
        <v>778</v>
      </c>
      <c r="AW84" s="14"/>
      <c r="AX84" s="34" t="s">
        <v>77</v>
      </c>
      <c r="AY84" s="35"/>
      <c r="AZ84" s="264" t="s">
        <v>779</v>
      </c>
      <c r="BA84" s="34" t="s">
        <v>187</v>
      </c>
      <c r="BB84" s="223" t="s">
        <v>596</v>
      </c>
      <c r="BC84" s="203"/>
    </row>
    <row r="85" spans="1:55" ht="81.599999999999994" customHeight="1" x14ac:dyDescent="0.3">
      <c r="A85" s="341" t="s">
        <v>514</v>
      </c>
      <c r="B85" s="341" t="s">
        <v>515</v>
      </c>
      <c r="C85" s="370" t="s">
        <v>516</v>
      </c>
      <c r="D85" s="370" t="s">
        <v>682</v>
      </c>
      <c r="E85" s="341" t="s">
        <v>806</v>
      </c>
      <c r="F85" s="370" t="s">
        <v>807</v>
      </c>
      <c r="G85" s="341" t="s">
        <v>808</v>
      </c>
      <c r="H85" s="341" t="s">
        <v>61</v>
      </c>
      <c r="I85" s="341" t="s">
        <v>809</v>
      </c>
      <c r="J85" s="362">
        <v>4863931489</v>
      </c>
      <c r="K85" s="346">
        <v>4796034125.7799997</v>
      </c>
      <c r="L85" s="360">
        <v>6457986340</v>
      </c>
      <c r="M85" s="360">
        <v>3457971324.4000001</v>
      </c>
      <c r="N85" s="360">
        <f>(L85*0.03)+L85</f>
        <v>6651725930.1999998</v>
      </c>
      <c r="O85" s="360">
        <f>(N85*0.03)+N85</f>
        <v>6851277708.1059999</v>
      </c>
      <c r="P85" s="339" t="s">
        <v>522</v>
      </c>
      <c r="Q85" s="21" t="s">
        <v>810</v>
      </c>
      <c r="R85" s="167" t="s">
        <v>811</v>
      </c>
      <c r="S85" s="167" t="s">
        <v>102</v>
      </c>
      <c r="T85" s="204">
        <v>1</v>
      </c>
      <c r="U85" s="204">
        <v>1</v>
      </c>
      <c r="V85" s="102" t="s">
        <v>812</v>
      </c>
      <c r="W85" s="102" t="s">
        <v>813</v>
      </c>
      <c r="X85" s="87">
        <v>1</v>
      </c>
      <c r="Y85" s="60">
        <v>1</v>
      </c>
      <c r="Z85" s="206">
        <v>1</v>
      </c>
      <c r="AA85" s="149">
        <v>1</v>
      </c>
      <c r="AB85" s="149">
        <v>1</v>
      </c>
      <c r="AC85" s="80"/>
      <c r="AD85" s="150">
        <v>1</v>
      </c>
      <c r="AE85" s="108"/>
      <c r="AF85" s="64">
        <f>AA85</f>
        <v>1</v>
      </c>
      <c r="AG85" s="204">
        <v>1</v>
      </c>
      <c r="AH85" s="66"/>
      <c r="AI85" s="204">
        <v>1</v>
      </c>
      <c r="AJ85" s="66"/>
      <c r="AK85" s="67" t="s">
        <v>814</v>
      </c>
      <c r="AL85" s="23" t="s">
        <v>61</v>
      </c>
      <c r="AM85" s="112" t="s">
        <v>815</v>
      </c>
      <c r="AN85" s="67" t="s">
        <v>279</v>
      </c>
      <c r="AO85" s="64" t="s">
        <v>816</v>
      </c>
      <c r="AP85" s="64"/>
      <c r="AQ85" s="66"/>
      <c r="AR85" s="66">
        <f t="shared" si="31"/>
        <v>1</v>
      </c>
      <c r="AS85" s="66">
        <f t="shared" si="25"/>
        <v>1</v>
      </c>
      <c r="AT85" s="339" t="s">
        <v>817</v>
      </c>
      <c r="AU85" s="272" t="s">
        <v>817</v>
      </c>
      <c r="AV85" s="33" t="s">
        <v>818</v>
      </c>
      <c r="AW85" s="14"/>
      <c r="AX85" s="34" t="s">
        <v>77</v>
      </c>
      <c r="AY85" s="35"/>
      <c r="AZ85" s="199" t="s">
        <v>61</v>
      </c>
      <c r="BA85" s="34" t="s">
        <v>79</v>
      </c>
      <c r="BB85" s="223" t="s">
        <v>596</v>
      </c>
      <c r="BC85" s="203"/>
    </row>
    <row r="86" spans="1:55" ht="122.4" customHeight="1" x14ac:dyDescent="0.3">
      <c r="A86" s="343"/>
      <c r="B86" s="343"/>
      <c r="C86" s="371"/>
      <c r="D86" s="371"/>
      <c r="E86" s="343"/>
      <c r="F86" s="371"/>
      <c r="G86" s="343"/>
      <c r="H86" s="343"/>
      <c r="I86" s="343"/>
      <c r="J86" s="363">
        <v>0</v>
      </c>
      <c r="K86" s="348"/>
      <c r="L86" s="361"/>
      <c r="M86" s="361"/>
      <c r="N86" s="361"/>
      <c r="O86" s="361"/>
      <c r="P86" s="340"/>
      <c r="Q86" s="167" t="s">
        <v>819</v>
      </c>
      <c r="R86" s="167" t="s">
        <v>820</v>
      </c>
      <c r="S86" s="167" t="s">
        <v>102</v>
      </c>
      <c r="T86" s="204">
        <v>1</v>
      </c>
      <c r="U86" s="204">
        <v>1</v>
      </c>
      <c r="V86" s="102" t="s">
        <v>821</v>
      </c>
      <c r="W86" s="102" t="s">
        <v>813</v>
      </c>
      <c r="X86" s="71">
        <v>1</v>
      </c>
      <c r="Y86" s="60">
        <v>1</v>
      </c>
      <c r="Z86" s="244">
        <v>1</v>
      </c>
      <c r="AA86" s="245">
        <v>1</v>
      </c>
      <c r="AB86" s="245">
        <v>1</v>
      </c>
      <c r="AC86" s="80"/>
      <c r="AD86" s="246">
        <v>1</v>
      </c>
      <c r="AE86" s="247"/>
      <c r="AF86" s="64">
        <f>AA86</f>
        <v>1</v>
      </c>
      <c r="AG86" s="241">
        <v>1</v>
      </c>
      <c r="AH86" s="66"/>
      <c r="AI86" s="241">
        <v>1</v>
      </c>
      <c r="AJ86" s="66"/>
      <c r="AK86" s="67" t="s">
        <v>822</v>
      </c>
      <c r="AL86" s="23" t="s">
        <v>61</v>
      </c>
      <c r="AM86" s="273" t="s">
        <v>823</v>
      </c>
      <c r="AN86" s="67" t="s">
        <v>279</v>
      </c>
      <c r="AO86" s="64" t="s">
        <v>824</v>
      </c>
      <c r="AP86" s="64"/>
      <c r="AQ86" s="66"/>
      <c r="AR86" s="66">
        <f t="shared" si="31"/>
        <v>1</v>
      </c>
      <c r="AS86" s="66">
        <f t="shared" si="25"/>
        <v>1</v>
      </c>
      <c r="AT86" s="340"/>
      <c r="AU86" s="272" t="s">
        <v>817</v>
      </c>
      <c r="AV86" s="33" t="s">
        <v>818</v>
      </c>
      <c r="AW86" s="14"/>
      <c r="AX86" s="34" t="s">
        <v>77</v>
      </c>
      <c r="AY86" s="35"/>
      <c r="AZ86" s="199" t="s">
        <v>61</v>
      </c>
      <c r="BA86" s="34" t="s">
        <v>79</v>
      </c>
      <c r="BB86" s="223" t="s">
        <v>596</v>
      </c>
      <c r="BC86" s="203"/>
    </row>
    <row r="87" spans="1:55" ht="102" customHeight="1" x14ac:dyDescent="0.3">
      <c r="A87" s="48" t="s">
        <v>514</v>
      </c>
      <c r="B87" s="48" t="s">
        <v>515</v>
      </c>
      <c r="C87" s="48" t="s">
        <v>516</v>
      </c>
      <c r="D87" s="48" t="s">
        <v>682</v>
      </c>
      <c r="E87" s="48" t="s">
        <v>825</v>
      </c>
      <c r="F87" s="48" t="s">
        <v>826</v>
      </c>
      <c r="G87" s="48" t="s">
        <v>827</v>
      </c>
      <c r="H87" s="48" t="s">
        <v>61</v>
      </c>
      <c r="I87" s="48" t="s">
        <v>686</v>
      </c>
      <c r="J87" s="49">
        <f>'[3]1. Iniciativas-PA (2)'!M39</f>
        <v>9941096360</v>
      </c>
      <c r="K87" s="50">
        <v>9573754979.1800003</v>
      </c>
      <c r="L87" s="51">
        <v>12262921030</v>
      </c>
      <c r="M87" s="51">
        <v>8005854958.8299999</v>
      </c>
      <c r="N87" s="51">
        <f>(L87*0.03)+L87</f>
        <v>12630808660.9</v>
      </c>
      <c r="O87" s="51">
        <f t="shared" ref="O87:O89" si="33">(N87*0.03)+N87</f>
        <v>13009732920.726999</v>
      </c>
      <c r="P87" s="21" t="s">
        <v>828</v>
      </c>
      <c r="Q87" s="21" t="s">
        <v>829</v>
      </c>
      <c r="R87" s="167" t="s">
        <v>830</v>
      </c>
      <c r="S87" s="21" t="s">
        <v>66</v>
      </c>
      <c r="T87" s="22">
        <v>0</v>
      </c>
      <c r="U87" s="22">
        <f t="shared" ref="U87" si="34">Y87</f>
        <v>1</v>
      </c>
      <c r="V87" s="23" t="s">
        <v>831</v>
      </c>
      <c r="W87" s="23" t="s">
        <v>830</v>
      </c>
      <c r="X87" s="24">
        <v>1</v>
      </c>
      <c r="Y87" s="25">
        <v>1</v>
      </c>
      <c r="Z87" s="26">
        <v>1</v>
      </c>
      <c r="AA87" s="42">
        <v>0.25</v>
      </c>
      <c r="AB87" s="42">
        <v>0.25</v>
      </c>
      <c r="AC87" s="274"/>
      <c r="AD87" s="163">
        <v>0.25</v>
      </c>
      <c r="AE87" s="26"/>
      <c r="AF87" s="79">
        <f t="shared" ref="AF87:AF96" si="35">AA87+AB87+AD87+AE87</f>
        <v>0.75</v>
      </c>
      <c r="AG87" s="22">
        <v>1</v>
      </c>
      <c r="AH87" s="22">
        <v>0</v>
      </c>
      <c r="AI87" s="22">
        <v>1</v>
      </c>
      <c r="AJ87" s="22">
        <v>0</v>
      </c>
      <c r="AK87" s="70" t="s">
        <v>832</v>
      </c>
      <c r="AL87" s="23" t="s">
        <v>61</v>
      </c>
      <c r="AM87" s="31" t="s">
        <v>833</v>
      </c>
      <c r="AN87" s="31" t="s">
        <v>61</v>
      </c>
      <c r="AO87" s="30" t="s">
        <v>834</v>
      </c>
      <c r="AP87" s="30" t="s">
        <v>835</v>
      </c>
      <c r="AQ87" s="22"/>
      <c r="AR87" s="22">
        <f t="shared" si="31"/>
        <v>4</v>
      </c>
      <c r="AS87" s="22">
        <f t="shared" si="25"/>
        <v>1.75</v>
      </c>
      <c r="AT87" s="22" t="s">
        <v>661</v>
      </c>
      <c r="AU87" s="275" t="s">
        <v>661</v>
      </c>
      <c r="AV87" s="33" t="s">
        <v>836</v>
      </c>
      <c r="AW87" s="14"/>
      <c r="AX87" s="34" t="s">
        <v>77</v>
      </c>
      <c r="AY87" s="35"/>
      <c r="AZ87" s="199" t="s">
        <v>61</v>
      </c>
      <c r="BA87" s="34" t="s">
        <v>79</v>
      </c>
      <c r="BB87" s="202" t="s">
        <v>541</v>
      </c>
      <c r="BC87" s="203"/>
    </row>
    <row r="88" spans="1:55" ht="150.6" customHeight="1" x14ac:dyDescent="0.3">
      <c r="A88" s="48" t="s">
        <v>514</v>
      </c>
      <c r="B88" s="48" t="s">
        <v>515</v>
      </c>
      <c r="C88" s="48" t="s">
        <v>516</v>
      </c>
      <c r="D88" s="48" t="s">
        <v>837</v>
      </c>
      <c r="E88" s="48" t="s">
        <v>838</v>
      </c>
      <c r="F88" s="48" t="s">
        <v>839</v>
      </c>
      <c r="G88" s="48" t="s">
        <v>840</v>
      </c>
      <c r="H88" s="48" t="s">
        <v>61</v>
      </c>
      <c r="I88" s="48" t="s">
        <v>841</v>
      </c>
      <c r="J88" s="276">
        <v>842800000</v>
      </c>
      <c r="K88" s="277">
        <v>842799999.66999996</v>
      </c>
      <c r="L88" s="278">
        <v>963171435</v>
      </c>
      <c r="M88" s="279">
        <v>626851435</v>
      </c>
      <c r="N88" s="51">
        <f>(L88*0.03)+L88</f>
        <v>992066578.04999995</v>
      </c>
      <c r="O88" s="51">
        <f t="shared" si="33"/>
        <v>1021828575.3915</v>
      </c>
      <c r="P88" s="21" t="s">
        <v>842</v>
      </c>
      <c r="Q88" s="21" t="s">
        <v>843</v>
      </c>
      <c r="R88" s="167" t="s">
        <v>844</v>
      </c>
      <c r="S88" s="21" t="s">
        <v>102</v>
      </c>
      <c r="T88" s="204">
        <v>1</v>
      </c>
      <c r="U88" s="204">
        <v>1</v>
      </c>
      <c r="V88" s="205" t="s">
        <v>845</v>
      </c>
      <c r="W88" s="102" t="s">
        <v>846</v>
      </c>
      <c r="X88" s="87">
        <v>1</v>
      </c>
      <c r="Y88" s="60">
        <v>1</v>
      </c>
      <c r="Z88" s="206">
        <v>1</v>
      </c>
      <c r="AA88" s="149">
        <v>0.2</v>
      </c>
      <c r="AB88" s="149">
        <v>0.3</v>
      </c>
      <c r="AC88" s="80"/>
      <c r="AD88" s="120">
        <v>0.23499999999999999</v>
      </c>
      <c r="AE88" s="108"/>
      <c r="AF88" s="109">
        <f t="shared" si="35"/>
        <v>0.73499999999999999</v>
      </c>
      <c r="AG88" s="204">
        <v>1</v>
      </c>
      <c r="AH88" s="66"/>
      <c r="AI88" s="204">
        <v>1</v>
      </c>
      <c r="AJ88" s="66"/>
      <c r="AK88" s="207" t="s">
        <v>847</v>
      </c>
      <c r="AL88" s="67" t="s">
        <v>848</v>
      </c>
      <c r="AM88" s="112" t="s">
        <v>849</v>
      </c>
      <c r="AN88" s="67" t="s">
        <v>850</v>
      </c>
      <c r="AO88" s="64" t="s">
        <v>851</v>
      </c>
      <c r="AP88" s="64" t="s">
        <v>852</v>
      </c>
      <c r="AQ88" s="66"/>
      <c r="AR88" s="66">
        <f t="shared" si="31"/>
        <v>1</v>
      </c>
      <c r="AS88" s="66">
        <f t="shared" si="25"/>
        <v>0.73499999999999999</v>
      </c>
      <c r="AT88" s="22" t="s">
        <v>853</v>
      </c>
      <c r="AU88" s="280" t="s">
        <v>853</v>
      </c>
      <c r="AV88" s="33" t="s">
        <v>854</v>
      </c>
      <c r="AW88" s="14"/>
      <c r="AX88" s="34" t="s">
        <v>77</v>
      </c>
      <c r="AY88" s="35"/>
      <c r="AZ88" s="199" t="s">
        <v>61</v>
      </c>
      <c r="BA88" s="34"/>
      <c r="BB88" s="223" t="s">
        <v>596</v>
      </c>
      <c r="BC88" s="203"/>
    </row>
    <row r="89" spans="1:55" ht="118.2" customHeight="1" x14ac:dyDescent="0.3">
      <c r="A89" s="341" t="s">
        <v>514</v>
      </c>
      <c r="B89" s="341" t="s">
        <v>515</v>
      </c>
      <c r="C89" s="341" t="s">
        <v>516</v>
      </c>
      <c r="D89" s="341" t="s">
        <v>855</v>
      </c>
      <c r="E89" s="341" t="s">
        <v>856</v>
      </c>
      <c r="F89" s="341" t="s">
        <v>857</v>
      </c>
      <c r="G89" s="341" t="s">
        <v>858</v>
      </c>
      <c r="H89" s="341" t="s">
        <v>61</v>
      </c>
      <c r="I89" s="341" t="s">
        <v>859</v>
      </c>
      <c r="J89" s="357">
        <v>8339334925</v>
      </c>
      <c r="K89" s="346">
        <v>8316543428.6800003</v>
      </c>
      <c r="L89" s="352">
        <v>8215192051</v>
      </c>
      <c r="M89" s="352">
        <v>4103774887.9299998</v>
      </c>
      <c r="N89" s="352">
        <f>(L89*0.03)+L89</f>
        <v>8461647812.5299997</v>
      </c>
      <c r="O89" s="352">
        <f t="shared" si="33"/>
        <v>8715497246.905899</v>
      </c>
      <c r="P89" s="339" t="s">
        <v>687</v>
      </c>
      <c r="Q89" s="21" t="s">
        <v>860</v>
      </c>
      <c r="R89" s="21" t="s">
        <v>861</v>
      </c>
      <c r="S89" s="21" t="s">
        <v>102</v>
      </c>
      <c r="T89" s="21">
        <v>0</v>
      </c>
      <c r="U89" s="21">
        <f t="shared" ref="U89:U92" si="36">Y89</f>
        <v>1</v>
      </c>
      <c r="V89" s="70" t="s">
        <v>862</v>
      </c>
      <c r="W89" s="70" t="s">
        <v>863</v>
      </c>
      <c r="X89" s="87">
        <v>1</v>
      </c>
      <c r="Y89" s="60">
        <v>1</v>
      </c>
      <c r="Z89" s="206">
        <v>1</v>
      </c>
      <c r="AA89" s="149">
        <v>0.25</v>
      </c>
      <c r="AB89" s="149">
        <v>0.25</v>
      </c>
      <c r="AC89" s="80"/>
      <c r="AD89" s="150">
        <v>0.25</v>
      </c>
      <c r="AE89" s="108"/>
      <c r="AF89" s="64">
        <f t="shared" si="35"/>
        <v>0.75</v>
      </c>
      <c r="AG89" s="204">
        <v>1</v>
      </c>
      <c r="AH89" s="66"/>
      <c r="AI89" s="204">
        <v>1</v>
      </c>
      <c r="AJ89" s="66"/>
      <c r="AK89" s="67" t="s">
        <v>864</v>
      </c>
      <c r="AL89" s="67" t="s">
        <v>636</v>
      </c>
      <c r="AM89" s="112" t="s">
        <v>865</v>
      </c>
      <c r="AN89" s="67" t="s">
        <v>636</v>
      </c>
      <c r="AO89" s="64" t="s">
        <v>866</v>
      </c>
      <c r="AP89" s="64" t="s">
        <v>61</v>
      </c>
      <c r="AQ89" s="66"/>
      <c r="AR89" s="66">
        <f t="shared" si="31"/>
        <v>1</v>
      </c>
      <c r="AS89" s="66">
        <f t="shared" si="25"/>
        <v>0.75</v>
      </c>
      <c r="AT89" s="309" t="s">
        <v>695</v>
      </c>
      <c r="AU89" s="249" t="s">
        <v>696</v>
      </c>
      <c r="AV89" s="33" t="s">
        <v>867</v>
      </c>
      <c r="AW89" s="14"/>
      <c r="AX89" s="34" t="s">
        <v>77</v>
      </c>
      <c r="AY89" s="35"/>
      <c r="AZ89" s="199" t="s">
        <v>61</v>
      </c>
      <c r="BA89" s="34" t="s">
        <v>187</v>
      </c>
      <c r="BB89" s="223" t="s">
        <v>596</v>
      </c>
      <c r="BC89" s="203"/>
    </row>
    <row r="90" spans="1:55" ht="143.4" customHeight="1" x14ac:dyDescent="0.3">
      <c r="A90" s="342"/>
      <c r="B90" s="342"/>
      <c r="C90" s="342"/>
      <c r="D90" s="342"/>
      <c r="E90" s="342"/>
      <c r="F90" s="342"/>
      <c r="G90" s="342"/>
      <c r="H90" s="342"/>
      <c r="I90" s="342"/>
      <c r="J90" s="358"/>
      <c r="K90" s="347"/>
      <c r="L90" s="353"/>
      <c r="M90" s="353"/>
      <c r="N90" s="353"/>
      <c r="O90" s="353"/>
      <c r="P90" s="355"/>
      <c r="Q90" s="21" t="s">
        <v>868</v>
      </c>
      <c r="R90" s="21" t="s">
        <v>869</v>
      </c>
      <c r="S90" s="21" t="s">
        <v>102</v>
      </c>
      <c r="T90" s="21">
        <v>0</v>
      </c>
      <c r="U90" s="21">
        <f t="shared" si="36"/>
        <v>1</v>
      </c>
      <c r="V90" s="70" t="s">
        <v>870</v>
      </c>
      <c r="W90" s="70" t="s">
        <v>871</v>
      </c>
      <c r="X90" s="87">
        <v>1</v>
      </c>
      <c r="Y90" s="60">
        <v>1</v>
      </c>
      <c r="Z90" s="206">
        <v>1</v>
      </c>
      <c r="AA90" s="149">
        <v>0.25</v>
      </c>
      <c r="AB90" s="149">
        <v>0.25</v>
      </c>
      <c r="AC90" s="80"/>
      <c r="AD90" s="150">
        <v>0.25</v>
      </c>
      <c r="AE90" s="108"/>
      <c r="AF90" s="64">
        <f t="shared" si="35"/>
        <v>0.75</v>
      </c>
      <c r="AG90" s="204">
        <v>1</v>
      </c>
      <c r="AH90" s="66"/>
      <c r="AI90" s="204">
        <v>1</v>
      </c>
      <c r="AJ90" s="66"/>
      <c r="AK90" s="67" t="s">
        <v>872</v>
      </c>
      <c r="AL90" s="67" t="s">
        <v>636</v>
      </c>
      <c r="AM90" s="112" t="s">
        <v>873</v>
      </c>
      <c r="AN90" s="67" t="s">
        <v>636</v>
      </c>
      <c r="AO90" s="64" t="s">
        <v>874</v>
      </c>
      <c r="AP90" s="64" t="s">
        <v>61</v>
      </c>
      <c r="AQ90" s="66"/>
      <c r="AR90" s="66">
        <f t="shared" si="31"/>
        <v>1</v>
      </c>
      <c r="AS90" s="66">
        <f t="shared" si="25"/>
        <v>0.75</v>
      </c>
      <c r="AT90" s="356"/>
      <c r="AU90" s="249" t="s">
        <v>696</v>
      </c>
      <c r="AV90" s="33" t="s">
        <v>867</v>
      </c>
      <c r="AW90" s="14"/>
      <c r="AX90" s="34" t="s">
        <v>77</v>
      </c>
      <c r="AY90" s="35"/>
      <c r="AZ90" s="199" t="s">
        <v>61</v>
      </c>
      <c r="BA90" s="34" t="s">
        <v>187</v>
      </c>
      <c r="BB90" s="223" t="s">
        <v>596</v>
      </c>
      <c r="BC90" s="203"/>
    </row>
    <row r="91" spans="1:55" ht="270.60000000000002" customHeight="1" x14ac:dyDescent="0.3">
      <c r="A91" s="342"/>
      <c r="B91" s="342"/>
      <c r="C91" s="342"/>
      <c r="D91" s="342"/>
      <c r="E91" s="342"/>
      <c r="F91" s="342"/>
      <c r="G91" s="342"/>
      <c r="H91" s="342"/>
      <c r="I91" s="342"/>
      <c r="J91" s="358"/>
      <c r="K91" s="347"/>
      <c r="L91" s="353"/>
      <c r="M91" s="353"/>
      <c r="N91" s="353"/>
      <c r="O91" s="353"/>
      <c r="P91" s="355"/>
      <c r="Q91" s="21" t="s">
        <v>875</v>
      </c>
      <c r="R91" s="21" t="s">
        <v>876</v>
      </c>
      <c r="S91" s="21" t="s">
        <v>102</v>
      </c>
      <c r="T91" s="21">
        <v>0</v>
      </c>
      <c r="U91" s="21">
        <f t="shared" si="36"/>
        <v>1</v>
      </c>
      <c r="V91" s="70" t="s">
        <v>877</v>
      </c>
      <c r="W91" s="70" t="s">
        <v>878</v>
      </c>
      <c r="X91" s="87">
        <v>1</v>
      </c>
      <c r="Y91" s="60">
        <v>1</v>
      </c>
      <c r="Z91" s="206">
        <v>1</v>
      </c>
      <c r="AA91" s="149">
        <v>0.25</v>
      </c>
      <c r="AB91" s="149">
        <v>0.25</v>
      </c>
      <c r="AC91" s="80"/>
      <c r="AD91" s="150">
        <v>0.25</v>
      </c>
      <c r="AE91" s="108"/>
      <c r="AF91" s="64">
        <f t="shared" si="35"/>
        <v>0.75</v>
      </c>
      <c r="AG91" s="204">
        <v>1</v>
      </c>
      <c r="AH91" s="66"/>
      <c r="AI91" s="204">
        <v>1</v>
      </c>
      <c r="AJ91" s="66"/>
      <c r="AK91" s="67" t="s">
        <v>879</v>
      </c>
      <c r="AL91" s="67" t="s">
        <v>636</v>
      </c>
      <c r="AM91" s="112" t="s">
        <v>880</v>
      </c>
      <c r="AN91" s="67" t="s">
        <v>636</v>
      </c>
      <c r="AO91" s="64" t="s">
        <v>881</v>
      </c>
      <c r="AP91" s="64" t="s">
        <v>61</v>
      </c>
      <c r="AQ91" s="66"/>
      <c r="AR91" s="66">
        <f t="shared" si="31"/>
        <v>1</v>
      </c>
      <c r="AS91" s="66">
        <f t="shared" si="25"/>
        <v>0.75</v>
      </c>
      <c r="AT91" s="356"/>
      <c r="AU91" s="249" t="s">
        <v>696</v>
      </c>
      <c r="AV91" s="33" t="s">
        <v>867</v>
      </c>
      <c r="AW91" s="14"/>
      <c r="AX91" s="34" t="s">
        <v>77</v>
      </c>
      <c r="AY91" s="35"/>
      <c r="AZ91" s="199" t="s">
        <v>61</v>
      </c>
      <c r="BA91" s="34" t="s">
        <v>187</v>
      </c>
      <c r="BB91" s="223" t="s">
        <v>596</v>
      </c>
      <c r="BC91" s="203"/>
    </row>
    <row r="92" spans="1:55" ht="248.4" customHeight="1" x14ac:dyDescent="0.3">
      <c r="A92" s="342"/>
      <c r="B92" s="342"/>
      <c r="C92" s="342"/>
      <c r="D92" s="342"/>
      <c r="E92" s="342"/>
      <c r="F92" s="342"/>
      <c r="G92" s="342"/>
      <c r="H92" s="342"/>
      <c r="I92" s="342"/>
      <c r="J92" s="358"/>
      <c r="K92" s="347"/>
      <c r="L92" s="353"/>
      <c r="M92" s="353"/>
      <c r="N92" s="353"/>
      <c r="O92" s="353"/>
      <c r="P92" s="355"/>
      <c r="Q92" s="21" t="s">
        <v>882</v>
      </c>
      <c r="R92" s="21" t="s">
        <v>883</v>
      </c>
      <c r="S92" s="21" t="s">
        <v>102</v>
      </c>
      <c r="T92" s="21">
        <v>0</v>
      </c>
      <c r="U92" s="21">
        <f t="shared" si="36"/>
        <v>1</v>
      </c>
      <c r="V92" s="70" t="s">
        <v>884</v>
      </c>
      <c r="W92" s="70" t="s">
        <v>885</v>
      </c>
      <c r="X92" s="87">
        <v>1</v>
      </c>
      <c r="Y92" s="60">
        <v>1</v>
      </c>
      <c r="Z92" s="206">
        <v>1</v>
      </c>
      <c r="AA92" s="149">
        <v>0.25</v>
      </c>
      <c r="AB92" s="149">
        <v>0.25</v>
      </c>
      <c r="AC92" s="80"/>
      <c r="AD92" s="150">
        <v>0.25</v>
      </c>
      <c r="AE92" s="108"/>
      <c r="AF92" s="64">
        <f t="shared" si="35"/>
        <v>0.75</v>
      </c>
      <c r="AG92" s="204">
        <v>1</v>
      </c>
      <c r="AH92" s="66"/>
      <c r="AI92" s="204">
        <v>1</v>
      </c>
      <c r="AJ92" s="66"/>
      <c r="AK92" s="67" t="s">
        <v>886</v>
      </c>
      <c r="AL92" s="67" t="s">
        <v>636</v>
      </c>
      <c r="AM92" s="112" t="s">
        <v>887</v>
      </c>
      <c r="AN92" s="67" t="s">
        <v>636</v>
      </c>
      <c r="AO92" s="64" t="s">
        <v>888</v>
      </c>
      <c r="AP92" s="64" t="s">
        <v>61</v>
      </c>
      <c r="AQ92" s="66"/>
      <c r="AR92" s="66">
        <f t="shared" si="31"/>
        <v>1</v>
      </c>
      <c r="AS92" s="66">
        <f t="shared" si="25"/>
        <v>0.75</v>
      </c>
      <c r="AT92" s="356"/>
      <c r="AU92" s="249" t="s">
        <v>696</v>
      </c>
      <c r="AV92" s="33" t="s">
        <v>867</v>
      </c>
      <c r="AW92" s="34"/>
      <c r="AX92" s="34" t="s">
        <v>77</v>
      </c>
      <c r="AY92" s="35"/>
      <c r="AZ92" s="199" t="s">
        <v>61</v>
      </c>
      <c r="BA92" s="34" t="s">
        <v>187</v>
      </c>
      <c r="BB92" s="223" t="s">
        <v>596</v>
      </c>
      <c r="BC92" s="203"/>
    </row>
    <row r="93" spans="1:55" ht="81.599999999999994" customHeight="1" x14ac:dyDescent="0.3">
      <c r="A93" s="342"/>
      <c r="B93" s="342"/>
      <c r="C93" s="342"/>
      <c r="D93" s="342"/>
      <c r="E93" s="342"/>
      <c r="F93" s="342"/>
      <c r="G93" s="342"/>
      <c r="H93" s="342"/>
      <c r="I93" s="342"/>
      <c r="J93" s="358"/>
      <c r="K93" s="347"/>
      <c r="L93" s="353"/>
      <c r="M93" s="353"/>
      <c r="N93" s="353"/>
      <c r="O93" s="353"/>
      <c r="P93" s="355"/>
      <c r="Q93" s="339" t="s">
        <v>889</v>
      </c>
      <c r="R93" s="21" t="s">
        <v>890</v>
      </c>
      <c r="S93" s="21" t="s">
        <v>102</v>
      </c>
      <c r="T93" s="21">
        <v>94</v>
      </c>
      <c r="U93" s="204">
        <v>0.98</v>
      </c>
      <c r="V93" s="102" t="s">
        <v>891</v>
      </c>
      <c r="W93" s="102" t="s">
        <v>892</v>
      </c>
      <c r="X93" s="87">
        <v>0.95</v>
      </c>
      <c r="Y93" s="60">
        <v>0.99</v>
      </c>
      <c r="Z93" s="206">
        <v>0.96</v>
      </c>
      <c r="AA93" s="119">
        <v>9.5399999999999999E-2</v>
      </c>
      <c r="AB93" s="119">
        <v>0.28460000000000002</v>
      </c>
      <c r="AC93" s="80"/>
      <c r="AD93" s="294">
        <v>0.24679999999999999</v>
      </c>
      <c r="AE93" s="108"/>
      <c r="AF93" s="281">
        <f t="shared" si="35"/>
        <v>0.62680000000000002</v>
      </c>
      <c r="AG93" s="204">
        <v>0.97</v>
      </c>
      <c r="AH93" s="66"/>
      <c r="AI93" s="204">
        <v>0.98</v>
      </c>
      <c r="AJ93" s="66"/>
      <c r="AK93" s="67" t="s">
        <v>893</v>
      </c>
      <c r="AL93" s="67" t="s">
        <v>61</v>
      </c>
      <c r="AM93" s="67" t="s">
        <v>894</v>
      </c>
      <c r="AN93" s="67" t="s">
        <v>636</v>
      </c>
      <c r="AO93" s="64" t="s">
        <v>952</v>
      </c>
      <c r="AP93" s="282"/>
      <c r="AQ93" s="66"/>
      <c r="AR93" s="66">
        <f t="shared" si="31"/>
        <v>0.98</v>
      </c>
      <c r="AS93" s="66">
        <f t="shared" si="25"/>
        <v>0.62680000000000002</v>
      </c>
      <c r="AT93" s="356"/>
      <c r="AU93" s="283" t="s">
        <v>895</v>
      </c>
      <c r="AV93" s="33" t="s">
        <v>867</v>
      </c>
      <c r="AW93" s="34"/>
      <c r="AX93" s="34" t="s">
        <v>77</v>
      </c>
      <c r="AY93" s="35"/>
      <c r="AZ93" s="199" t="s">
        <v>61</v>
      </c>
      <c r="BA93" s="34"/>
      <c r="BB93" s="223" t="s">
        <v>596</v>
      </c>
      <c r="BC93" s="203"/>
    </row>
    <row r="94" spans="1:55" ht="79.2" customHeight="1" x14ac:dyDescent="0.3">
      <c r="A94" s="343"/>
      <c r="B94" s="343"/>
      <c r="C94" s="343"/>
      <c r="D94" s="343"/>
      <c r="E94" s="343"/>
      <c r="F94" s="343"/>
      <c r="G94" s="343"/>
      <c r="H94" s="343"/>
      <c r="I94" s="343"/>
      <c r="J94" s="359"/>
      <c r="K94" s="348"/>
      <c r="L94" s="354"/>
      <c r="M94" s="354"/>
      <c r="N94" s="354"/>
      <c r="O94" s="354"/>
      <c r="P94" s="340"/>
      <c r="Q94" s="340"/>
      <c r="R94" s="21" t="s">
        <v>896</v>
      </c>
      <c r="S94" s="21" t="s">
        <v>66</v>
      </c>
      <c r="T94" s="21">
        <v>0</v>
      </c>
      <c r="U94" s="21">
        <f t="shared" ref="U94:U96" si="37">Y94</f>
        <v>0.3</v>
      </c>
      <c r="V94" s="70" t="s">
        <v>897</v>
      </c>
      <c r="W94" s="70" t="s">
        <v>898</v>
      </c>
      <c r="X94" s="87">
        <v>0.3</v>
      </c>
      <c r="Y94" s="60">
        <v>0.3</v>
      </c>
      <c r="Z94" s="206">
        <v>0.7</v>
      </c>
      <c r="AA94" s="149">
        <v>0.21</v>
      </c>
      <c r="AB94" s="149">
        <v>0.21</v>
      </c>
      <c r="AC94" s="82"/>
      <c r="AD94" s="150">
        <v>0.21</v>
      </c>
      <c r="AE94" s="108"/>
      <c r="AF94" s="64">
        <f t="shared" si="35"/>
        <v>0.63</v>
      </c>
      <c r="AG94" s="22">
        <v>0</v>
      </c>
      <c r="AH94" s="66"/>
      <c r="AI94" s="22">
        <v>0</v>
      </c>
      <c r="AJ94" s="66"/>
      <c r="AK94" s="67" t="s">
        <v>899</v>
      </c>
      <c r="AL94" s="67" t="s">
        <v>61</v>
      </c>
      <c r="AM94" s="67" t="s">
        <v>900</v>
      </c>
      <c r="AN94" s="112" t="s">
        <v>479</v>
      </c>
      <c r="AO94" s="64" t="s">
        <v>901</v>
      </c>
      <c r="AP94" s="64" t="s">
        <v>61</v>
      </c>
      <c r="AQ94" s="66"/>
      <c r="AR94" s="66">
        <f t="shared" si="31"/>
        <v>1</v>
      </c>
      <c r="AS94" s="66">
        <f t="shared" si="25"/>
        <v>0.92999999999999994</v>
      </c>
      <c r="AT94" s="356"/>
      <c r="AU94" s="283" t="s">
        <v>895</v>
      </c>
      <c r="AV94" s="33" t="s">
        <v>867</v>
      </c>
      <c r="AW94" s="34"/>
      <c r="AX94" s="34" t="s">
        <v>77</v>
      </c>
      <c r="AY94" s="35"/>
      <c r="AZ94" s="199" t="s">
        <v>61</v>
      </c>
      <c r="BA94" s="34"/>
      <c r="BB94" s="223" t="s">
        <v>596</v>
      </c>
      <c r="BC94" s="203"/>
    </row>
    <row r="95" spans="1:55" ht="103.2" customHeight="1" x14ac:dyDescent="0.3">
      <c r="A95" s="341" t="s">
        <v>514</v>
      </c>
      <c r="B95" s="341" t="s">
        <v>515</v>
      </c>
      <c r="C95" s="341" t="s">
        <v>516</v>
      </c>
      <c r="D95" s="341" t="s">
        <v>855</v>
      </c>
      <c r="E95" s="341" t="s">
        <v>902</v>
      </c>
      <c r="F95" s="341" t="s">
        <v>903</v>
      </c>
      <c r="G95" s="341" t="s">
        <v>904</v>
      </c>
      <c r="H95" s="344" t="s">
        <v>61</v>
      </c>
      <c r="I95" s="344" t="s">
        <v>905</v>
      </c>
      <c r="J95" s="346">
        <v>970702400</v>
      </c>
      <c r="K95" s="349">
        <v>927785732.66999996</v>
      </c>
      <c r="L95" s="332">
        <v>14971746119</v>
      </c>
      <c r="M95" s="332">
        <v>14520105551</v>
      </c>
      <c r="N95" s="332">
        <f>(L95*0.03)+L95</f>
        <v>15420898502.57</v>
      </c>
      <c r="O95" s="332">
        <f>(N95*0.03)+N95</f>
        <v>15883525457.6471</v>
      </c>
      <c r="P95" s="332" t="s">
        <v>906</v>
      </c>
      <c r="Q95" s="284" t="s">
        <v>907</v>
      </c>
      <c r="R95" s="21" t="s">
        <v>908</v>
      </c>
      <c r="S95" s="21" t="s">
        <v>66</v>
      </c>
      <c r="T95" s="21">
        <v>0</v>
      </c>
      <c r="U95" s="21">
        <f t="shared" si="37"/>
        <v>0.25</v>
      </c>
      <c r="V95" s="70" t="s">
        <v>909</v>
      </c>
      <c r="W95" s="70" t="s">
        <v>910</v>
      </c>
      <c r="X95" s="285">
        <v>0.25</v>
      </c>
      <c r="Y95" s="60">
        <v>0.25</v>
      </c>
      <c r="Z95" s="247">
        <v>0.25</v>
      </c>
      <c r="AA95" s="245">
        <v>0.06</v>
      </c>
      <c r="AB95" s="245">
        <v>7.0000000000000007E-2</v>
      </c>
      <c r="AC95" s="82"/>
      <c r="AD95" s="246">
        <v>7.0000000000000007E-2</v>
      </c>
      <c r="AE95" s="247"/>
      <c r="AF95" s="64">
        <f>AA95+AB95+AD95+AE95</f>
        <v>0.2</v>
      </c>
      <c r="AG95" s="286">
        <v>0.25</v>
      </c>
      <c r="AH95" s="21">
        <v>0</v>
      </c>
      <c r="AI95" s="286">
        <v>0.25</v>
      </c>
      <c r="AJ95" s="21">
        <v>0</v>
      </c>
      <c r="AK95" s="287" t="s">
        <v>911</v>
      </c>
      <c r="AL95" s="67" t="s">
        <v>61</v>
      </c>
      <c r="AM95" s="151" t="s">
        <v>912</v>
      </c>
      <c r="AN95" s="23" t="s">
        <v>279</v>
      </c>
      <c r="AO95" s="152" t="s">
        <v>913</v>
      </c>
      <c r="AP95" s="288" t="s">
        <v>279</v>
      </c>
      <c r="AQ95" s="21"/>
      <c r="AR95" s="66">
        <f t="shared" si="31"/>
        <v>1</v>
      </c>
      <c r="AS95" s="66">
        <f t="shared" si="25"/>
        <v>0.45</v>
      </c>
      <c r="AT95" s="356"/>
      <c r="AU95" s="283" t="s">
        <v>914</v>
      </c>
      <c r="AV95" s="161" t="s">
        <v>915</v>
      </c>
      <c r="AW95" s="34"/>
      <c r="AX95" s="34" t="s">
        <v>77</v>
      </c>
      <c r="AY95" s="171" t="s">
        <v>916</v>
      </c>
      <c r="AZ95" s="199" t="s">
        <v>61</v>
      </c>
      <c r="BA95" s="34" t="s">
        <v>79</v>
      </c>
      <c r="BB95" s="223" t="s">
        <v>596</v>
      </c>
      <c r="BC95" s="203"/>
    </row>
    <row r="96" spans="1:55" ht="60.75" customHeight="1" x14ac:dyDescent="0.3">
      <c r="A96" s="343"/>
      <c r="B96" s="343"/>
      <c r="C96" s="343"/>
      <c r="D96" s="342"/>
      <c r="E96" s="342"/>
      <c r="F96" s="342"/>
      <c r="G96" s="342"/>
      <c r="H96" s="345"/>
      <c r="I96" s="345"/>
      <c r="J96" s="347"/>
      <c r="K96" s="350"/>
      <c r="L96" s="333"/>
      <c r="M96" s="333"/>
      <c r="N96" s="333"/>
      <c r="O96" s="333"/>
      <c r="P96" s="333"/>
      <c r="Q96" s="284" t="s">
        <v>917</v>
      </c>
      <c r="R96" s="51" t="s">
        <v>918</v>
      </c>
      <c r="S96" s="21" t="s">
        <v>66</v>
      </c>
      <c r="T96" s="22">
        <v>0</v>
      </c>
      <c r="U96" s="22">
        <f t="shared" si="37"/>
        <v>1</v>
      </c>
      <c r="V96" s="23" t="s">
        <v>185</v>
      </c>
      <c r="W96" s="23" t="s">
        <v>185</v>
      </c>
      <c r="X96" s="74">
        <v>1</v>
      </c>
      <c r="Y96" s="25">
        <v>1</v>
      </c>
      <c r="Z96" s="26">
        <v>0</v>
      </c>
      <c r="AA96" s="27">
        <v>0</v>
      </c>
      <c r="AB96" s="27"/>
      <c r="AC96" s="82"/>
      <c r="AD96" s="26">
        <v>0</v>
      </c>
      <c r="AE96" s="26"/>
      <c r="AF96" s="22">
        <f t="shared" si="35"/>
        <v>0</v>
      </c>
      <c r="AG96" s="22">
        <v>1</v>
      </c>
      <c r="AH96" s="22">
        <v>0</v>
      </c>
      <c r="AI96" s="22">
        <v>0</v>
      </c>
      <c r="AJ96" s="22">
        <v>0</v>
      </c>
      <c r="AK96" s="168" t="s">
        <v>480</v>
      </c>
      <c r="AL96" s="67" t="s">
        <v>480</v>
      </c>
      <c r="AM96" s="194" t="s">
        <v>480</v>
      </c>
      <c r="AN96" s="81" t="s">
        <v>480</v>
      </c>
      <c r="AO96" s="81" t="s">
        <v>480</v>
      </c>
      <c r="AP96" s="81" t="s">
        <v>480</v>
      </c>
      <c r="AQ96" s="22"/>
      <c r="AR96" s="22">
        <f t="shared" si="31"/>
        <v>2</v>
      </c>
      <c r="AS96" s="22">
        <f t="shared" si="25"/>
        <v>1</v>
      </c>
      <c r="AT96" s="356"/>
      <c r="AU96" s="283" t="s">
        <v>914</v>
      </c>
      <c r="AV96" s="161" t="s">
        <v>915</v>
      </c>
      <c r="AW96" s="34"/>
      <c r="AX96" s="34" t="s">
        <v>77</v>
      </c>
      <c r="AY96" s="290" t="s">
        <v>185</v>
      </c>
      <c r="AZ96" s="199" t="s">
        <v>61</v>
      </c>
      <c r="BA96" s="34" t="s">
        <v>79</v>
      </c>
      <c r="BB96" s="223" t="s">
        <v>596</v>
      </c>
      <c r="BC96" s="203"/>
    </row>
    <row r="97" spans="1:55" ht="20.399999999999999" customHeight="1" x14ac:dyDescent="0.3">
      <c r="A97" s="41"/>
      <c r="B97" s="41"/>
      <c r="C97" s="41"/>
      <c r="D97" s="342"/>
      <c r="E97" s="342"/>
      <c r="F97" s="342"/>
      <c r="G97" s="342"/>
      <c r="H97" s="289" t="s">
        <v>61</v>
      </c>
      <c r="I97" s="289"/>
      <c r="J97" s="347"/>
      <c r="K97" s="350"/>
      <c r="L97" s="333"/>
      <c r="M97" s="333"/>
      <c r="N97" s="333"/>
      <c r="O97" s="333"/>
      <c r="P97" s="333"/>
      <c r="Q97" s="335" t="s">
        <v>917</v>
      </c>
      <c r="R97" s="337" t="s">
        <v>919</v>
      </c>
      <c r="S97" s="339" t="s">
        <v>66</v>
      </c>
      <c r="T97" s="309">
        <v>0</v>
      </c>
      <c r="U97" s="309">
        <v>0</v>
      </c>
      <c r="V97" s="322" t="s">
        <v>920</v>
      </c>
      <c r="W97" s="322" t="s">
        <v>921</v>
      </c>
      <c r="X97" s="328">
        <v>0</v>
      </c>
      <c r="Y97" s="330">
        <v>0</v>
      </c>
      <c r="Z97" s="311">
        <v>1</v>
      </c>
      <c r="AA97" s="324">
        <f>+AB97</f>
        <v>0.25</v>
      </c>
      <c r="AB97" s="324">
        <v>0.25</v>
      </c>
      <c r="AC97" s="82"/>
      <c r="AD97" s="326">
        <v>0.25</v>
      </c>
      <c r="AE97" s="126"/>
      <c r="AF97" s="326">
        <f>AA97+AB97+AD97</f>
        <v>0.75</v>
      </c>
      <c r="AG97" s="309">
        <v>0</v>
      </c>
      <c r="AH97" s="311"/>
      <c r="AI97" s="309">
        <v>1</v>
      </c>
      <c r="AJ97" s="311"/>
      <c r="AK97" s="316" t="s">
        <v>922</v>
      </c>
      <c r="AL97" s="318" t="s">
        <v>61</v>
      </c>
      <c r="AM97" s="320" t="s">
        <v>923</v>
      </c>
      <c r="AN97" s="322" t="s">
        <v>279</v>
      </c>
      <c r="AO97" s="307" t="s">
        <v>924</v>
      </c>
      <c r="AP97" s="307" t="s">
        <v>279</v>
      </c>
      <c r="AQ97" s="126"/>
      <c r="AR97" s="309">
        <f t="shared" si="31"/>
        <v>2</v>
      </c>
      <c r="AS97" s="311">
        <f>+_xlfn.IFS(S97="Acumulado",AF97+AH97+AJ97,S97="Capacidad",AF97,S97="Flujo",AF97,S97="Reducción",AF97,S97="Stock",AF97)</f>
        <v>0.75</v>
      </c>
      <c r="AT97" s="356"/>
      <c r="AU97" s="283" t="s">
        <v>925</v>
      </c>
      <c r="AV97" s="161" t="s">
        <v>915</v>
      </c>
      <c r="AW97" s="34"/>
      <c r="AX97" s="34" t="s">
        <v>77</v>
      </c>
      <c r="AY97" s="313" t="s">
        <v>926</v>
      </c>
      <c r="AZ97" s="199" t="s">
        <v>61</v>
      </c>
      <c r="BA97" s="315" t="s">
        <v>79</v>
      </c>
      <c r="BB97" s="223" t="s">
        <v>596</v>
      </c>
      <c r="BC97" s="203"/>
    </row>
    <row r="98" spans="1:55" ht="81.599999999999994" customHeight="1" x14ac:dyDescent="0.3">
      <c r="A98" s="41"/>
      <c r="B98" s="41"/>
      <c r="C98" s="41"/>
      <c r="D98" s="343"/>
      <c r="E98" s="343"/>
      <c r="F98" s="343"/>
      <c r="G98" s="343"/>
      <c r="H98" s="289" t="s">
        <v>61</v>
      </c>
      <c r="I98" s="289"/>
      <c r="J98" s="348"/>
      <c r="K98" s="351"/>
      <c r="L98" s="334"/>
      <c r="M98" s="334"/>
      <c r="N98" s="334"/>
      <c r="O98" s="334"/>
      <c r="P98" s="334"/>
      <c r="Q98" s="336"/>
      <c r="R98" s="338"/>
      <c r="S98" s="340"/>
      <c r="T98" s="310"/>
      <c r="U98" s="310"/>
      <c r="V98" s="323"/>
      <c r="W98" s="323"/>
      <c r="X98" s="329"/>
      <c r="Y98" s="331"/>
      <c r="Z98" s="312"/>
      <c r="AA98" s="325"/>
      <c r="AB98" s="325"/>
      <c r="AC98" s="43"/>
      <c r="AD98" s="327"/>
      <c r="AE98" s="291"/>
      <c r="AF98" s="327"/>
      <c r="AG98" s="310"/>
      <c r="AH98" s="312"/>
      <c r="AI98" s="310"/>
      <c r="AJ98" s="312"/>
      <c r="AK98" s="317"/>
      <c r="AL98" s="319"/>
      <c r="AM98" s="321"/>
      <c r="AN98" s="323"/>
      <c r="AO98" s="308"/>
      <c r="AP98" s="308"/>
      <c r="AQ98" s="291"/>
      <c r="AR98" s="310"/>
      <c r="AS98" s="312"/>
      <c r="AT98" s="310"/>
      <c r="AU98" s="283" t="s">
        <v>914</v>
      </c>
      <c r="AV98" s="161" t="s">
        <v>915</v>
      </c>
      <c r="AW98" s="34"/>
      <c r="AX98" s="34" t="s">
        <v>77</v>
      </c>
      <c r="AY98" s="314"/>
      <c r="AZ98" s="199" t="s">
        <v>61</v>
      </c>
      <c r="BA98" s="315"/>
      <c r="BB98" s="223" t="s">
        <v>596</v>
      </c>
      <c r="BC98" s="203"/>
    </row>
    <row r="99" spans="1:55" ht="405" customHeight="1" x14ac:dyDescent="0.3">
      <c r="A99" s="48" t="s">
        <v>514</v>
      </c>
      <c r="B99" s="48" t="s">
        <v>515</v>
      </c>
      <c r="C99" s="48" t="s">
        <v>516</v>
      </c>
      <c r="D99" s="48" t="s">
        <v>855</v>
      </c>
      <c r="E99" s="48" t="s">
        <v>927</v>
      </c>
      <c r="F99" s="48" t="s">
        <v>928</v>
      </c>
      <c r="G99" s="48" t="s">
        <v>929</v>
      </c>
      <c r="H99" s="48" t="s">
        <v>61</v>
      </c>
      <c r="I99" s="48" t="s">
        <v>930</v>
      </c>
      <c r="J99" s="49">
        <v>1377233907</v>
      </c>
      <c r="K99" s="50">
        <v>1326789472.3299999</v>
      </c>
      <c r="L99" s="51">
        <v>2391012000</v>
      </c>
      <c r="M99" s="292">
        <v>401201733</v>
      </c>
      <c r="N99" s="51">
        <f>(L99*0.03)+L99</f>
        <v>2462742360</v>
      </c>
      <c r="O99" s="51">
        <f>(N99*0.03)+N99</f>
        <v>2536624630.8000002</v>
      </c>
      <c r="P99" s="21" t="s">
        <v>522</v>
      </c>
      <c r="Q99" s="21" t="s">
        <v>931</v>
      </c>
      <c r="R99" s="51" t="s">
        <v>932</v>
      </c>
      <c r="S99" s="21" t="s">
        <v>102</v>
      </c>
      <c r="T99" s="204">
        <v>1</v>
      </c>
      <c r="U99" s="204">
        <v>1</v>
      </c>
      <c r="V99" s="102" t="s">
        <v>931</v>
      </c>
      <c r="W99" s="102" t="s">
        <v>933</v>
      </c>
      <c r="X99" s="87">
        <v>1</v>
      </c>
      <c r="Y99" s="60">
        <v>1</v>
      </c>
      <c r="Z99" s="206">
        <v>1</v>
      </c>
      <c r="AA99" s="293">
        <v>0.25</v>
      </c>
      <c r="AB99" s="149">
        <v>0.16</v>
      </c>
      <c r="AC99" s="82"/>
      <c r="AD99" s="294">
        <v>8.3299999999999999E-2</v>
      </c>
      <c r="AE99" s="108"/>
      <c r="AF99" s="281">
        <f>AA99+AB99+AD99+AE99</f>
        <v>0.49330000000000002</v>
      </c>
      <c r="AG99" s="204">
        <v>1</v>
      </c>
      <c r="AH99" s="66"/>
      <c r="AI99" s="204">
        <v>1</v>
      </c>
      <c r="AJ99" s="66"/>
      <c r="AK99" s="149" t="s">
        <v>934</v>
      </c>
      <c r="AL99" s="67" t="s">
        <v>61</v>
      </c>
      <c r="AM99" s="112" t="s">
        <v>935</v>
      </c>
      <c r="AN99" s="112" t="s">
        <v>936</v>
      </c>
      <c r="AO99" s="64" t="s">
        <v>937</v>
      </c>
      <c r="AP99" s="64" t="s">
        <v>938</v>
      </c>
      <c r="AQ99" s="66"/>
      <c r="AR99" s="66">
        <f>+_xlfn.IFS(S99="Acumulado",X99+Z99+AG99+AI99,S99="Capacidad",AI99,S99="Flujo",AI99,S99="Reducción",AI99,S99="Stock",AI99)</f>
        <v>1</v>
      </c>
      <c r="AS99" s="66">
        <f>+_xlfn.IFS(S99="Acumulado",Y99+AF99+AH99+AJ99,S99="Capacidad",AF99,S99="Flujo",AF99,S99="Reducción",AF99,S99="Stock",AF99)</f>
        <v>0.49330000000000002</v>
      </c>
      <c r="AT99" s="21" t="s">
        <v>939</v>
      </c>
      <c r="AU99" s="295" t="s">
        <v>939</v>
      </c>
      <c r="AV99" s="161" t="s">
        <v>940</v>
      </c>
      <c r="AW99" s="34"/>
      <c r="AX99" s="34" t="s">
        <v>77</v>
      </c>
      <c r="AY99" s="35"/>
      <c r="AZ99" s="199" t="s">
        <v>61</v>
      </c>
      <c r="BA99" s="34" t="s">
        <v>941</v>
      </c>
      <c r="BB99" s="223" t="s">
        <v>596</v>
      </c>
      <c r="BC99" s="203"/>
    </row>
    <row r="100" spans="1:55" x14ac:dyDescent="0.3">
      <c r="AW100" s="4"/>
      <c r="AX100" s="4"/>
      <c r="AY100" s="4"/>
      <c r="AZ100" s="4"/>
      <c r="BA100" s="4"/>
      <c r="BB100" s="296"/>
    </row>
    <row r="101" spans="1:55" x14ac:dyDescent="0.3">
      <c r="AF101" s="6"/>
      <c r="AW101" s="4"/>
      <c r="AX101" s="4"/>
      <c r="AY101" s="4"/>
      <c r="AZ101" s="4"/>
      <c r="BA101" s="4"/>
      <c r="BB101" s="296"/>
    </row>
    <row r="102" spans="1:55" s="4" customFormat="1" x14ac:dyDescent="0.3">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c r="AM102" s="1"/>
      <c r="AN102" s="1"/>
      <c r="AO102" s="1"/>
      <c r="AP102" s="1"/>
      <c r="AQ102" s="1"/>
      <c r="AR102" s="1"/>
      <c r="AS102" s="1"/>
      <c r="AT102" s="1"/>
      <c r="AU102" s="1"/>
      <c r="AW102" s="1"/>
      <c r="AX102" s="1"/>
      <c r="AY102" s="1"/>
      <c r="AZ102" s="1"/>
      <c r="BA102" s="1"/>
      <c r="BB102" s="296"/>
    </row>
    <row r="103" spans="1:55" s="4" customFormat="1" x14ac:dyDescent="0.3">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c r="AO103" s="1"/>
      <c r="AP103" s="1"/>
      <c r="AQ103" s="1"/>
      <c r="AR103" s="1"/>
      <c r="AS103" s="1"/>
      <c r="AT103" s="1"/>
      <c r="AU103" s="1"/>
      <c r="AW103" s="1"/>
      <c r="AX103" s="1"/>
      <c r="AY103" s="1"/>
      <c r="AZ103" s="1"/>
      <c r="BA103" s="1"/>
      <c r="BB103" s="296"/>
    </row>
    <row r="104" spans="1:55" s="4" customFormat="1" x14ac:dyDescent="0.3">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c r="AN104" s="1"/>
      <c r="AO104" s="1"/>
      <c r="AP104" s="1"/>
      <c r="AQ104" s="1"/>
      <c r="AR104" s="1"/>
      <c r="AS104" s="1"/>
      <c r="AT104" s="1"/>
      <c r="AU104" s="1"/>
      <c r="AW104" s="1"/>
      <c r="AX104" s="1"/>
      <c r="AY104" s="1"/>
      <c r="AZ104" s="1"/>
      <c r="BA104" s="1"/>
      <c r="BB104" s="296"/>
    </row>
    <row r="105" spans="1:55" s="4" customFormat="1" x14ac:dyDescent="0.3">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c r="AN105" s="1"/>
      <c r="AO105" s="1"/>
      <c r="AP105" s="1"/>
      <c r="AQ105" s="1"/>
      <c r="AR105" s="1"/>
      <c r="AS105" s="1"/>
      <c r="AT105" s="1"/>
      <c r="AU105" s="1"/>
      <c r="AW105" s="1"/>
      <c r="AX105" s="1"/>
      <c r="AY105" s="1"/>
      <c r="AZ105" s="1"/>
      <c r="BA105" s="1"/>
      <c r="BB105" s="296"/>
    </row>
    <row r="106" spans="1:55" s="4" customFormat="1" x14ac:dyDescent="0.3">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1"/>
      <c r="AN106" s="1"/>
      <c r="AO106" s="1"/>
      <c r="AP106" s="1"/>
      <c r="AQ106" s="1"/>
      <c r="AR106" s="1"/>
      <c r="AS106" s="1"/>
      <c r="AT106" s="1"/>
      <c r="AU106" s="1"/>
      <c r="AW106" s="1"/>
      <c r="AX106" s="1"/>
      <c r="AY106" s="1"/>
      <c r="AZ106" s="1"/>
      <c r="BA106" s="1"/>
      <c r="BB106" s="296"/>
    </row>
  </sheetData>
  <sheetProtection algorithmName="SHA-512" hashValue="xiXV5Bk1APCZcr9br01Wo0rIkxrCLkXy++yx5eIGNXRyOZ88crLJMDnGBDFsnElhsVTT8KMttfO5AGvL4gxMUQ==" saltValue="inTidG3C1oya2K4wOj9ZJA==" spinCount="100000" sheet="1" objects="1" scenarios="1"/>
  <autoFilter ref="A8:BC99" xr:uid="{8815F662-06C5-45F2-8CBD-15E52DCFD10B}"/>
  <mergeCells count="358">
    <mergeCell ref="A9:A12"/>
    <mergeCell ref="B9:B12"/>
    <mergeCell ref="C9:C12"/>
    <mergeCell ref="D9:D12"/>
    <mergeCell ref="E9:E12"/>
    <mergeCell ref="F9:F12"/>
    <mergeCell ref="M9:M12"/>
    <mergeCell ref="N9:N12"/>
    <mergeCell ref="O9:O12"/>
    <mergeCell ref="P9:P12"/>
    <mergeCell ref="Q9:Q10"/>
    <mergeCell ref="AT9:AT12"/>
    <mergeCell ref="G9:G12"/>
    <mergeCell ref="H9:H12"/>
    <mergeCell ref="I9:I12"/>
    <mergeCell ref="J9:J12"/>
    <mergeCell ref="K9:K12"/>
    <mergeCell ref="L9:L12"/>
    <mergeCell ref="P13:P14"/>
    <mergeCell ref="Q13:Q14"/>
    <mergeCell ref="AT13:AT19"/>
    <mergeCell ref="M16:M18"/>
    <mergeCell ref="N16:N18"/>
    <mergeCell ref="O16:O18"/>
    <mergeCell ref="P16:P18"/>
    <mergeCell ref="G13:G14"/>
    <mergeCell ref="H13:H14"/>
    <mergeCell ref="I13:I14"/>
    <mergeCell ref="J13:J14"/>
    <mergeCell ref="K13:K14"/>
    <mergeCell ref="L13:L14"/>
    <mergeCell ref="A16:A18"/>
    <mergeCell ref="B16:B18"/>
    <mergeCell ref="C16:C18"/>
    <mergeCell ref="D16:D18"/>
    <mergeCell ref="E16:E18"/>
    <mergeCell ref="F16:F18"/>
    <mergeCell ref="M13:M14"/>
    <mergeCell ref="N13:N14"/>
    <mergeCell ref="O13:O14"/>
    <mergeCell ref="A13:A14"/>
    <mergeCell ref="B13:B14"/>
    <mergeCell ref="C13:C14"/>
    <mergeCell ref="D13:D14"/>
    <mergeCell ref="E13:E14"/>
    <mergeCell ref="F13:F14"/>
    <mergeCell ref="C20:C22"/>
    <mergeCell ref="D20:D22"/>
    <mergeCell ref="E20:E22"/>
    <mergeCell ref="F20:F22"/>
    <mergeCell ref="Q17:Q18"/>
    <mergeCell ref="G16:G18"/>
    <mergeCell ref="H16:H18"/>
    <mergeCell ref="I16:I18"/>
    <mergeCell ref="J16:J18"/>
    <mergeCell ref="K16:K18"/>
    <mergeCell ref="L16:L18"/>
    <mergeCell ref="AY21:AY22"/>
    <mergeCell ref="A23:A26"/>
    <mergeCell ref="B23:B26"/>
    <mergeCell ref="C23:C26"/>
    <mergeCell ref="D23:D26"/>
    <mergeCell ref="E23:E26"/>
    <mergeCell ref="F23:F26"/>
    <mergeCell ref="G23:G26"/>
    <mergeCell ref="H23:H26"/>
    <mergeCell ref="I23:I26"/>
    <mergeCell ref="M20:M22"/>
    <mergeCell ref="P20:P22"/>
    <mergeCell ref="Q20:Q22"/>
    <mergeCell ref="AT20:AT22"/>
    <mergeCell ref="N21:N22"/>
    <mergeCell ref="O21:O22"/>
    <mergeCell ref="G20:G22"/>
    <mergeCell ref="H20:H22"/>
    <mergeCell ref="I20:I22"/>
    <mergeCell ref="J20:J22"/>
    <mergeCell ref="K20:K22"/>
    <mergeCell ref="L20:L22"/>
    <mergeCell ref="A20:A22"/>
    <mergeCell ref="B20:B22"/>
    <mergeCell ref="P23:P26"/>
    <mergeCell ref="AT23:AT26"/>
    <mergeCell ref="AY27:AY28"/>
    <mergeCell ref="J23:J26"/>
    <mergeCell ref="K23:K26"/>
    <mergeCell ref="L23:L26"/>
    <mergeCell ref="M23:M26"/>
    <mergeCell ref="N23:N26"/>
    <mergeCell ref="O23:O26"/>
    <mergeCell ref="M29:M33"/>
    <mergeCell ref="N29:N33"/>
    <mergeCell ref="O29:O33"/>
    <mergeCell ref="P29:P33"/>
    <mergeCell ref="AT29:AT34"/>
    <mergeCell ref="A36:A39"/>
    <mergeCell ref="B36:B39"/>
    <mergeCell ref="C36:C39"/>
    <mergeCell ref="D36:D39"/>
    <mergeCell ref="E36:E39"/>
    <mergeCell ref="G29:G33"/>
    <mergeCell ref="H29:H33"/>
    <mergeCell ref="I29:I33"/>
    <mergeCell ref="J29:J33"/>
    <mergeCell ref="K29:K33"/>
    <mergeCell ref="L29:L33"/>
    <mergeCell ref="A29:A33"/>
    <mergeCell ref="B29:B33"/>
    <mergeCell ref="C29:C33"/>
    <mergeCell ref="D29:D33"/>
    <mergeCell ref="E29:E33"/>
    <mergeCell ref="F29:F33"/>
    <mergeCell ref="O36:O39"/>
    <mergeCell ref="P36:P39"/>
    <mergeCell ref="AT36:AT40"/>
    <mergeCell ref="F36:F39"/>
    <mergeCell ref="G36:G39"/>
    <mergeCell ref="H36:H39"/>
    <mergeCell ref="I36:I39"/>
    <mergeCell ref="J36:J39"/>
    <mergeCell ref="K36:K39"/>
    <mergeCell ref="A43:A45"/>
    <mergeCell ref="B43:B45"/>
    <mergeCell ref="C43:C45"/>
    <mergeCell ref="D43:D45"/>
    <mergeCell ref="E43:E45"/>
    <mergeCell ref="F43:F45"/>
    <mergeCell ref="L36:L39"/>
    <mergeCell ref="M36:M39"/>
    <mergeCell ref="N36:N39"/>
    <mergeCell ref="M43:M45"/>
    <mergeCell ref="N43:N45"/>
    <mergeCell ref="O43:O45"/>
    <mergeCell ref="P43:P45"/>
    <mergeCell ref="AT43:AT45"/>
    <mergeCell ref="G43:G45"/>
    <mergeCell ref="H43:H45"/>
    <mergeCell ref="I43:I45"/>
    <mergeCell ref="J43:J45"/>
    <mergeCell ref="K43:K45"/>
    <mergeCell ref="L43:L45"/>
    <mergeCell ref="P46:P49"/>
    <mergeCell ref="AT46:AT49"/>
    <mergeCell ref="F46:F49"/>
    <mergeCell ref="G46:G49"/>
    <mergeCell ref="H46:H49"/>
    <mergeCell ref="I46:I49"/>
    <mergeCell ref="J46:J49"/>
    <mergeCell ref="K46:K49"/>
    <mergeCell ref="A46:A49"/>
    <mergeCell ref="B46:B49"/>
    <mergeCell ref="C46:C49"/>
    <mergeCell ref="D46:D49"/>
    <mergeCell ref="E46:E49"/>
    <mergeCell ref="A50:A59"/>
    <mergeCell ref="B50:B59"/>
    <mergeCell ref="C50:C59"/>
    <mergeCell ref="D50:D59"/>
    <mergeCell ref="E50:E59"/>
    <mergeCell ref="L46:L49"/>
    <mergeCell ref="M46:M49"/>
    <mergeCell ref="N46:N49"/>
    <mergeCell ref="O46:O49"/>
    <mergeCell ref="L50:L59"/>
    <mergeCell ref="M50:M59"/>
    <mergeCell ref="N50:N59"/>
    <mergeCell ref="O50:O59"/>
    <mergeCell ref="P50:P59"/>
    <mergeCell ref="AT50:AT59"/>
    <mergeCell ref="Q57:Q58"/>
    <mergeCell ref="F50:F59"/>
    <mergeCell ref="G50:G59"/>
    <mergeCell ref="H50:H59"/>
    <mergeCell ref="I50:I59"/>
    <mergeCell ref="J50:J59"/>
    <mergeCell ref="K50:K59"/>
    <mergeCell ref="M60:M62"/>
    <mergeCell ref="N60:N62"/>
    <mergeCell ref="O60:O62"/>
    <mergeCell ref="P60:P62"/>
    <mergeCell ref="AT60:AT62"/>
    <mergeCell ref="A63:A66"/>
    <mergeCell ref="B63:B66"/>
    <mergeCell ref="C63:C66"/>
    <mergeCell ref="D63:D66"/>
    <mergeCell ref="E63:E66"/>
    <mergeCell ref="G60:G62"/>
    <mergeCell ref="H60:H62"/>
    <mergeCell ref="I60:I62"/>
    <mergeCell ref="J60:J62"/>
    <mergeCell ref="K60:K62"/>
    <mergeCell ref="L60:L62"/>
    <mergeCell ref="A60:A62"/>
    <mergeCell ref="B60:B62"/>
    <mergeCell ref="C60:C62"/>
    <mergeCell ref="D60:D62"/>
    <mergeCell ref="E60:E62"/>
    <mergeCell ref="F60:F62"/>
    <mergeCell ref="L63:L66"/>
    <mergeCell ref="M63:M66"/>
    <mergeCell ref="N63:N66"/>
    <mergeCell ref="O63:O66"/>
    <mergeCell ref="P63:P66"/>
    <mergeCell ref="AT63:AT66"/>
    <mergeCell ref="Q65:Q66"/>
    <mergeCell ref="F63:F66"/>
    <mergeCell ref="G63:G66"/>
    <mergeCell ref="H63:H66"/>
    <mergeCell ref="I63:I66"/>
    <mergeCell ref="J63:J66"/>
    <mergeCell ref="K63:K66"/>
    <mergeCell ref="AT67:AT68"/>
    <mergeCell ref="A70:A71"/>
    <mergeCell ref="B70:B71"/>
    <mergeCell ref="C70:C71"/>
    <mergeCell ref="D70:D71"/>
    <mergeCell ref="E70:E71"/>
    <mergeCell ref="F70:F71"/>
    <mergeCell ref="G70:G71"/>
    <mergeCell ref="H70:H71"/>
    <mergeCell ref="I70:I71"/>
    <mergeCell ref="P70:P71"/>
    <mergeCell ref="AT70:AT71"/>
    <mergeCell ref="A72:A73"/>
    <mergeCell ref="B72:B73"/>
    <mergeCell ref="C72:C73"/>
    <mergeCell ref="D72:D73"/>
    <mergeCell ref="E72:E73"/>
    <mergeCell ref="F72:F73"/>
    <mergeCell ref="G72:G73"/>
    <mergeCell ref="H72:H73"/>
    <mergeCell ref="J70:J71"/>
    <mergeCell ref="K70:K71"/>
    <mergeCell ref="L70:L71"/>
    <mergeCell ref="M70:M71"/>
    <mergeCell ref="N70:N71"/>
    <mergeCell ref="O70:O71"/>
    <mergeCell ref="O72:O73"/>
    <mergeCell ref="P72:P73"/>
    <mergeCell ref="AT72:AT73"/>
    <mergeCell ref="A76:A80"/>
    <mergeCell ref="B76:B80"/>
    <mergeCell ref="C76:C80"/>
    <mergeCell ref="D76:D80"/>
    <mergeCell ref="E76:E80"/>
    <mergeCell ref="F76:F80"/>
    <mergeCell ref="G76:G80"/>
    <mergeCell ref="I72:I73"/>
    <mergeCell ref="J72:J73"/>
    <mergeCell ref="K72:K73"/>
    <mergeCell ref="L72:L73"/>
    <mergeCell ref="M72:M73"/>
    <mergeCell ref="N72:N73"/>
    <mergeCell ref="N76:N80"/>
    <mergeCell ref="O76:O80"/>
    <mergeCell ref="P76:P80"/>
    <mergeCell ref="AT76:AT84"/>
    <mergeCell ref="A81:A84"/>
    <mergeCell ref="B81:B84"/>
    <mergeCell ref="C81:C84"/>
    <mergeCell ref="D81:D84"/>
    <mergeCell ref="E81:E84"/>
    <mergeCell ref="F81:F84"/>
    <mergeCell ref="H76:H80"/>
    <mergeCell ref="I76:I80"/>
    <mergeCell ref="J76:J80"/>
    <mergeCell ref="K76:K80"/>
    <mergeCell ref="L76:L80"/>
    <mergeCell ref="M76:M80"/>
    <mergeCell ref="M81:M84"/>
    <mergeCell ref="N81:N84"/>
    <mergeCell ref="O81:O84"/>
    <mergeCell ref="P81:P84"/>
    <mergeCell ref="A85:A86"/>
    <mergeCell ref="B85:B86"/>
    <mergeCell ref="C85:C86"/>
    <mergeCell ref="D85:D86"/>
    <mergeCell ref="E85:E86"/>
    <mergeCell ref="F85:F86"/>
    <mergeCell ref="G81:G84"/>
    <mergeCell ref="H81:H84"/>
    <mergeCell ref="I81:I84"/>
    <mergeCell ref="J81:J84"/>
    <mergeCell ref="K81:K84"/>
    <mergeCell ref="L81:L84"/>
    <mergeCell ref="M85:M86"/>
    <mergeCell ref="N85:N86"/>
    <mergeCell ref="O85:O86"/>
    <mergeCell ref="P85:P86"/>
    <mergeCell ref="AT85:AT86"/>
    <mergeCell ref="A89:A94"/>
    <mergeCell ref="B89:B94"/>
    <mergeCell ref="C89:C94"/>
    <mergeCell ref="D89:D94"/>
    <mergeCell ref="E89:E94"/>
    <mergeCell ref="G85:G86"/>
    <mergeCell ref="H85:H86"/>
    <mergeCell ref="I85:I86"/>
    <mergeCell ref="J85:J86"/>
    <mergeCell ref="K85:K86"/>
    <mergeCell ref="L85:L86"/>
    <mergeCell ref="O89:O94"/>
    <mergeCell ref="P89:P94"/>
    <mergeCell ref="AT89:AT98"/>
    <mergeCell ref="Q93:Q94"/>
    <mergeCell ref="M95:M98"/>
    <mergeCell ref="N95:N98"/>
    <mergeCell ref="O95:O98"/>
    <mergeCell ref="F89:F94"/>
    <mergeCell ref="G89:G94"/>
    <mergeCell ref="H89:H94"/>
    <mergeCell ref="I89:I94"/>
    <mergeCell ref="J89:J94"/>
    <mergeCell ref="K89:K94"/>
    <mergeCell ref="A95:A96"/>
    <mergeCell ref="B95:B96"/>
    <mergeCell ref="C95:C96"/>
    <mergeCell ref="D95:D98"/>
    <mergeCell ref="E95:E98"/>
    <mergeCell ref="F95:F98"/>
    <mergeCell ref="L89:L94"/>
    <mergeCell ref="M89:M94"/>
    <mergeCell ref="N89:N94"/>
    <mergeCell ref="P95:P98"/>
    <mergeCell ref="Q97:Q98"/>
    <mergeCell ref="R97:R98"/>
    <mergeCell ref="S97:S98"/>
    <mergeCell ref="T97:T98"/>
    <mergeCell ref="U97:U98"/>
    <mergeCell ref="G95:G98"/>
    <mergeCell ref="H95:H96"/>
    <mergeCell ref="I95:I96"/>
    <mergeCell ref="J95:J98"/>
    <mergeCell ref="K95:K98"/>
    <mergeCell ref="L95:L98"/>
    <mergeCell ref="AB97:AB98"/>
    <mergeCell ref="AD97:AD98"/>
    <mergeCell ref="AF97:AF98"/>
    <mergeCell ref="AG97:AG98"/>
    <mergeCell ref="AH97:AH98"/>
    <mergeCell ref="AI97:AI98"/>
    <mergeCell ref="V97:V98"/>
    <mergeCell ref="W97:W98"/>
    <mergeCell ref="X97:X98"/>
    <mergeCell ref="Y97:Y98"/>
    <mergeCell ref="Z97:Z98"/>
    <mergeCell ref="AA97:AA98"/>
    <mergeCell ref="AP97:AP98"/>
    <mergeCell ref="AR97:AR98"/>
    <mergeCell ref="AS97:AS98"/>
    <mergeCell ref="AY97:AY98"/>
    <mergeCell ref="BA97:BA98"/>
    <mergeCell ref="AJ97:AJ98"/>
    <mergeCell ref="AK97:AK98"/>
    <mergeCell ref="AL97:AL98"/>
    <mergeCell ref="AM97:AM98"/>
    <mergeCell ref="AN97:AN98"/>
    <mergeCell ref="AO97:AO98"/>
  </mergeCells>
  <hyperlinks>
    <hyperlink ref="AY41" r:id="rId1" xr:uid="{724505BF-C58D-4D25-870B-37E43BFDA1EE}"/>
    <hyperlink ref="AY46" r:id="rId2" xr:uid="{72118706-8619-476C-AB5E-31E7E1951538}"/>
    <hyperlink ref="AY47" r:id="rId3" display="https://mintic.sharepoint.com/:f:/r/ViceministerioTI/GITFSMP/Documentos%20compartidos/Soportes%20Plan%20Estrat%C3%A9gico%202023/Capacitaciones%20en%20temas%20relacionados%20con%20el%20modelo%20de%20convergencia%20de%20la%20televisi%C3%B3n%20p%C3%BAblica?csf=1&amp;web=1&amp;e=loZdwa" xr:uid="{7995B6A4-93A6-4C0F-AB9B-D325FEEF5717}"/>
    <hyperlink ref="AY49" r:id="rId4" display="https://drive.google.com/drive/u/0/folders/13Vl7E2x7EI6Wr3wpDsPCBYXvjI30xuKV" xr:uid="{89E27011-E12B-4A29-A6A5-CF08F3486C75}"/>
    <hyperlink ref="AY42" r:id="rId5" xr:uid="{8A306D59-B0D3-4800-A40C-282323A83F83}"/>
    <hyperlink ref="AY75" r:id="rId6" xr:uid="{A433050B-75AF-4470-8A60-BF3ED5BABC76}"/>
    <hyperlink ref="AY95" r:id="rId7" display="https://mintic-my.sharepoint.com/personal/oficinadeplaneacion_mintic_gov_co/_layouts/15/onedrive.aspx?ct=1676907977726&amp;or=OWA%2DNT&amp;cid=d2b98f56%2D7b19%2De130%2Da001%2Dec2f1091718c&amp;ga=1&amp;id=%2Fpersonal%2Foficinadeplaneacion%5Fmintic%5Fgov%5Fco%2FDocuments%2FOficina%20Asesora%20de%20Planeaci%C3%B3n%2FGIT%20de%20Estadisticas%20y%20Estudios%20Sectoriales%2FGrupo%2FASPA%2F2024%2F2024" xr:uid="{1D199ED3-2D5C-4608-9113-FFA403F609A1}"/>
    <hyperlink ref="AY23" r:id="rId8" xr:uid="{AF99A1BD-6531-4A7C-BA20-3517BBE9A3BE}"/>
    <hyperlink ref="AY24" r:id="rId9" xr:uid="{1D5A586D-3740-4187-8555-E6256B6D6A77}"/>
    <hyperlink ref="AY25" r:id="rId10" xr:uid="{2BC8FF0E-3544-4FED-AE3D-AA36D7379EAC}"/>
    <hyperlink ref="AY26" r:id="rId11" xr:uid="{5E2BE857-D652-4663-934C-688B45F60BC3}"/>
    <hyperlink ref="AY43" r:id="rId12" xr:uid="{1E0B11DE-A1B8-4C3C-BC58-AC0ECAE5ED97}"/>
  </hyperlinks>
  <printOptions horizontalCentered="1" verticalCentered="1"/>
  <pageMargins left="0.39370078740157483" right="0.39370078740157483" top="0.39370078740157483" bottom="0.39370078740157483" header="0.39370078740157483" footer="0.31496062992125984"/>
  <pageSetup paperSize="5" scale="12" fitToHeight="0" orientation="landscape" r:id="rId13"/>
  <headerFooter>
    <oddFooter>&amp;L_x000D_&amp;1#&amp;"Arial Narrow"&amp;10&amp;K000000 Clasificada</oddFooter>
  </headerFooter>
  <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9E56E0-E8DB-4C4B-8AFE-7F9139606DDA}">
  <dimension ref="A1:A2"/>
  <sheetViews>
    <sheetView workbookViewId="0"/>
  </sheetViews>
  <sheetFormatPr baseColWidth="10" defaultRowHeight="14.4" x14ac:dyDescent="0.3"/>
  <cols>
    <col min="1" max="1" width="206.21875" customWidth="1"/>
  </cols>
  <sheetData>
    <row r="1" spans="1:1" ht="63.6" customHeight="1" x14ac:dyDescent="0.3"/>
    <row r="2" spans="1:1" ht="409.2" customHeight="1" x14ac:dyDescent="0.3">
      <c r="A2" s="300" t="s">
        <v>942</v>
      </c>
    </row>
  </sheetData>
  <sheetProtection algorithmName="SHA-512" hashValue="qtNrjRXTrXUKZT2ZdevASQmDixlDMwDDbDhYoQT3Nnbl+shqRBdpQJoUMueh2Th0crO/Aaz/PJupMQ5Jt9FV+g==" saltValue="GD5IA6Vi/yeSlH+oQvODdw==" spinCount="100000" sheet="1" objects="1" scenarios="1"/>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012A83-C27D-4C7E-8510-5FED3C85696E}">
  <dimension ref="A1:A22"/>
  <sheetViews>
    <sheetView workbookViewId="0">
      <selection activeCell="A6" sqref="A6"/>
    </sheetView>
  </sheetViews>
  <sheetFormatPr baseColWidth="10" defaultRowHeight="14.4" x14ac:dyDescent="0.3"/>
  <cols>
    <col min="1" max="1" width="200" customWidth="1"/>
  </cols>
  <sheetData>
    <row r="1" spans="1:1" x14ac:dyDescent="0.3">
      <c r="A1" s="410"/>
    </row>
    <row r="2" spans="1:1" x14ac:dyDescent="0.3">
      <c r="A2" s="410"/>
    </row>
    <row r="3" spans="1:1" ht="35.4" customHeight="1" x14ac:dyDescent="0.3">
      <c r="A3" s="410"/>
    </row>
    <row r="4" spans="1:1" x14ac:dyDescent="0.3">
      <c r="A4" s="302">
        <v>2023</v>
      </c>
    </row>
    <row r="5" spans="1:1" x14ac:dyDescent="0.3">
      <c r="A5" s="303" t="s">
        <v>943</v>
      </c>
    </row>
    <row r="6" spans="1:1" ht="373.8" customHeight="1" x14ac:dyDescent="0.3">
      <c r="A6" s="304" t="s">
        <v>944</v>
      </c>
    </row>
    <row r="7" spans="1:1" x14ac:dyDescent="0.3">
      <c r="A7" s="303"/>
    </row>
    <row r="8" spans="1:1" x14ac:dyDescent="0.3">
      <c r="A8" s="303" t="s">
        <v>945</v>
      </c>
    </row>
    <row r="9" spans="1:1" ht="403.2" x14ac:dyDescent="0.3">
      <c r="A9" s="304" t="s">
        <v>946</v>
      </c>
    </row>
    <row r="10" spans="1:1" x14ac:dyDescent="0.3">
      <c r="A10" s="303"/>
    </row>
    <row r="11" spans="1:1" x14ac:dyDescent="0.3">
      <c r="A11" s="303" t="s">
        <v>947</v>
      </c>
    </row>
    <row r="12" spans="1:1" ht="116.4" customHeight="1" x14ac:dyDescent="0.3">
      <c r="A12" s="304" t="s">
        <v>948</v>
      </c>
    </row>
    <row r="13" spans="1:1" x14ac:dyDescent="0.3">
      <c r="A13" s="303"/>
    </row>
    <row r="14" spans="1:1" x14ac:dyDescent="0.3">
      <c r="A14" s="303"/>
    </row>
    <row r="15" spans="1:1" x14ac:dyDescent="0.3">
      <c r="A15" s="305" t="s">
        <v>943</v>
      </c>
    </row>
    <row r="16" spans="1:1" x14ac:dyDescent="0.3">
      <c r="A16" s="303"/>
    </row>
    <row r="17" spans="1:1" x14ac:dyDescent="0.3">
      <c r="A17" s="302">
        <v>2024</v>
      </c>
    </row>
    <row r="18" spans="1:1" x14ac:dyDescent="0.3">
      <c r="A18" s="302" t="s">
        <v>943</v>
      </c>
    </row>
    <row r="19" spans="1:1" ht="250.2" customHeight="1" x14ac:dyDescent="0.3">
      <c r="A19" s="304" t="s">
        <v>949</v>
      </c>
    </row>
    <row r="20" spans="1:1" x14ac:dyDescent="0.3">
      <c r="A20" s="306" t="s">
        <v>945</v>
      </c>
    </row>
    <row r="21" spans="1:1" ht="409.6" x14ac:dyDescent="0.3">
      <c r="A21" s="304" t="s">
        <v>950</v>
      </c>
    </row>
    <row r="22" spans="1:1" ht="409.6" x14ac:dyDescent="0.3">
      <c r="A22" s="301" t="s">
        <v>951</v>
      </c>
    </row>
  </sheetData>
  <sheetProtection algorithmName="SHA-512" hashValue="NmAKGcOBPvseR7NesH6dDPgOmm1q6Ku39+XJ7S85bZOQiPoPkxMIYUY+Pp+yvPI4Si4P2zwwV8YR/9cRx/Y1zQ==" saltValue="dewKDL7azpO2GeqZN2tiWQ==" spinCount="100000" sheet="1" objects="1" scenarios="1"/>
  <mergeCells count="1">
    <mergeCell ref="A1:A3"/>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PEI 3T</vt:lpstr>
      <vt:lpstr>conv</vt:lpstr>
      <vt:lpstr>hist modif</vt:lpstr>
      <vt:lpstr>'PEI 3T'!Área_de_impresión</vt:lpstr>
      <vt:lpstr>'PEI 3T'!Títulos_a_imprimir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Ruth Carolina Monroy Cely</dc:creator>
  <cp:lastModifiedBy>Ruth Carolina Monroy Cely</cp:lastModifiedBy>
  <dcterms:created xsi:type="dcterms:W3CDTF">2024-10-29T17:04:29Z</dcterms:created>
  <dcterms:modified xsi:type="dcterms:W3CDTF">2024-10-30T21:03:45Z</dcterms:modified>
</cp:coreProperties>
</file>