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intic-my.sharepoint.com/personal/lriveros_mintic_gov_co/Documents/SECRETARIA GENERAL 2023/9. PLAN DE AUSTERIDAD 2023/Seguimiento II semestre 2023/"/>
    </mc:Choice>
  </mc:AlternateContent>
  <xr:revisionPtr revIDLastSave="550" documentId="13_ncr:1_{3E86567A-5B91-3842-8341-2CD1A7FB31E7}" xr6:coauthVersionLast="47" xr6:coauthVersionMax="47" xr10:uidLastSave="{2B6CD7E6-D041-47C3-8CB7-B0E9837C6DA4}"/>
  <bookViews>
    <workbookView xWindow="-120" yWindow="-120" windowWidth="20730" windowHeight="11160" xr2:uid="{D993FFE9-01FB-8F42-B340-D062DBDC4207}"/>
  </bookViews>
  <sheets>
    <sheet name="PLAN DE AUSTERIDAD 2023" sheetId="1" r:id="rId1"/>
    <sheet name="Hoja2" sheetId="3" state="hidden" r:id="rId2"/>
    <sheet name="Hoja1" sheetId="2" state="hidden" r:id="rId3"/>
  </sheets>
  <definedNames>
    <definedName name="_xlnm._FilterDatabase" localSheetId="0" hidden="1">'PLAN DE AUSTERIDAD 2023'!$A$6:$M$36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1" l="1"/>
  <c r="K35" i="1"/>
  <c r="K32" i="1"/>
  <c r="K31" i="1"/>
  <c r="K15" i="1" l="1"/>
  <c r="M27" i="3" l="1"/>
  <c r="M26" i="3"/>
  <c r="K29" i="3" l="1"/>
  <c r="J24" i="3"/>
  <c r="M21" i="3"/>
  <c r="L21" i="3"/>
  <c r="K21" i="3"/>
  <c r="J16" i="3"/>
  <c r="P15" i="3"/>
  <c r="I31" i="1" l="1"/>
  <c r="I32" i="1"/>
  <c r="I33" i="1"/>
  <c r="I35" i="1"/>
  <c r="I36" i="1"/>
  <c r="K28" i="1"/>
  <c r="J24" i="2" l="1"/>
  <c r="J16" i="2"/>
  <c r="I28" i="1"/>
  <c r="K21" i="2" l="1"/>
  <c r="K29" i="2"/>
  <c r="M27" i="2"/>
  <c r="M21" i="2"/>
  <c r="L21" i="2"/>
  <c r="P15" i="2"/>
</calcChain>
</file>

<file path=xl/sharedStrings.xml><?xml version="1.0" encoding="utf-8"?>
<sst xmlns="http://schemas.openxmlformats.org/spreadsheetml/2006/main" count="247" uniqueCount="186">
  <si>
    <t>PLAN DE AUSTERIDAD 2023</t>
  </si>
  <si>
    <t>DECRETO 444 DE 2023</t>
  </si>
  <si>
    <t>SEGUIMIENTO</t>
  </si>
  <si>
    <t>EJE ESTRATEGICO</t>
  </si>
  <si>
    <t>RUBRO PRIORIZADO</t>
  </si>
  <si>
    <t>ACCIONES</t>
  </si>
  <si>
    <t>RESPONSABLE REPORTE</t>
  </si>
  <si>
    <t>INDICADORES</t>
  </si>
  <si>
    <t>DESCRIPCIÓN META</t>
  </si>
  <si>
    <t>UNIDAD DE MEDIDA</t>
  </si>
  <si>
    <t>METAS</t>
  </si>
  <si>
    <t>PRIMER SEMESTRE 2023</t>
  </si>
  <si>
    <t>SEGUNDO  SEMESTRE 2023</t>
  </si>
  <si>
    <t>OBSERVACIONES ADICIONALES</t>
  </si>
  <si>
    <t>AVANCE META**</t>
  </si>
  <si>
    <t>AVANCE CUALITATIVO</t>
  </si>
  <si>
    <t>AVANCE META</t>
  </si>
  <si>
    <t>Prestación de Servicios Profesionales y Administración de Personal</t>
  </si>
  <si>
    <r>
      <t>a.</t>
    </r>
    <r>
      <rPr>
        <b/>
        <sz val="11"/>
        <color theme="1"/>
        <rFont val="Times New Roman"/>
        <family val="1"/>
      </rPr>
      <t xml:space="preserve">     </t>
    </r>
    <r>
      <rPr>
        <b/>
        <sz val="11"/>
        <color theme="1"/>
        <rFont val="Calibri"/>
        <family val="2"/>
        <scheme val="minor"/>
      </rPr>
      <t xml:space="preserve">Modificación de planta de personal, estructura administrativa y gastos de personal. </t>
    </r>
  </si>
  <si>
    <t>Proponer en 2023 al menos dos (2) escenarios de rediseño  para satisfacer las necesidades en la adecuación de la estructura interna como de la planta; alternativas que implicarán la presentación de costo cero en una, y otra opción con costos de personal, lo cual depende de la aprobación interna y de las instancias externas como el DAFP y Minhacienda y Presidencia de la República para su implementación.</t>
  </si>
  <si>
    <t>Subdirección de Talento Humano.</t>
  </si>
  <si>
    <r>
      <t>(Propuestas de escenario de rediseño entregados</t>
    </r>
    <r>
      <rPr>
        <sz val="11"/>
        <color rgb="FF00B050"/>
        <rFont val="Calibri (Cuerpo)"/>
      </rPr>
      <t xml:space="preserve">* </t>
    </r>
    <r>
      <rPr>
        <sz val="11"/>
        <color theme="1"/>
        <rFont val="Calibri"/>
        <family val="2"/>
        <scheme val="minor"/>
      </rPr>
      <t>/ Propuestas de escenario de rediseño planeados)*100</t>
    </r>
  </si>
  <si>
    <t>Entregar dos (2) propuestas de escenario de rediseño y así cumplir con el 100%.</t>
  </si>
  <si>
    <t>Porcentaje</t>
  </si>
  <si>
    <t>En el primer semestre del 2023, desde ls SGTH se suscribió el contrato 719-2023 entre el Fondo Unico TIC y la Fundación Creamos, con el fin de dar cumplimiento a la reestructuración de la Plan de Personal del Mintic. 
Durante el primer semestre se dio avance al estudio de levantamiento de cargas con el fin de generar un diagnóstico de las funciones y el personal actiivo de la entidad.</t>
  </si>
  <si>
    <r>
      <t>b.</t>
    </r>
    <r>
      <rPr>
        <b/>
        <sz val="11"/>
        <color theme="1"/>
        <rFont val="Times New Roman"/>
        <family val="1"/>
      </rPr>
      <t xml:space="preserve">     </t>
    </r>
    <r>
      <rPr>
        <b/>
        <sz val="11"/>
        <color theme="1"/>
        <rFont val="Calibri"/>
        <family val="2"/>
        <scheme val="minor"/>
      </rPr>
      <t xml:space="preserve">Contratación de personal para la prestación de servicios profesionales y de apoyo a la gestión y Racionalización en la contratación de estudios </t>
    </r>
  </si>
  <si>
    <t>Realizar al menos una sesión de capacitación a lo largo del año 2023, abordando específicamente la responsabilidad inherente a la función de la supervisión frente al seguimiento del manejo correcto y eficiente de los recursos en el marco de la ejecución de la contratación de la entidad, en particular en lo referente a la utilización de los recursos del estado y la racionalización en la contratación de estudios integrales.</t>
  </si>
  <si>
    <t>Subdirección de gestión contractual.</t>
  </si>
  <si>
    <t>(Capacitaciones realizadas sobre supervisión/capacitaciones programadas sobre supervisión)*100</t>
  </si>
  <si>
    <t>El objetivo fundamental de esta capacitación es proporcionar a través de una exposición detallada sobre las responsabilidades inherentes a la función de supervisión de recursos públicos, con un enfoque particular en la aplicación de medidas de austeridad en el gasto público, incluyendo la posibilidad de utilización  de estudios basados en los historícos de la entidad, con el fin de evitar la  contratación de estudios integrales en la presente vigencia.</t>
  </si>
  <si>
    <t>En el marco de la aplicación del Decreto 444 de 2023, la subdirección de gestión contractual, da inicio a la socialización de la norma a través de mesas de trabajo con los integrantes del equipo, frente a lo cual  se establecen estrategias como la programación de capacitaciones dirigidas a funcionarios y contratistas, sobre  la  responsabilidad de los supervisores frente al cumplimiento de este decreto</t>
  </si>
  <si>
    <r>
      <rPr>
        <sz val="11"/>
        <color theme="1"/>
        <rFont val="Times New Roman"/>
        <family val="1"/>
      </rPr>
      <t xml:space="preserve"> </t>
    </r>
    <r>
      <rPr>
        <sz val="11"/>
        <color theme="1"/>
        <rFont val="Calibri"/>
        <family val="2"/>
        <scheme val="minor"/>
      </rPr>
      <t>Programación y realización de capacitación sobre los principios de la contratación estatal orientada a garantizar la efectividad de su aplicación especialmente frente a la austeridad en la utilización de los recursos del estado incluyendo la conveniencia en racionalizar  la contratación de estudios integrales.</t>
    </r>
  </si>
  <si>
    <t>(Capacitaciones sobre principios de la contratación realizadas /capacitaciones programadas sobre principios de la contratación)*100</t>
  </si>
  <si>
    <t>La meta de las capacitaciones en principios de la contratación estatal se centra en dotar a los participantes de conocimientos especializados y habilidades necesarias para comprender, aplicar y gestionar de manera eficiente los principios fundamentales que rigen los procesos de contratación pública , incluyendo la necesidad de reducir la contratación externa de estudios integrales en la vigencia 2023.</t>
  </si>
  <si>
    <t>En el marco de la aplicación del Decreto 444 de 2023, la subdirección de gestión contractual, da inicio a la socialización de la norma a través de mesas de trabajo con los integrantes del equipo, frente a lo cual  se establecen estrategias como la programación de capacitaciones dirigidas a funcionarios y contratistas, sobre los principios de la contratación estatal y su aplicación a la norma relacionada</t>
  </si>
  <si>
    <r>
      <t>c.</t>
    </r>
    <r>
      <rPr>
        <b/>
        <sz val="11"/>
        <color theme="1"/>
        <rFont val="Times New Roman"/>
        <family val="1"/>
      </rPr>
      <t xml:space="preserve">     </t>
    </r>
    <r>
      <rPr>
        <b/>
        <sz val="11"/>
        <color theme="1"/>
        <rFont val="Calibri"/>
        <family val="2"/>
        <scheme val="minor"/>
      </rPr>
      <t>Horas extras y vacaciones</t>
    </r>
  </si>
  <si>
    <t>Controlar los periodos de vacaciones acumulados posteriores a los aprobados por norma.</t>
  </si>
  <si>
    <t>(Número de funcionarios con máximo 1 (un) periodo de vacaciones causado/ número de funcionarios activos)*100.</t>
  </si>
  <si>
    <t>Lograr que el 85% de funcionarios tengan máximo 1 (un) periodo de vacaciones causado.</t>
  </si>
  <si>
    <t>Durante el periodo de reporte el 51% correspondiente a 282  funcionarios activos, tenían máximo 1 periodo de reporte acumulado, para identificar el dato se tomó un total de 547 funcionarios activos.</t>
  </si>
  <si>
    <t>Fortalecer solicitud de interrupciones y aplazamientos identificando real necesidad del servicio no recurrente.</t>
  </si>
  <si>
    <t>(Número de solicitudes de interrupciones de vacaciones vigencia actual/ número de solicitudes de interrupciones de vacaciones vigencia anterior) * 100.</t>
  </si>
  <si>
    <t>Lograr que las solicitudes de interrupciones de vacaciones en la vigencia 2023 sean hasta el 5% del número de interrupciones de vacaciones de la vigencia anterior.</t>
  </si>
  <si>
    <t>Verificar que las solicitudes de horas extras se encuentren debidamente justificadas en las necesidades del servicio.</t>
  </si>
  <si>
    <t>(Número de solicitudes de horas extras periodo actual / número de solicitudes de horas extras periodo anterior) *100.</t>
  </si>
  <si>
    <t>Lograr que las solicitudes de horas extras en la vigencia 2023 sean hasta el 5% de número de horas extras de la vigencia anterior.</t>
  </si>
  <si>
    <t>Otorgar días de compensatorio como alternancia al pago de horas extras.</t>
  </si>
  <si>
    <t>((Número de días de compensatorios otorgados en la vigencia actual - Número de días de compensatorios otorgados en la vigencia anterior) / Número de días de compensatorios otorgados en la vigencia anterior ))*100.</t>
  </si>
  <si>
    <t>Lograr que los días compensatorios otorgados en la vigencia 2023 sean un 20% superiores a los días compensatorios otorgados en la vigencia anterior.</t>
  </si>
  <si>
    <t>Durante el periodo de reporte todas las horas extras fueron liquidadas y no se generaron compensatorios</t>
  </si>
  <si>
    <t xml:space="preserve">Servicios Locativos y Administrativos: </t>
  </si>
  <si>
    <r>
      <t>d.</t>
    </r>
    <r>
      <rPr>
        <b/>
        <sz val="11"/>
        <color theme="1"/>
        <rFont val="Times New Roman"/>
        <family val="1"/>
      </rPr>
      <t xml:space="preserve">     </t>
    </r>
    <r>
      <rPr>
        <b/>
        <sz val="11"/>
        <color theme="1"/>
        <rFont val="Calibri"/>
        <family val="2"/>
        <scheme val="minor"/>
      </rPr>
      <t xml:space="preserve">Arrendamiento y Mantenimiento de bienes inmuebles, cambio de sede y adquisición de bienes muebles e inmuebles. </t>
    </r>
  </si>
  <si>
    <t>Realizar la contratación de los mantenimientos preventivos requeridos por la Entidad.
Realizar un seguimiento semanal a las solicitudes elevadas al aplicativo de mantenimiento preventivo y correctivo de bienes muebles de la Entidad.</t>
  </si>
  <si>
    <t>Subdirección Administrativa.</t>
  </si>
  <si>
    <r>
      <t>((</t>
    </r>
    <r>
      <rPr>
        <sz val="11"/>
        <color theme="1"/>
        <rFont val="Calibri"/>
        <family val="2"/>
        <scheme val="minor"/>
      </rPr>
      <t>Valor total de contratos de mantenimiento del periodo actual</t>
    </r>
    <r>
      <rPr>
        <sz val="11"/>
        <color rgb="FF000000"/>
        <rFont val="Calibri"/>
        <family val="2"/>
        <scheme val="minor"/>
      </rPr>
      <t xml:space="preserve"> - </t>
    </r>
    <r>
      <rPr>
        <sz val="11"/>
        <color theme="1"/>
        <rFont val="Calibri"/>
        <family val="2"/>
        <scheme val="minor"/>
      </rPr>
      <t>Valor total de contratos de mantenimiento del periodo anterior con el IPC</t>
    </r>
    <r>
      <rPr>
        <sz val="11"/>
        <color rgb="FF000000"/>
        <rFont val="Calibri"/>
        <family val="2"/>
        <scheme val="minor"/>
      </rPr>
      <t xml:space="preserve">) / </t>
    </r>
    <r>
      <rPr>
        <sz val="11"/>
        <color theme="1"/>
        <rFont val="Calibri"/>
        <family val="2"/>
        <scheme val="minor"/>
      </rPr>
      <t>Valor total de contratos de mantenimiento del periodo anterior con el IPC</t>
    </r>
    <r>
      <rPr>
        <sz val="11"/>
        <color rgb="FF000000"/>
        <rFont val="Calibri"/>
        <family val="2"/>
        <scheme val="minor"/>
      </rPr>
      <t>))*100.</t>
    </r>
  </si>
  <si>
    <t>Reducir los costos de mantenimiento en un 2 % anual con respecto a la vigencia anterior, teniendo en cuenta el incremento del IPC autorizado por el Gobierno Nacional.</t>
  </si>
  <si>
    <t>Realizar un seguimiento semanal a las solicitudes elevadas al aplicativo de mantenimiento preventivo y correctivo de bienes muebles de la Entidad.</t>
  </si>
  <si>
    <t>(Número de solicitudes gestionadas por el GIT de Servicios Administrativos/ Número de solicitudes realizadas en el aplicativo de mantenimiento dispuesto por la Entidad) * 100</t>
  </si>
  <si>
    <t>Tramitar el 100% de las solicitudes de mantenimiento preventivo y correctivo realizadas por los funcionarios y/o colaboradores de la Entidad.</t>
  </si>
  <si>
    <r>
      <t>e.</t>
    </r>
    <r>
      <rPr>
        <b/>
        <sz val="11"/>
        <color theme="1"/>
        <rFont val="Times New Roman"/>
        <family val="1"/>
      </rPr>
      <t xml:space="preserve">     </t>
    </r>
    <r>
      <rPr>
        <b/>
        <sz val="11"/>
        <color theme="1"/>
        <rFont val="Calibri"/>
        <family val="2"/>
        <scheme val="minor"/>
      </rPr>
      <t xml:space="preserve">Prelación de encuentros virtuales </t>
    </r>
  </si>
  <si>
    <t>Verificar y/o priorizar la realización de eventos virtuales o híbridos cuando aplique. 
Verificar y/o priorizar su realización en instalaciones de la entidad cuando aplique. 
Validar si se pueden realizar de manera conjunta con aliados cuando sean actividades de promoción, difusión y socialización en región.</t>
  </si>
  <si>
    <t>Oficina asesora de prensa.</t>
  </si>
  <si>
    <t>(Número de encuentros virtuales en el periodo realizados/ Número de encuentros programados en el periodo)*100.</t>
  </si>
  <si>
    <t>Realizar mínimo un evento virtual bimensual, cuando aplique, de acuerdo con las verificaciones a que haya lugar y que corresponda a encuentros misionales.</t>
  </si>
  <si>
    <r>
      <t>f.</t>
    </r>
    <r>
      <rPr>
        <b/>
        <sz val="11"/>
        <color theme="1"/>
        <rFont val="Times New Roman"/>
        <family val="1"/>
      </rPr>
      <t xml:space="preserve">      </t>
    </r>
    <r>
      <rPr>
        <b/>
        <sz val="11"/>
        <color theme="1"/>
        <rFont val="Calibri"/>
        <family val="2"/>
        <scheme val="minor"/>
      </rPr>
      <t>Suministro de tiquetes, reconocimiento de viáticos, delegaciones oficiales al interior y exterior, y autorización previa al trámite de comisiones al exterior del país</t>
    </r>
  </si>
  <si>
    <t>Suministrar los tiquetes aéreos tanto nacionales como internacionales en clase económica o en la tarifa que no supere el costo de esta, salvo los debidamente justificados, y en aquellos casos en los cuales los Ministros de Despacho tengan por objeto promover y gestionar el financiamiento de la Nación y que por ende, el vuelo tenga una duración de más de ocho (8) horas de trayecto.</t>
  </si>
  <si>
    <t>Subdirección Administrativa y Despacho de la Secretaria General.</t>
  </si>
  <si>
    <t>(Total tiquetes emitidos en clase económica o tarifa similar en el periodo /Total Solicitudes Aprobadas tiquetes aéreos en el periodo) *100.</t>
  </si>
  <si>
    <t xml:space="preserve">Garantizar la compra del 100 % de los tiquetes aéreos en clase económica o de tarifa similar, salvo las excepciones contempladas en el decreto de austeridad del gasto y/o las normas complementarias para el efecto. </t>
  </si>
  <si>
    <t>Garantizar la liquidación de los viáticos y comisiones conforme la resolución 214 de 2021 y la Resolución modificatoria 1855 de 2021 Por la cual se establece el trámite para conferir comisiones de servicio y para atender invitaciones de gobiernos extranjeros o de organismos internacionales, el pago de viáticos y autorizar el trámite y pago de desplazamientos y el reconocimiento de gastos de transporte en el MINTIC y FUTIC.</t>
  </si>
  <si>
    <t>(Total Solicitudes de Viáticos y comisiones liquidadas en el periodo/Total Solicitudes de Viáticos y comisiones  Aprobadas en el periodo) *100.</t>
  </si>
  <si>
    <t>Liquidar el 100% de los viáticos y comisiones conforme los lineamientos establecidos por el Gobierno Nacional y las políticas de austeridad de la Entidad.</t>
  </si>
  <si>
    <t>Mantener la documentación actualizada al interior de la entidad para lograr una coherencia entre los lineamientos y las acciones alrededor de este rubro.</t>
  </si>
  <si>
    <t>(Número de actos administrativos ajustados/ Número de actos administrativos por actualizar en 2023)*100</t>
  </si>
  <si>
    <t>Mantener actualizado el acto administrativo interno que regula las comisiones de servicios y de estudios al interior y exterior del país y hacer difusión de su contenido.</t>
  </si>
  <si>
    <t>NO APLICA</t>
  </si>
  <si>
    <t>Proponer procedimiento interno actualizado sobre las comisiones de funcionarios y contratistas del MINTIC y FUTIC.</t>
  </si>
  <si>
    <t>Número</t>
  </si>
  <si>
    <t xml:space="preserve">g.    Eventos y Austeridad en eventos y regalos corporativos, suvenir o recuerdos </t>
  </si>
  <si>
    <t>Trabajar articuladamente con la caja de compensación en la realización de actividades de cohesión social (entendiéndose como actividades realizadas por la caja de compensación que no genera costo adicional a la entidad) a realizar en beneficio de los servidores de la Entidad y de sus familias en busca del Bienestar laboral.</t>
  </si>
  <si>
    <t>GIT de Desarrollo del Talento Humano</t>
  </si>
  <si>
    <t>(Número de actividades de cohesión social ejecutadas / Número actividades de cohesión social planeadas) *100.</t>
  </si>
  <si>
    <t>Mantener en un 100% el apoyo de la caja de compensación en las actividades de cohesión social durante cada vigencia.</t>
  </si>
  <si>
    <t>Durante el periodo de reporte se realizaron las siguientes actividades de chohesión, conforme a las planeadas para el periodo (primer semestre):
Dia de la Mujer
Dia del Hombre
Dia de la Secretaría
Dia de la Madre
Dia del Padre
Dia Mundial del Internet
Día del Servidor Público</t>
  </si>
  <si>
    <r>
      <t>h.</t>
    </r>
    <r>
      <rPr>
        <b/>
        <sz val="11"/>
        <color theme="1"/>
        <rFont val="Times New Roman"/>
        <family val="1"/>
      </rPr>
      <t xml:space="preserve">     </t>
    </r>
    <r>
      <rPr>
        <b/>
        <sz val="11"/>
        <color theme="1"/>
        <rFont val="Calibri"/>
        <family val="2"/>
        <scheme val="minor"/>
      </rPr>
      <t>Esquemas de seguridad, vigilancia y vehículos oficiales</t>
    </r>
  </si>
  <si>
    <t>Realizar la contratación de medios tecnológicos dentro del contrato de vigilancia; lo anterior, en pro de reducir la contratación de personal humano que deba llevar a cabo dicha actividad</t>
  </si>
  <si>
    <t>Subdirección administrativa.</t>
  </si>
  <si>
    <t>((Valor total de arrendamiento medios tecnológicos periodo actual - Valor total de arrendamiento medios tecnológicos del periodo anterior con el IPC) / Valor total de arrendamiento medios tecnológicos del periodo anterior con el IPC))*100.</t>
  </si>
  <si>
    <t>Reducir los costos de este concepto de gasto en un 2 % anual con respecto a la vigencia anterior, teniendo en cuenta el incremento del IPC autorizado por el Gobierno Nacional.</t>
  </si>
  <si>
    <t>Realizar el seguimiento al uso de los vehículos oficiales el fin de semana y festivo en pro de que no se esté dando un uso indebido de los mismos, sino estrictamente por las necesidades del servicio requeridas por la Entidad.</t>
  </si>
  <si>
    <t>(Número de reportes de movimiento vehículos fin de semana y festivos/ Número total de vehículos autorizados para uso de fin de semana y festivos)*100.</t>
  </si>
  <si>
    <t>Garantizar que el 100% de vehículos oficiales en los fines de semana y días festivos solo se desplazaran por razones estrictamente necesarias atinentes a las necesidades del servicio.</t>
  </si>
  <si>
    <t>Realizar capacitaciones a los conductores de la Entidad en pro de mantenerse actualizados en todas las disposiciones normativas aplicables a la materia (seguridad vial), en aras de evitar infracciones de tránsito y accidentes en la vía.</t>
  </si>
  <si>
    <t>(Número de capacitaciones realizadas con ocasión comité de seguridad vial de la Entidad / Número de capacitaciones planeadas con ocasión comité de seguridad vial de la Entidad)*100.</t>
  </si>
  <si>
    <t>Realizar el 100% de las capacitaciones programadas en marco del comité de seguridad vial para la vigencia 2023.</t>
  </si>
  <si>
    <r>
      <t>i.</t>
    </r>
    <r>
      <rPr>
        <b/>
        <sz val="11"/>
        <color theme="1"/>
        <rFont val="Times New Roman"/>
        <family val="1"/>
      </rPr>
      <t xml:space="preserve">      </t>
    </r>
    <r>
      <rPr>
        <b/>
        <sz val="11"/>
        <color theme="1"/>
        <rFont val="Calibri"/>
        <family val="2"/>
        <scheme val="minor"/>
      </rPr>
      <t>Ahorro en publicidad estatal</t>
    </r>
  </si>
  <si>
    <t>Limitar los gastos de publicidad tanto en medios escritos como otros medios de comunicación asociados a la promoción, difusión y socialización de los programas, proyectos y servicios del MinTIC y Fondo Único de TIC.</t>
  </si>
  <si>
    <t>(Número de comunicaciones realizadas en medios sin costo / Número de comunicaciones totales realizadas en la vigencia 2023)*100.</t>
  </si>
  <si>
    <t>Reducir al máximo la publicidad en medios escritos tradicionales que generen gastos.</t>
  </si>
  <si>
    <r>
      <t>j.</t>
    </r>
    <r>
      <rPr>
        <b/>
        <sz val="11"/>
        <color theme="1"/>
        <rFont val="Times New Roman"/>
        <family val="1"/>
      </rPr>
      <t xml:space="preserve">      </t>
    </r>
    <r>
      <rPr>
        <b/>
        <sz val="11"/>
        <color theme="1"/>
        <rFont val="Calibri"/>
        <family val="2"/>
        <scheme val="minor"/>
      </rPr>
      <t xml:space="preserve">Papelería y telefonía </t>
    </r>
  </si>
  <si>
    <t>Utilizar preferentemente los medios digitales, sobre los medios de impresión, conforme la política de cero papel de la Entidad.</t>
  </si>
  <si>
    <t>((Valor total de gastos elementos de oficina del periodo actual - Valor total de gastos elementos de oficina del periodo anterior con el IPC) / Valor total de gastos elementos de oficina del periodo anterior con el IPC))*100.</t>
  </si>
  <si>
    <t>Reducir los gastos de suministro de elementos de oficina en 2 % anual.</t>
  </si>
  <si>
    <t>Racionalizar las llamadas telefónicas internacionales, nacionales y a celulares y privilegiar sistemas basados en protocolo de internet.</t>
  </si>
  <si>
    <t>((Valor total de Planes de telefonía del periodo actual - Valor total de Planes de telefonía del periodo anterior con el IPC) / Valor total de Planes de telefonía del periodo anterior con el IPC))*100.</t>
  </si>
  <si>
    <r>
      <rPr>
        <sz val="11"/>
        <color theme="1"/>
        <rFont val="Times New Roman"/>
        <family val="1"/>
      </rPr>
      <t xml:space="preserve"> </t>
    </r>
    <r>
      <rPr>
        <sz val="11"/>
        <color theme="1"/>
        <rFont val="Calibri"/>
        <family val="2"/>
        <scheme val="minor"/>
      </rPr>
      <t>Reducir los gastos de planes de telefonía en un 2 % anual.</t>
    </r>
  </si>
  <si>
    <t>Realizar campañas que fomenten el uso racional del papel .</t>
  </si>
  <si>
    <t>(Estrategias de promoción de cultura ambiental ejecutadas/ Estrategias de promoción de cultura ambiental programadas)*100</t>
  </si>
  <si>
    <r>
      <rPr>
        <sz val="11"/>
        <color theme="1"/>
        <rFont val="Times New Roman"/>
        <family val="1"/>
      </rPr>
      <t xml:space="preserve"> </t>
    </r>
    <r>
      <rPr>
        <sz val="11"/>
        <color theme="1"/>
        <rFont val="Calibri"/>
        <family val="2"/>
        <scheme val="minor"/>
      </rPr>
      <t>Ejecución del 100% de las estrategias de promoción de cultura ambiental relacionadas con el consumo racional de papel</t>
    </r>
  </si>
  <si>
    <r>
      <t>k.</t>
    </r>
    <r>
      <rPr>
        <b/>
        <sz val="11"/>
        <color theme="1"/>
        <rFont val="Times New Roman"/>
        <family val="1"/>
      </rPr>
      <t xml:space="preserve">     </t>
    </r>
    <r>
      <rPr>
        <b/>
        <sz val="11"/>
        <color theme="1"/>
        <rFont val="Calibri"/>
        <family val="2"/>
        <scheme val="minor"/>
      </rPr>
      <t>Suscripción a periódicos, revistas, publicaciones y bases de datos</t>
    </r>
  </si>
  <si>
    <t>Reducir el valor pagado por concepto de suscripciones a revistas y/o periodicos</t>
  </si>
  <si>
    <t>((Valor suscripciones de revistas y periódicos del periodo actual - Valor total de suscripciones de revistas y periódicos del periodo anterior con el IPC) / Valor total de suscripciones de revistas y periódicos del periodo anterior con el IPC))*100.</t>
  </si>
  <si>
    <t>Reducir los gastos de este rubro en un 80 % anual.</t>
  </si>
  <si>
    <r>
      <t>l.</t>
    </r>
    <r>
      <rPr>
        <b/>
        <sz val="11"/>
        <color theme="1"/>
        <rFont val="Times New Roman"/>
        <family val="1"/>
      </rPr>
      <t xml:space="preserve">   </t>
    </r>
    <r>
      <rPr>
        <b/>
        <sz val="11"/>
        <color theme="1"/>
        <rFont val="Calibri"/>
        <family val="2"/>
        <scheme val="minor"/>
      </rPr>
      <t>Condecoraciones</t>
    </r>
  </si>
  <si>
    <t>No invertir recursos de la entidad en condecoraciones de cualquier tipo que generen erogación.</t>
  </si>
  <si>
    <t>(Presupuesto invertido en condecoraciones / Presupuesto total de la entidad)*100.</t>
  </si>
  <si>
    <t>Invertir el 0.0% del presupuesto de la entidad en condecoraciones con cargo a los recursos del Presupuesto General de la Nación.</t>
  </si>
  <si>
    <t>Durante la vigencia 2023 no se comprometieron recursos de la entidad para realizar condecoraciones a funcionarios o contratistas del Ministerio</t>
  </si>
  <si>
    <t>Recursos naturales y Sostenibilidad Ambiental</t>
  </si>
  <si>
    <r>
      <t>m.</t>
    </r>
    <r>
      <rPr>
        <b/>
        <sz val="11"/>
        <color theme="1"/>
        <rFont val="Times New Roman"/>
        <family val="1"/>
      </rPr>
      <t xml:space="preserve">     </t>
    </r>
    <r>
      <rPr>
        <b/>
        <sz val="11"/>
        <color theme="1"/>
        <rFont val="Calibri"/>
        <family val="2"/>
        <scheme val="minor"/>
      </rPr>
      <t xml:space="preserve">Sostenibilidad ambiental </t>
    </r>
  </si>
  <si>
    <t>•	Implementar sistemas de reciclaje de aguas e instalación de ahorradores.
•	Fomentar una cultura de ahorro de energía y agua en cada entidad a través del establecimiento de programas pedagógicos.
•	Instalar en cuanto sea posible, sistemas de ahorro de energía, temporizadores y demás que ayuden al ahorro de recursos.
•	Implementar políticas de reutilización y reciclaje de elementos de oficina, maximización de la vida útil de las herramientas de trabajo y reciclaje de tecnología.
•	Crear programas intermedios de fomento al uso de vehículos y medios de transporte ambientalmente sostenibles, como bicicletas, transporte público entre otros.</t>
  </si>
  <si>
    <t>(Consumo de agua promedio per cápita periodo actual – consumo de agua promedio per cápita periodo anterior / consumo de agua promedio per cápita periodo anterior) * 100.</t>
  </si>
  <si>
    <t xml:space="preserve">10% de ahorro frente al promedio de consumo per cápita de agua de la Entidad en el periodo anterior. </t>
  </si>
  <si>
    <t>(Estrategias de promoción de cultura ambiental desarrolladas de los programas ambientales de ahorro de agua y energía /estrategias de promoción de cultura ambiental programadas de los programas ambientales de ahorro de agua y energía) * 100.</t>
  </si>
  <si>
    <t xml:space="preserve">Ejecución del 100% de las estrategias de promoción de cultura ambiental relacionadas con los programas ambientales de ahorro de agua y de energía. </t>
  </si>
  <si>
    <t>Subdirección administrativa</t>
  </si>
  <si>
    <t>((Consumo de energía promedio per cápita periodo actual – consumo de energía promedio per cápita periodo anterior) / consumo de energía promedio per cápita periodo anterior) * 100.</t>
  </si>
  <si>
    <t xml:space="preserve">10% de ahorro frente al promedio de consumo per cápita de energía de la Entidad en el periodo anterior. </t>
  </si>
  <si>
    <t>(Cantidad de Residuos de Aparatos Eléctricos y Electrónicos, RAEE gestionados con programas posconsumo / Cantidad de Residuos de Aparatos Eléctricos y Electrónicos – RAEE dados de baja) * 100.</t>
  </si>
  <si>
    <t xml:space="preserve">Gestionar el 100% de los RAEE dados de baja a través de programas posconsumo que permitan su reciclaje. </t>
  </si>
  <si>
    <t>(Campañas sobre el buen uso de los bienes muebles y bienes tecnológicos ejecutadas/ Campañas sobre el buen uso de los bienes muebles y bienes tecnológicos programadas) * 100.</t>
  </si>
  <si>
    <t xml:space="preserve">Ejecución del 100% de las campañas relacionadas con el buen uso de los bienes muebles y bienes tecnológicos. </t>
  </si>
  <si>
    <t>(Campañas sobre movilidad sostenible ejecutadas/ Campañas sobre movilidad sostenible programadas) * 100.</t>
  </si>
  <si>
    <t xml:space="preserve">Ejecución del 100% de las campañas sobre movilidad sostenible programadas. </t>
  </si>
  <si>
    <t>La estrategia de divulgación, durante el primer semestre, adelantó actividades de promoción, difusión y socialización a través de tres ejes comunicacionales: comunicación externa, comunicación interna y comunicación digital. La estrategia sombrilla está orientada a llevar los logros y avances de los programas, proyectos y servicios de toda la oferta institucional, apoyándose en el desarrollo y ejecución de actividades y/o encuentros virtuales para tener un margen de mayor alcance entre los grupos de interés.  
Así las cosas, se incluyeron dentro de la estrategia de divulgación de la entidad la programación y desarrollo de eventos virtuales y/o híbridos durante el primer semestre. Estas actividades se realizan a partir de comunicaciones propositivas, disruptivas e innovadoras que permitan generar oportunidades para dar a conocer la oferta institucional y sus programas. Para ello, se adelantaron actividades de promoción, difusión y socialización a través de los diferentes canales de divulgación con los que cuenta el ministerio.
Desde comunicación externa se adelantaron diferentes acciones para la realización y/o participación en eventos híbirod nacionales tales como Premos HABA, Enganchatic, 1, 2, 3 x TIC y que fueron socializados a través de Facebook.</t>
  </si>
  <si>
    <t>La estrategia de divulgación, durante el primer semestre, adelantó actividades de promoción, difusión y socialización a través de tres ejes comunicacionales: comunicación externa, comunicación interna y comunicación digital. La estrategia sombrilla está orientada a llevar los logros y avances de los programas, proyectos y servicios de toda la oferta institucional, apoyándose en el desarrollo y ejecución de actividades y/o encuentros virtuales para tener un margen de mayor alcance entre los grupos de interés.  
Así las cosas, se incluyeron dentro de la estrategia de divulgación de la entidad la programación y desarrollo de eventos virtuales y/o híbridos durante el primer semestre. Estas actividades se realizan a partir de comunicaciones propositivas, disruptivas e innovadoras que permitan generar oportunidades para dar a conocer la oferta institucional y sus programas. Para ello, se adelantaron actividades de promoción, difusión y socialización a través de los diferentes canales de divulgación con los que cuenta el ministerio.
Desde comunicación externa, se gestionó la publicación de los contenidos escritos elaborados en la Oficina Asesora de Prensa en los diferentes medios de comunicación: i) entrevistas con medios de comunicación regionales y nacionales; ii) redacción de columnas de opinión y comunicados de prensa, evidenciando de esta manera el impacto y/o alcance de la información divulgada. Se pueden verificar en la sección sala de prensa del sitio web www.mintic.gov.co</t>
  </si>
  <si>
    <t>Para el 1 semestre de la vigencia 2023 se dio complimiento Decreto 444 de 2023, en lo relacionado a suministrar tiquetes aéreos tanto nacionales como internacionales en clase económica o en la tarifa que no supere el costo de esta, por lo cual se garantizo el correcto uso de los recursos públicos para la atención de las actividades misionales de la Entidad.</t>
  </si>
  <si>
    <t>Las solicitudes de comisiones registradas y aprobadas cumplen con los criterios establecidos en el Decreto 444 de 2023 , Decreto de escala salarial 908 de 2023, Resolución 214 de 2021 y sus modificatorias , garantizando la liquidación de las comisiones conforme a los % y valores establecidos para los colaboradores de la Entidad.</t>
  </si>
  <si>
    <r>
      <t xml:space="preserve">Durante el primer semestre la vigencia 2023  se observo la necesidad de relizar  actualización a la resolución 214 de 2021 </t>
    </r>
    <r>
      <rPr>
        <i/>
        <sz val="11"/>
        <color theme="1"/>
        <rFont val="Calibri"/>
        <family val="2"/>
        <scheme val="minor"/>
      </rPr>
      <t>"Por la cual se establece el trámite para conferir comisiones de servicio y para atender invitaciones de gobiernos extranjeros o de organismos internacionales, el pago de viáticos y autorizar el trámite y pago de desplazamientos y el reconocimiento de gastos de transporte en el Ministerio de Tecnologías de la Información y las Comunicaciones y el Fondo Único TIC"</t>
    </r>
    <r>
      <rPr>
        <sz val="11"/>
        <color theme="1"/>
        <rFont val="Calibri"/>
        <family val="2"/>
        <scheme val="minor"/>
      </rPr>
      <t xml:space="preserve"> con el fin de optimizar los tramites a cargo de la Secretaría General y sus respectivas dependencias, siendo necesario adicionar un numeral al articulo 1.13 "</t>
    </r>
    <r>
      <rPr>
        <i/>
        <sz val="11"/>
        <color theme="1"/>
        <rFont val="Calibri"/>
        <family val="2"/>
        <scheme val="minor"/>
      </rPr>
      <t>Delegaciones al Subdirector Financiero</t>
    </r>
    <r>
      <rPr>
        <sz val="11"/>
        <color theme="1"/>
        <rFont val="Calibri"/>
        <family val="2"/>
        <scheme val="minor"/>
      </rPr>
      <t>", modificación que se surtio con la Resolución 022205 deñ 14 de junio de 2023 "</t>
    </r>
    <r>
      <rPr>
        <i/>
        <sz val="11"/>
        <color theme="1"/>
        <rFont val="Calibri"/>
        <family val="2"/>
        <scheme val="minor"/>
      </rPr>
      <t xml:space="preserve">Por la cual se adiciona el numeral 4 al articulo 1.13 de la Resolución 1725 de 2020 y se suprime el numeral 16 del articulo 1.3 de la Resolución 1725 de 2020, a su vez modificado por el numeral 14 del articulo 2 de la Resolución 1938 de 2021" </t>
    </r>
  </si>
  <si>
    <t>Se desprendiendo las acciones administrativas internas necesarias a la luz de los actos administrativos modificatorios en pro de realizar la modificación del procedimiento ya establecido por la Entidad</t>
  </si>
  <si>
    <t>Durante el primer semestre la vigencia 2023  no se recibieron solicitudes de permiso para el uso de los vehículos oficiales en fin de semana, información contrastada con el reporte de movimiento GPS del parque automotor el cual no arrojo datos de movimiento de los mismos en fines de semana</t>
  </si>
  <si>
    <t>Se realizaron las capacitaciones programadas en seguridad vial cuyo propósito es mantenerse actualizados en todas las disposiciones normativas aplicables a la materia (seguridad vial) a los conductores en aras de evitar infracciones de tránsito y accidentes en la vía.</t>
  </si>
  <si>
    <t>El no cumplimiento de la meta planteada en el indicador se debió a los siguientes puntos:
 - El valor de medios tecnologicos durante la vigencia 2022 y parte de la vigecia 2023 obedecian al contrato 1032 el cual se firmo el 25 de noviembre de 2020 , con tarifas pactadas a precios de dicha vigencia.
  - Para la presente vigencia  (2023) en cumplimiento del Decreto de Austeridad la Entidad solicito la instalación de nuevos y modernos equipos tecnológicos para la prestación del servicio de vigilancia como lo son Camaras - sistemas de escaner de rayos X, sistemas de monitoreo, los cuales son mas modernos , con una mejor resolución y movimiento de enfoque , así mismo se dotaron las entradas de la carrera 7 y carrera 8 con mejores equipos de escaner de rayos x  para la revisión ingreso de elementos a la entidad. 
- Se mantiene el minimo equipo de personal de vigilancia para garantizar los servicios de recepciones , rondas , parqueaderos y recorridos internos y externos.</t>
  </si>
  <si>
    <t>Para el 1 semestre de la vigencia 2023 se dio complimiento Decreto 444 de 2023, en lo relacionado ala racionalización de las llamadas telefónicas internacionales, nacionales y a celulares y privilegiar sistemas basados en protocolo de internet presentando una reducción del 5%  el cual es superior a la meta planteada  en comparación con el periodo de la anterior vigente.</t>
  </si>
  <si>
    <t>En el cumplimiento de la política de austeridad del Gasto, la entidad ha determinado no  realizar suscripciones a revistas o periódicos desde la vigencia 2021, dejando la libertar a las administraciones futuras la solicitud de requerirlas conforme a las necesidades de mantenerse actualizadas en temas politicos, economicos y de actualidad.
Que durante el 1 semestre de la vigencia 2023 las administraciones han determinado dar continuidad a la estrategia establecida para asi garantizar el ahorro en recursos asociados a suscripciones de revistas o periodicos, generando asi el cumplimiento en las mestas de ahorro.</t>
  </si>
  <si>
    <t>NA</t>
  </si>
  <si>
    <t>En el cumplimiento de la política cero papel, se ha incentivado al interior de la entidad la preferencia de los medios tecnologías sobre el uso de elementos de papel, por lo cual como parte del plan de austeridad las compras relacionadas con papelería se gestionan cada dos años.
Para el 1 semestre de la vigencia 2023 se estructuro y planifico la realización del proceso contractual para realizar la adquisición  de elemento de papeleria , estudio que consistio en la consulta de necesidades de papeleria a cada area de la entidad para asi definir un presupuesto base con el cual solicitar los recursos a Min Hacienda toda vez que la entidad no contaba con disponibilidad presupuestal para el cierre del 1 semestre.</t>
  </si>
  <si>
    <r>
      <t xml:space="preserve">Si bien en el primer semestre no se cumpió la meta establecida de un máximo del 5%  del número de interruciones 2023 en comparación con 2022, durante el periodo de reporte si se evidencia  que hubo una </t>
    </r>
    <r>
      <rPr>
        <b/>
        <u/>
        <sz val="11"/>
        <color theme="1"/>
        <rFont val="Calibri (Cuerpo)"/>
      </rPr>
      <t>reducción de 24%</t>
    </r>
    <r>
      <rPr>
        <sz val="11"/>
        <color theme="1"/>
        <rFont val="Calibri"/>
        <family val="2"/>
        <scheme val="minor"/>
      </rPr>
      <t xml:space="preserve"> de los funcionarios que solicitaron interrupción de vacaciones correspondientes a 17 solicitudes de interrupción para la vigencia 2022 y 13 solicitudes de la vigencia 2023. </t>
    </r>
  </si>
  <si>
    <r>
      <t xml:space="preserve">Durante el periodo de reporte se presentó un </t>
    </r>
    <r>
      <rPr>
        <b/>
        <u/>
        <sz val="11"/>
        <color theme="1"/>
        <rFont val="Calibri"/>
        <family val="2"/>
        <scheme val="minor"/>
      </rPr>
      <t xml:space="preserve">incremento del </t>
    </r>
    <r>
      <rPr>
        <b/>
        <u/>
        <sz val="11"/>
        <color theme="1"/>
        <rFont val="Calibri (Cuerpo)"/>
      </rPr>
      <t>19%</t>
    </r>
    <r>
      <rPr>
        <b/>
        <sz val="11"/>
        <color theme="1"/>
        <rFont val="Calibri (Cuerpo)"/>
      </rPr>
      <t xml:space="preserve"> </t>
    </r>
    <r>
      <rPr>
        <sz val="11"/>
        <color theme="1"/>
        <rFont val="Calibri"/>
        <family val="2"/>
        <scheme val="minor"/>
      </rPr>
      <t>con respecto a las solicitudes de horas extras del periodo anterior, correspondiente a un total de 102 solicitudes en la vigencia 2022 y 126 solicitudes en la vigencia 2023. Este incremento se debe a la vinculacion de nuevos funcionarios con perfil y funciones a las que se les puede reconocer horas extras, esto en el marco del cumplimiento del plan de vacantes de una vigencia a otra.</t>
    </r>
  </si>
  <si>
    <t xml:space="preserve">Para el periodo de reporte se han desarrollado 6 campañas relacionadas con el consumo racional de agua y de energía, lo equivalente a un avance del 24% de la meta de acuerdo a la programación de las Estrategias de Promoción de Cultura Ambiental del Sistema de Gestión Ambiental: 
1. Dos jornadas de inducción (Inducción corporativa, Inducción a Gestores): se socializaron, entre otros temas relevantes, los programas ambientales del Plan Institucional de Gestión Ambiental -PIGA, abordando lo referente a las buenas prácticas que se deben implementar por parte de los colaboradores y que están contenidas en el Programa de Uso Eficiente del Agua y al Programa de Uso Eficiente de la Energía.
2. Campaña "Día Mundial del Agua": ¡Sé el cambio que quieres ver en el mundo"
3. Sensibilización "Charlemos con el Acueducto"
4.Campaña ¡Únete al cambio! Decálogo de buenas prácticas ambientales: en la cual se invitó a los colaboradores de la Entidad a adoptar prácticas que conllevan un uso consciente del recurso hídrico y energético.
5. Celebración Día Mundial de la Tierra: se realiza el lanzamiento de la cartelera virtual de películas, series y documentales ambientales ¡CineMATIC!, abordando, mediante medios audiovisuales, problemáticas ambientales relacionadas con el uso excesivo de recursos naturales. </t>
  </si>
  <si>
    <t xml:space="preserve">No se requirió la gestión de residuos de aparatos eléctricos y electrónicos, dado que para el primer semestre 2023 no se presentaron bajas de bienes tecnologicos. </t>
  </si>
  <si>
    <t xml:space="preserve">Para el periodo de reporte se han desarrollado 2 campañas relacionadas con el buen uso de bienes muebles y bienes tecnológicos, lo equivalente a un avance del 67% de la meta de acuerdo a la programación de las Estrategias de Promoción de Cultura Ambiental del Sistema de Gestión Ambiental: 
1. Dos jornadas de inducción (Inducción corporativa, Inducción a Gestores): en las cuales se socializaron, entre otros temas relevantes, lo correspondiente al programa ambiental, del Plan Institucional de Gestión Ambiental - PIGA, "Programa de Gestión Integral de Residuos", en el cual se promueve como buena práctica ambiental el buen uso de los bienes muebles y bienes tecnológicos, toda vez que esto deriva en la maximización su vida útil y, por ende, es una estrategia para reducir la generación de residuos del MinTIC. </t>
  </si>
  <si>
    <t>Para el periodo de reporte se han desarrollado 4 campañas relacionadas con la movilidad sostenible, lo equivalente a un avance del 22% de la meta de acuerdo con la programación de las Estrategias de Promoción de Cultura Ambiental del Sistema de Gestión Ambiental: 
1. Dos jornadas de inducción (Inducción corporativa, Inducción a Gestores): en las cuales se socializaron, entre otros temas relevantes, lo correspondiente al programa ambiental, del Plan Institucional de Gestión Ambiental - PIGA, "Programa de Implementación de Prácticas Sostenibles", en el cual se promueve como buena práctica ambiental el uso de medios de transporte alternativos para la reducción de la huella de carbono tanto personal como institucional.
2. Charla de Sostenibilidad - Pacto Global: se dan a conocer los objetivos de desarrollo sostenible y con ellos, aquellas estrategias que los colaboradores de la Entidad pueden implementar para contribuir al logro de los mismos.
3. Campaña ¡Únete al cambio! Decálogo de buenas prácticas ambientales: en la cual se invitó a los colaboradores de la Entidad a adoptar prácticas como el uso de medios alternativos de transporte.</t>
  </si>
  <si>
    <t>Para el periodo de reporte se han desarrollado 4 campañas relacionadas con el consumo racional de papel, lo equivalente a un avance del 25% de la meta de acuerdo a la programación de las Estrategias de Promoción de Cultura Ambiental del Sistema de Gestión Ambiental: 
1. Dos jornadas de inducción (Inducción corporativa, Inducción a Gestores) en las que se socializan entre otros temas relevantes, los programas ambientales del Plan Institucional de Gestión Ambiental -PIGA, abordando lo referente a las diferentes prácticas que le aportan al subprograma de cero papel. 
2. Charla de Sensibilización" Reduce, reutiliza y recicla", en la cual se contó con el apoyo de la Unidad Administrativa Especial de Servicios Públicos - UAESP, y se brindaron tips para reducir la generación de papel/archivo como residuo.
3. Campaña ¡Únete al cambio! Decálogo de buenas prácticas ambientales: en la cual se invitó a los colaboradores de la Entidad a adoptar prácticas como la reducción de impresiones en su día a día.</t>
  </si>
  <si>
    <t>El avance a primer seestre de 2023  indica que efectivamente se presentó un ahorro en el consumo de energía frente al periodo inmediatamente anterior. Por lo cual es importante continuar promoviendo el uso racional de la energía para lograr el 1% restante en el segundo semestre del 2023.</t>
  </si>
  <si>
    <t>Se presenta un consumo de agua mayor frente al periodo inmediatamente anterior. Toda vez que durante el mes de junio se presentó la ruptura de un tubo madre de agua potable, lo que derivó una importante pérdida de agua en las instalaciones de la Entidad.</t>
  </si>
  <si>
    <t>Para el 1 semestre de la vigencia 2023 se dio cumplimiento Decreto 444 de 2023, en lo relacionado a la contratación de procesos de mantenimiento en cuanto a sus necesidades esenciales, empero en aplicación del principio de planeación contractual se logró llevar a cabo contrataciones de largo aliento, es decir, con vigencias futuras, es por ello que, para el caso concreto, se relacionan los siguiente:
1. Contrato de mantenimiento físico, inició vigencia 2022 y finaliza vigencia 2024. (En ese sentido, se adjudicó el proceso hace un año por valor unitario sin cláusula de reajuste; es por ello que, se logró un ahorro eficiente del recurso público).
2. Para los demás contratos de mantenimiento, es decir, contrato de bienes muebles, mantenimiento preventivo y correctivo de ascensores y mantenimiento preventivo y correctivo de vehículos, se debe indicar que, conforme los avances obtenidos en las vigencias anteriores en lo que respecta a los mantenimiento, su necesidad disminuyó, razón por la cual, no se requirió mayor presupuesto para la vigencia en curso.</t>
  </si>
  <si>
    <t>Para el 1 semestre de 2023 de las 166 solicitudes de mantenimiento recibidas a través del aplicativo de la Entidad, se atendieron dentro de los tiempos establecidos un total de 143 solicitudes cargadas a través del aplicativo; es de mencionar que, se remitieron las solicitudes de mayor complejidad al contratista (23 de las 166), teniendo en cuenta que, las mismas requieren una mayor experticia para su mantenimiento preventivo y correctivo, por consiguiente desde la supervisión del contrato se realiza un seguimiento técnico, administrativo y finanicero para el correcto cumplimiento de las mismas. Por otra parte, se indica que, las solicitudes de menor complejidad se atienden con personal interno de la Entidad.</t>
  </si>
  <si>
    <t xml:space="preserve">Se evidencia un ahorro del 15% frente al periodo anterior, lo cual indica que se han implementado de manera eficiente las medidas de uso racional de energía, adicionalmente, que durante este periodo se inabilitaron agunos ascensores por mantenimiento. </t>
  </si>
  <si>
    <t>La estrategia de divulgación, durante el segundo semestre, adelantaron actividades de promoción, difusión y socialización a través de tres ejes comunicacionales: comunicación externa y comunicación digital. La estrategia sombrilla está orientada a llevar los logros y avances de los programas, proyectos y servicios de toda la oferta institucional, apoyándose en el desarrollo y ejecución de actividades y/o encuentros virtuales para tener un margen de mayor alcance entre los grupos de interés.  
Así las cosas, se incluyeron dentro de la estrategia de divulgación de la entidad la programación y desarrollo de eventos virtuales y/o híbridos durante el segundo semestre. Estas actividades se realizaron a partir de comunicaciones propositivas, disruptivas e innovadoras que permitieron generar oportunidades para dar a conocer la oferta institucional y sus programas. Para ello, se adelantaron actividades de promoción, difusión y socialización a través de los diferentes canales de divulgación con los que cuenta el ministerio.
Desde comunicación externa se adelantaron diferentes acciones para la realización y/o participación en eventos híbridos  nacionales tales como Redam, Socialización de la primera parte del proyecto de resolución que regula las condiciones de la subasta, Lanzamiento Generación TIC, Talento TECH, Rueda de Prensa TIGO UNE, Showroom 5G, Edumovil por Colombia, Primer Congreso de Comunicación Digital, Tu negocio en línea y que fueron socializados a través de Facebook.</t>
  </si>
  <si>
    <t>La estrategia de divulgación, durante el segundo semestre, adelantaron actividades de promoción, difusión y socialización a través de tres ejes comunicacionales: comunicación externa y comunicación digital. La estrategia sombrilla está orientada a llevar los logros y avances de los programas, proyectos y servicios de toda la oferta institucional, apoyándose en el desarrollo y ejecución de actividades y/o encuentros virtuales para tener un margen de mayor alcance entre los grupos de interés.  
Así las cosas, se incluyeron dentro de la estrategia de divulgación de la entidad la programación y desarrollo de eventos virtuales y/o híbridos durante el segundo semestre. Estas actividades se realizaron a partir de comunicaciones propositivas, disruptivas e innovadoras que permitieron generar oportunidades para dar a conocer la oferta institucional y sus programas. Para ello, se adelantaron actividades de promoción, difusión y socialización a través de los diferentes canales de divulgación con los que cuenta el ministerio.
Desde comunicación externa, se gestionó la publicación de los contenidos escritos elaborados en la Oficina Asesora de Prensa en los diferentes medios de comunicación: i) entrevistas con medios de comunicación regionales y nacionales; ii) redacción de columnas de opinión y comunicados de prensa, evidenciando de esta manera el impacto y/o alcance de la información divulgada. Se pueden verificar en la sección sala de prensa del sitio web www.mintic.gov.co</t>
  </si>
  <si>
    <t>Durante el periodo de reporte el 38% correspondiente a 208 funcionarios activos, tenían máximo 1 periodo de reporte acumulado, para identificar el dato se tomó un total de 547 funcionarios activos.</t>
  </si>
  <si>
    <t xml:space="preserve"> Se realizó la capacitacion dirigida a los supervisores , funcionarios y demas participantes, con enfasis en las obligaciones de la supervisión frente a la Ley 2155 de 2021 y el Decreto 444 de 2023 </t>
  </si>
  <si>
    <t>Se llevó a cabo  la capacitación  sobre los principios de la contratación ,  siendo relevante el enfasis en el  principio de transparencia , Este principio aplicado a la contratación pública, excluye una actividad oculta, secreta, oscura y arbitraria en la actividad contractual y, al contrario, propende por un deber de Selección Objetiva de la propuesta y del contratista del Estado para el logro de los fines de la contratación y la satisfacción de los intereses colectivos. 
La contratación se debe hacer en forma clara, limpia, pulcra, sana, ajena a consideraciones subjetivas, libre de presiones indebidas y en especial de cualquier sospecha de corrupción por parte de los administradores y de los particulares que participan en los procesos de selección contractual del Estado.</t>
  </si>
  <si>
    <t>En el marco del proyecto de Rediseño institucional ejecutado mediante el contrato de consultoría 719 de 2023, para el segundo  semestre del 2023 el contratista presentó dos (2) escenarios para modificar la estructura organizacional del Ministerio; de esta propuesta, se realizaron talleres con cada Viceministerio, resultado de las cuales se cuenta con una propuesta de ajuste a la estructura a consideración del Señor Ministro, que se describe a continuación:
Ajustes en las Dependencias del Despacho del Ministro. Se propone crear:
- Oficina de Relacionamiento Ciudadano
- Oficina de Control Disciplinario Interno. 
- A su vez se propone modificar la Oficina Asesora de Planeación y Estudios Sectoriales para convertirla en la Dirección de Planeación y Estudios Sectoriales.
Ajustes en el Viceministerio de Conectividad. Se propone crear:
- Dirección de Obligaciones de Hacer
- Dirección de Medios Públicos y Contenidos Multiplataforma.
Ajustes en el Viceministerio de Transformación Sectorial. Se propone crear adscritas a la Dirección de Apropiación de TIC, la Subdirección de Inclusión TIC y Discapacidad y la Subdirección de Educación y Cultura Digital; en cuanto a la Dirección de Economía Digital se propone y modificar la actual Subdirección de Industrias de TI a Subdirección de Industrias Digitales y Emergentes.
Ajustes en la Secretaría General. Se propone ajustar el nombre de la actual Oficina de Gestión de Ingresos del Fondo, por Oficina de Seguimiento a los Recursos del Fondo Único TIC.</t>
  </si>
  <si>
    <t xml:space="preserve">En el segundo semestre se obtuvo el logro de la meta respecto del ahorro en los contratos de mantenimiento del 2%. Lo anterior dado que solamente fue necesario la suscripción de los contratos de mantenimiento de bienes, muebles y equipos con respecto al mismo periodo del 2022, donde se contrataron los procesos con vigencias futuras </t>
  </si>
  <si>
    <t xml:space="preserve">Para el segundo semestre de 2023, de las 64 solicitudes de mantenimiento recibidas a través del aplicativo de la Entidad, se atendieron el 100% de las mismas dentro de los tiempos establecidos. Desde la supervisión del contrato se realiza un seguimiento técnico, administrativo y financiero para el correcto cumplimiento de las mismas. Se indica que todas las solicitudes emitidas hasta el 31 de diciembre de 2023 en la plataforma quedaron atendidas. </t>
  </si>
  <si>
    <t>Para el segundo semestre de la vigencia 2023 se dio cumplimiento  al Decreto 444 de 2023, en lo relacionado a suministrar el 100% de los tiquetes aéreos tanto nacionales como internacionales en clase económica o en la tarifa que no supere el costo de esta, por lo cual se garantizó el correcto uso de los recursos públicos para la atención de las actividades misionales de la Entidad.</t>
  </si>
  <si>
    <t>Para el segundo semestre de 2023 las solicitudes de comisiones registradas y aprobadas cumplen con los criterios establecidos de austeridad en el Decreto 444/2023, las escalas salariales aprobadas para el período, garantizando la liquidación de las comisiones conforme a los % y valores establecidos para los colaboradores de la Entidad.</t>
  </si>
  <si>
    <t xml:space="preserve">Durante el segundo semestre la vigencia 2023  se realizo actualización de la Resolución 214 de 2021 , "por medio a la Resolución 04260 del 9 de noviembre de 2023 "por la cual se modifican los artículos 3,4,5,6,7,9,12 y 14 de la resolución 000214 de 2021" </t>
  </si>
  <si>
    <t>Para el segundo semestre de 2023 la meta planteada no se cumplió conforme a las razones expuestas para el primer periodo de la vigencia. A saber:
- El valor de medios tecnologicos durante la vigencia 2022 y parte de la vigecia 2023 obedecian al contrato 1032 el cual se firmo el 25 de noviembre de 2020 , con tarifas pactadas a precios de dicha vigencia.
  - Para la presente vigencia  (2023) en cumplimiento del Decreto de Austeridad la Entidad solicito la instalación de nuevos y modernos equipos tecnológicos para la prestación del servicio de vigilancia como lo son Camaras - sistemas de escaner de rayos X, sistemas de monitoreo, los cuales son mas modernos , con una mejor resolución y movimiento de enfoque , así mismo se dotaron las entradas de la carrera 7 y carrera 8 con mejores equipos de escaner de rayos x  para la revisión ingreso de elementos a la entidad. 
El porcentaje incumplimiento de 136%, obedece a que en este período con la ejecución del contrato actual los valores mensuales de los medios tecnológicos se pagaron con el valor adjudicado, el cual con respecto segundo semestre de 2022 es sustancialmente mayor. Lo anterior se soporta con la utilización de nuevas tenologás y aumento de equipos, manteniendo el minimo equipo de personal de vigilancia para garantizar los servicios de recepciones , rondas , parqueaderos y recorridos internos y externos.</t>
  </si>
  <si>
    <t xml:space="preserve">Durante el segundo semestre la vigencia 2023  no se recibieron solicitudes de permiso para el uso de los vehículos oficiales en fin de semana, información contrastada con el reporte de movimiento GPS del parque automotor el cual no arrojo datos de movimiento de los mismos en fines de semana, de acuerdo al informe recibido por parte de la contratista que hace el control vehícular. </t>
  </si>
  <si>
    <t>Para el segundo semestre se realizaron las siguientes capacitaciones para el grupo de conductores de carrera de la entidad: 
(i) Plan de preparación y respuesta,
(ii) Inspección y mantenimiento de vehiculos y 
(ii) Conducción defensiva seguridad vial. 
Con lo anterior se dió cumplimiento con lo programa en el PESV para ese período.</t>
  </si>
  <si>
    <t xml:space="preserve">Para el periodo de reporte se han desarrollado 16 campañas relacionadas con el consumo racional de papel, lo equivalente a un avance del 100% de la meta de acuerdo con la programación de las Estrategias de Promoción de Cultura Ambiental del Sistema de Gestión Ambiental: 
1. Una jornada de inducción (Inducción corporativa) en la que se socializó entre otros temas relevantes, los programas ambientales del Plan Institucional de Gestión Ambiental -PIGA, abordando lo referente a las diferentes prácticas que le aportan al subprograma de cero papel. 
2. 14 socializaciones del Sistema de Gestión Ambiental en las cuales se dieron a conocer los lineamientos del suprograma de cero papel , promoviendo el uso de las TIC para reducir las impresiones. 
3. Campaña "cambia el Chip" en la cual se difundieron tips para hacer un uso racional del papel. </t>
  </si>
  <si>
    <t>En el cumplimiento de la política de austeridad del Gasto, la entidad ha determinado no  realizar suscripciones a revistas o periódicos desde la vigencia 2021, dejando la libertar a las administraciones futuras la solicitud de requerirlas conforme a las necesidades de mantenerse actualizadas en temas politicos, economicos y de actualidad.
Que durante el segundo semestre de la vigencia 2023 las administraciones han determinado dar continuidad a la estrategia establecida para asi garantizar el ahorro en recursos asociados a suscripciones de revistas o periodicos, generando asi el cumplimiento en las mestas de ahorro.</t>
  </si>
  <si>
    <t>Para el segundo semestre del 2023 se evidencia una reducción comparado con el mismo periodo del 2022,  así mismo, se evidencia que para el segundo semestre se redujo el consumo promedio percápita pasando de un 0,87 a un 0,78, lo que significa un ahorro semestral para el 2023 del 10,34%</t>
  </si>
  <si>
    <t xml:space="preserve">Para el segundo semestre se desarrollaron 19 estrategias de promoción de cultura ambiental relacionadas con el consumo racional de agua y de energía, las cuales con las 6 desarrolladas en el primer semestre, equivaldrían al 100% de la meta. En este sentido, las estrategias/campañas desarrolladas en este segundo semestre 2023 fueron las siguientes:  
1. Dos jornadas de inducción (Inducción corporativa, Inducción a Directivos): se socializaron, entre otros temas relevantes, los programas ambientales del Plan Institucional de Gestión Ambiental -PIGA, abordando lo referente a las buenas prácticas que se deben implementar por parte de los colaboradores y que están contenidas en el Programa de Uso Eficiente del Agua y al Programa de Uso Eficiente de la Energía.
2. 14 socializaciones que incluyeron tanto a procesos institucionales como a la Agencia Nacional Digital y a los proveedores de vigilancia y aseo; en estas socializaciones se dieron a conocer los lineamientos del Sistema de Gestión Ambiental frente a sus programas ambientales, entre los cuales están los relacionados con el consumo eficiente de agua y el consumo eficiciente de energía.
3. Campaña "Día Mundial del Ahorro de Energía" celebrada en el mes de octubre 2023.
4. Una jornada de reinducción en la cual mediante actividades lúdicas y pedagógicas se promovieron buenas prácticas ambientales, entre ellas las relacionadas con el agua y la energía. 
5. Campaña "Compartimos nuestros logros" en la cual informamos los ahorros conseguidos durante el año 2023 en cuanto al consumo de energía y de agua. </t>
  </si>
  <si>
    <t>Se gestionó la disposición final de los bienes tecnológicos dados de baja en calidad de Residuos de Aparatos Eléctricos y Electrónicos, mediante las Resoluciones: Resolución 01892 de 2022, Resolución 0873 2023, Resolución 03687 2023 y Resolución 1068 de 2023.
- Los bienes descritos en los actos administrativoscorresponden entre otros a: Computadores portatiles, lectores de huella, modem, teclados , bafles, faxes, y  calculadoras.</t>
  </si>
  <si>
    <t xml:space="preserve">Para el periodo de reporte se desarrolló 1 campaña relacionada con el buen uso de bienes muebles y bienes tecnológicos, para un total de 3 campañas en el 2023, lo equivalente a un avance del 100% de la meta de acuerdo a la programación de las Estrategias de Promoción de Cultura Ambiental del Sistema de Gestión Ambiental: 
1. Una jornada de inducción (Inducción corporativa): en la cual se socializó, entre otros temas relevantes, lo correspondiente al programa ambiental, del Plan Institucional de Gestión Ambiental - PIGA, "Programa de Gestión Integral de Residuos", en el cual se promueve como buena práctica ambiental el buen uso de los bienes muebles y bienes tecnológicos, toda vez que esto deriva en la maximización su vida útil y, por ende, es una estrategia para reducir la generación de residuos del MinTIC. </t>
  </si>
  <si>
    <t>Durante el periodo de reporte el  se presentó un incremento 150% de los funcionarios que solicitaron interrupción de vacaciones con respecto al segundo semestre de la vigencia 2022, lo anterior  correspondientes a 9 solicitudes de interrupción en 2023 y 6 solicitudes en 2022.</t>
  </si>
  <si>
    <t>Se gestionó propuesta de ajuste a los procedimientos de "Comisiones Internacionales" y "Comisiones y Gastos de Desplazamiento". vs Circular No. 000028 del 20 de noviembre del 2023 expedida por la Secretaria General.  
Se espera en  la vIgencia 2024, dichos borradores surtan el flujo de revisión, validación y aprobación para que queden en firme.</t>
  </si>
  <si>
    <t>Durante el peridoo de reporte se realizaron las siguientes actividades de cohesión:
Dia del Conductor
Dia del Amor y Amistad
Dia del Niño
Novenas Navideñas</t>
  </si>
  <si>
    <t xml:space="preserve">Para el segundo semestre de la vigencia 2023 se dio complimiento al Decreto 444 de 2023, en lo relacionado a la racionalización de las llamadas telefónicas internacionales, nacionales y a celulares y se privilegió el servicio con la utilzaición de  sistemas basados en protocolo de internet que implementó la oficia de TI, presentando una reducción del 50% que supera el 2% de la meta planteada. </t>
  </si>
  <si>
    <t>Durante el periodo de reporte se presentó un incremento del 19% con respecto a las solicitudes de horas extras del segundo semestre 2022, correspondiente a un total de 102 solicitudes en la vigencia 2022 y 126 solicitudes en la vigencia 2023. Este incremento se debe a la vinculacion de nuevos funcionarios con perfil y funciones a las que se les puede reconocer horas extras, esto en el marco del cumplimiento del plan de vacantes de una vigencia a otra. 
Es importante mencionar que las solicitudes se realizan por periodo establecido (mensualidades) y para la vigencia 2022 , 17 funcionarios tenian autorizado la solicitud de horas extras y para la vigencia 2023 se realizó provisión de vacantes dentro de los cuales 4, adicional a los 17 funcionarios de la vigencia anterior, fueron autorizados para solicitar el pago de horas extras, quienes mensualmete remitieron solicitudes.</t>
  </si>
  <si>
    <t xml:space="preserve">Para el segundo semestre de 2023 no se efectuó el proceso de contratación para la adquisición de elementos de oficina , lo anterior debido a que fue necesario realizar el estudio de mercado con proveedores por fuera del Acuerdo Marco de Precios, para obtener información mas favorable para la entidad y confiable con respecto del mercado. En el desarrollo de este proceso se superaron los tiempos necesarios para efectuarlo y ejecutarlo oportuamente dentro de la vigencia. </t>
  </si>
  <si>
    <t xml:space="preserve">Para el periodo de reporte se desarrollaron 14 campañas relacionadas con la movilidad sostenible, lo equivalente a un avance del 100% de la meta de acuerdo con la programación de las Estrategias de Promoción de Cultura Ambiental del Sistema de Gestión Ambiental: 
Catorce  (14) jornadas de socialización del Sistema de Gestión Ambiental: en las cuales se socializaron, entre otros temas relevantes, lo correspondiente al programa ambiental, del Plan Institucional de Gestión Ambiental - PIGA, "Programa de Implementación de Prácticas Sostenibles", en el cual se promueve como buena práctica ambiental el uso de medios de transporte alternativos para la reducción de la huella de carbono tanto personal como institucional.
Por otro lado, se desarrollaron 3 estrategias de promoción de cultura ambiental adicionales a las programadas para la vigencia 2023, atendiendo de esta manera las jornadas de inducción y reinducción solicitadas al Sistema de Gestión Ambiental:
1. Dos (2) jornadas de inducción (Inducción corporativa- Inducción Directivos) 
2. Una jornada de reinducción en la cual mediante actividades lúdicas y pedagógicas se promovieron buenas prácticas ambientales, entre ellas las relacionadas con la movilidad sostenible, destacando sus aspectos e impactos ambientales positivos.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</si>
</sst>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0"/>
      <name val="Calibri"/>
      <family val="2"/>
      <scheme val="minor"/>
    </font>
    <font>
      <b/>
      <sz val="11"/>
      <color theme="1"/>
      <name val="Calibri"/>
      <family val="2"/>
      <scheme val="minor"/>
    </font>
    <font>
      <sz val="11"/>
      <color theme="1"/>
      <name val="Wingdings"/>
      <family val="1"/>
      <charset val="2"/>
    </font>
    <font>
      <sz val="11"/>
      <color rgb="FF000000"/>
      <name val="Calibri"/>
      <family val="2"/>
      <scheme val="minor"/>
    </font>
    <font>
      <b/>
      <sz val="36"/>
      <color theme="1"/>
      <name val="Calibri"/>
      <family val="2"/>
      <scheme val="minor"/>
    </font>
    <font>
      <b/>
      <sz val="20"/>
      <color theme="1"/>
      <name val="Calibri"/>
      <family val="2"/>
      <scheme val="minor"/>
    </font>
    <font>
      <sz val="8"/>
      <name val="Calibri"/>
      <family val="2"/>
      <scheme val="minor"/>
    </font>
    <font>
      <b/>
      <sz val="12"/>
      <color theme="1"/>
      <name val="Calibri"/>
      <family val="2"/>
      <scheme val="minor"/>
    </font>
    <font>
      <b/>
      <sz val="24"/>
      <color theme="1"/>
      <name val="Calibri"/>
      <family val="2"/>
      <scheme val="minor"/>
    </font>
    <font>
      <b/>
      <sz val="11"/>
      <color theme="1"/>
      <name val="Calibri"/>
      <family val="2"/>
    </font>
    <font>
      <b/>
      <sz val="11"/>
      <color theme="1"/>
      <name val="Times New Roman"/>
      <family val="1"/>
    </font>
    <font>
      <sz val="11"/>
      <color theme="1"/>
      <name val="Times New Roman"/>
      <family val="1"/>
    </font>
    <font>
      <sz val="11"/>
      <color rgb="FF00B050"/>
      <name val="Calibri (Cuerpo)"/>
    </font>
    <font>
      <sz val="12"/>
      <color theme="1"/>
      <name val="Calibri"/>
      <family val="2"/>
      <scheme val="minor"/>
    </font>
    <font>
      <i/>
      <sz val="11"/>
      <color theme="1"/>
      <name val="Calibri"/>
      <family val="2"/>
      <scheme val="minor"/>
    </font>
    <font>
      <sz val="11"/>
      <name val="Calibri"/>
      <family val="2"/>
      <scheme val="minor"/>
    </font>
    <font>
      <sz val="12"/>
      <color rgb="FFFF0000"/>
      <name val="Calibri"/>
      <family val="2"/>
      <scheme val="minor"/>
    </font>
    <font>
      <b/>
      <u/>
      <sz val="11"/>
      <color theme="1"/>
      <name val="Calibri (Cuerpo)"/>
    </font>
    <font>
      <b/>
      <sz val="11"/>
      <color theme="1"/>
      <name val="Calibri (Cuerpo)"/>
    </font>
    <font>
      <b/>
      <u/>
      <sz val="11"/>
      <color theme="1"/>
      <name val="Calibri"/>
      <family val="2"/>
      <scheme val="minor"/>
    </font>
    <font>
      <sz val="11"/>
      <color rgb="FFFF0000"/>
      <name val="Calibri"/>
      <family val="2"/>
      <scheme val="minor"/>
    </font>
    <font>
      <b/>
      <sz val="11"/>
      <color rgb="FFFF0000"/>
      <name val="Calibri"/>
      <family val="2"/>
      <scheme val="minor"/>
    </font>
    <font>
      <sz val="12"/>
      <color rgb="FF00B050"/>
      <name val="Calibri"/>
      <family val="2"/>
      <scheme val="minor"/>
    </font>
    <font>
      <sz val="11"/>
      <color theme="1" tint="4.9989318521683403E-2"/>
      <name val="Calibri"/>
      <family val="2"/>
      <scheme val="minor"/>
    </font>
  </fonts>
  <fills count="6">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22" fillId="0" borderId="0" applyFont="0" applyFill="0" applyBorder="0" applyAlignment="0" applyProtection="0"/>
    <xf numFmtId="0" fontId="5" fillId="0" borderId="0"/>
    <xf numFmtId="44" fontId="5" fillId="0" borderId="0" applyFont="0" applyFill="0" applyBorder="0" applyAlignment="0" applyProtection="0"/>
  </cellStyleXfs>
  <cellXfs count="114">
    <xf numFmtId="0" fontId="0" fillId="0" borderId="0" xfId="0"/>
    <xf numFmtId="0" fontId="0" fillId="0" borderId="0" xfId="0" applyAlignment="1">
      <alignment horizontal="center" vertical="center"/>
    </xf>
    <xf numFmtId="0" fontId="10" fillId="0" borderId="1" xfId="0" applyFont="1" applyBorder="1" applyAlignment="1">
      <alignment horizontal="justify" vertical="center"/>
    </xf>
    <xf numFmtId="0" fontId="11" fillId="0" borderId="1" xfId="0" applyFont="1" applyBorder="1" applyAlignment="1">
      <alignment horizontal="justify" vertical="center"/>
    </xf>
    <xf numFmtId="0" fontId="12" fillId="0" borderId="1" xfId="0" applyFont="1" applyBorder="1" applyAlignment="1">
      <alignment horizontal="justify" vertical="center"/>
    </xf>
    <xf numFmtId="0" fontId="9" fillId="2" borderId="1" xfId="0" applyFont="1" applyFill="1" applyBorder="1" applyAlignment="1">
      <alignment horizontal="center" vertical="center"/>
    </xf>
    <xf numFmtId="0" fontId="0" fillId="0" borderId="0" xfId="0" applyAlignment="1">
      <alignment wrapText="1"/>
    </xf>
    <xf numFmtId="0" fontId="0" fillId="4" borderId="0" xfId="0" applyFill="1"/>
    <xf numFmtId="0" fontId="0" fillId="4" borderId="0" xfId="0" applyFill="1" applyAlignment="1">
      <alignment wrapText="1"/>
    </xf>
    <xf numFmtId="0" fontId="0" fillId="4" borderId="0" xfId="0" applyFill="1" applyAlignment="1">
      <alignment horizontal="center" vertical="center"/>
    </xf>
    <xf numFmtId="0" fontId="0" fillId="0" borderId="0" xfId="0" applyAlignment="1">
      <alignment vertical="center"/>
    </xf>
    <xf numFmtId="0" fontId="16" fillId="4" borderId="0" xfId="0" applyFont="1" applyFill="1"/>
    <xf numFmtId="0" fontId="16" fillId="0" borderId="0" xfId="0" applyFont="1"/>
    <xf numFmtId="0" fontId="8" fillId="0" borderId="1" xfId="0" applyFont="1" applyBorder="1" applyAlignment="1">
      <alignment horizontal="justify" vertical="center"/>
    </xf>
    <xf numFmtId="0" fontId="18" fillId="0" borderId="1" xfId="0" applyFont="1" applyBorder="1" applyAlignment="1">
      <alignment horizontal="justify" vertical="center"/>
    </xf>
    <xf numFmtId="0" fontId="8" fillId="0" borderId="1" xfId="0" applyFont="1" applyBorder="1" applyAlignment="1">
      <alignment horizontal="justify"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9" fontId="8" fillId="0" borderId="3" xfId="0" applyNumberFormat="1" applyFont="1" applyBorder="1" applyAlignment="1">
      <alignment horizontal="center" vertical="center"/>
    </xf>
    <xf numFmtId="0" fontId="8" fillId="0" borderId="1" xfId="0" applyFont="1" applyBorder="1"/>
    <xf numFmtId="0" fontId="8" fillId="0" borderId="0" xfId="0" applyFont="1"/>
    <xf numFmtId="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wrapText="1"/>
    </xf>
    <xf numFmtId="0" fontId="8" fillId="0" borderId="1" xfId="0" applyFont="1" applyBorder="1" applyAlignment="1">
      <alignment horizontal="left" vertical="center" wrapText="1"/>
    </xf>
    <xf numFmtId="0" fontId="8" fillId="0" borderId="3" xfId="0" applyFont="1" applyBorder="1" applyAlignment="1">
      <alignment horizontal="center" vertical="center"/>
    </xf>
    <xf numFmtId="0" fontId="10" fillId="0" borderId="0" xfId="0" applyFont="1"/>
    <xf numFmtId="0" fontId="8" fillId="0" borderId="0" xfId="0" applyFont="1" applyAlignment="1">
      <alignment wrapText="1"/>
    </xf>
    <xf numFmtId="0" fontId="8" fillId="0" borderId="0" xfId="0" applyFont="1" applyAlignment="1">
      <alignment horizontal="center" vertical="center"/>
    </xf>
    <xf numFmtId="9" fontId="12" fillId="0" borderId="1" xfId="0" applyNumberFormat="1" applyFont="1" applyBorder="1" applyAlignment="1">
      <alignment horizontal="center" vertical="center"/>
    </xf>
    <xf numFmtId="0" fontId="12" fillId="0" borderId="4" xfId="0" applyFont="1" applyBorder="1" applyAlignment="1">
      <alignment vertical="center" wrapText="1"/>
    </xf>
    <xf numFmtId="0" fontId="24" fillId="0" borderId="1" xfId="0" applyFont="1" applyBorder="1" applyAlignment="1">
      <alignment horizontal="justify" vertical="center" wrapText="1"/>
    </xf>
    <xf numFmtId="9" fontId="8" fillId="0" borderId="1" xfId="1" applyFont="1" applyBorder="1" applyAlignment="1">
      <alignment horizontal="center" vertical="center"/>
    </xf>
    <xf numFmtId="9" fontId="0" fillId="0" borderId="0" xfId="1" applyFont="1"/>
    <xf numFmtId="9" fontId="0" fillId="5" borderId="0" xfId="1" applyFont="1" applyFill="1"/>
    <xf numFmtId="164" fontId="0" fillId="5" borderId="0" xfId="1" applyNumberFormat="1" applyFont="1" applyFill="1"/>
    <xf numFmtId="0" fontId="25" fillId="0" borderId="0" xfId="0" applyFont="1"/>
    <xf numFmtId="9" fontId="8" fillId="0" borderId="1" xfId="1" applyFont="1" applyFill="1" applyBorder="1" applyAlignment="1">
      <alignment horizontal="center" vertical="center"/>
    </xf>
    <xf numFmtId="0" fontId="7" fillId="0" borderId="1" xfId="0" applyFont="1" applyBorder="1" applyAlignment="1">
      <alignment horizontal="left" vertical="center" wrapText="1"/>
    </xf>
    <xf numFmtId="9" fontId="7" fillId="0" borderId="1" xfId="0" applyNumberFormat="1" applyFont="1" applyBorder="1" applyAlignment="1">
      <alignment horizontal="center" vertical="center"/>
    </xf>
    <xf numFmtId="9" fontId="24" fillId="0" borderId="1"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7" fillId="0" borderId="1" xfId="0" applyFont="1" applyBorder="1" applyAlignment="1">
      <alignment vertical="center" wrapText="1"/>
    </xf>
    <xf numFmtId="9" fontId="24" fillId="0" borderId="1" xfId="1" applyFont="1" applyBorder="1" applyAlignment="1">
      <alignment horizontal="center" vertical="center"/>
    </xf>
    <xf numFmtId="9" fontId="7" fillId="0" borderId="1" xfId="1" applyFont="1" applyBorder="1" applyAlignment="1">
      <alignment horizontal="center" vertical="center"/>
    </xf>
    <xf numFmtId="9" fontId="0" fillId="0" borderId="1" xfId="0" applyNumberFormat="1" applyBorder="1" applyAlignment="1">
      <alignment horizontal="center" vertical="center"/>
    </xf>
    <xf numFmtId="0" fontId="29" fillId="0" borderId="1" xfId="0" applyFont="1" applyBorder="1" applyAlignment="1">
      <alignment vertical="center" wrapText="1"/>
    </xf>
    <xf numFmtId="0" fontId="29" fillId="0" borderId="1" xfId="0" applyFont="1" applyBorder="1" applyAlignment="1">
      <alignment horizontal="center" vertical="center" wrapText="1"/>
    </xf>
    <xf numFmtId="0" fontId="25"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vertical="center"/>
    </xf>
    <xf numFmtId="0" fontId="31" fillId="0" borderId="0" xfId="0" applyFont="1"/>
    <xf numFmtId="0" fontId="5" fillId="0" borderId="1" xfId="0" applyFont="1" applyBorder="1" applyAlignment="1">
      <alignment vertical="center" wrapText="1"/>
    </xf>
    <xf numFmtId="9" fontId="5" fillId="0" borderId="1" xfId="0" applyNumberFormat="1" applyFont="1" applyBorder="1" applyAlignment="1">
      <alignment horizontal="center" vertical="center"/>
    </xf>
    <xf numFmtId="0" fontId="5" fillId="0" borderId="1" xfId="0" applyFont="1" applyBorder="1" applyAlignment="1">
      <alignment horizontal="justify" vertical="center"/>
    </xf>
    <xf numFmtId="0" fontId="0" fillId="4" borderId="0" xfId="0" applyFill="1" applyAlignment="1">
      <alignment vertical="center"/>
    </xf>
    <xf numFmtId="0" fontId="8" fillId="0" borderId="0" xfId="0" applyFont="1" applyAlignment="1">
      <alignment vertical="center"/>
    </xf>
    <xf numFmtId="10" fontId="24" fillId="4" borderId="1" xfId="1" applyNumberFormat="1" applyFont="1" applyFill="1" applyBorder="1" applyAlignment="1">
      <alignment horizontal="center" vertical="center"/>
    </xf>
    <xf numFmtId="9" fontId="8" fillId="0" borderId="0" xfId="1" applyFont="1" applyAlignment="1">
      <alignment wrapText="1"/>
    </xf>
    <xf numFmtId="0" fontId="29" fillId="0" borderId="0" xfId="0" applyFont="1"/>
    <xf numFmtId="0" fontId="4" fillId="4" borderId="1" xfId="0" applyFont="1" applyFill="1" applyBorder="1" applyAlignment="1">
      <alignment horizontal="justify" vertical="center" wrapText="1"/>
    </xf>
    <xf numFmtId="0" fontId="4" fillId="0" borderId="1" xfId="0" applyFont="1" applyBorder="1" applyAlignment="1">
      <alignment horizontal="justify" vertical="center" wrapText="1"/>
    </xf>
    <xf numFmtId="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32" fillId="0" borderId="1" xfId="0" applyFont="1" applyBorder="1" applyAlignment="1">
      <alignment horizontal="justify" vertical="center" wrapText="1"/>
    </xf>
    <xf numFmtId="9" fontId="4" fillId="0" borderId="1" xfId="1" applyFont="1" applyFill="1" applyBorder="1" applyAlignment="1">
      <alignment horizontal="center" vertical="center"/>
    </xf>
    <xf numFmtId="9" fontId="4" fillId="0" borderId="1" xfId="1" applyFont="1" applyBorder="1" applyAlignment="1">
      <alignment horizontal="center" vertical="center"/>
    </xf>
    <xf numFmtId="0" fontId="4" fillId="0" borderId="1" xfId="0" applyFont="1" applyBorder="1" applyAlignment="1">
      <alignment horizontal="justify" vertical="center"/>
    </xf>
    <xf numFmtId="0" fontId="0" fillId="4" borderId="0" xfId="0" applyFill="1" applyAlignment="1">
      <alignment horizontal="left" vertical="center" wrapText="1"/>
    </xf>
    <xf numFmtId="0" fontId="8"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justify" vertic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9" fontId="3" fillId="0" borderId="1" xfId="1" applyFont="1" applyFill="1" applyBorder="1" applyAlignment="1">
      <alignment horizontal="center" vertical="center"/>
    </xf>
    <xf numFmtId="0" fontId="3" fillId="0" borderId="1" xfId="0" applyFont="1" applyBorder="1" applyAlignment="1">
      <alignment horizontal="center" vertical="center" wrapText="1"/>
    </xf>
    <xf numFmtId="0" fontId="3" fillId="0" borderId="0" xfId="0" applyFont="1"/>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9" fillId="3" borderId="0" xfId="0" applyFont="1" applyFill="1" applyAlignment="1">
      <alignment horizontal="center" vertical="center"/>
    </xf>
    <xf numFmtId="0" fontId="9" fillId="3" borderId="2" xfId="0" applyFont="1" applyFill="1" applyBorder="1" applyAlignment="1">
      <alignment horizontal="center" vertical="center"/>
    </xf>
    <xf numFmtId="0" fontId="13" fillId="4" borderId="0" xfId="0" applyFont="1" applyFill="1" applyAlignment="1">
      <alignment horizontal="center" vertical="center"/>
    </xf>
    <xf numFmtId="0" fontId="13" fillId="4" borderId="0" xfId="0" applyFont="1" applyFill="1" applyAlignment="1">
      <alignment horizontal="center" vertical="center" wrapText="1"/>
    </xf>
    <xf numFmtId="0" fontId="14" fillId="4" borderId="0" xfId="0" applyFont="1" applyFill="1" applyAlignment="1">
      <alignment horizontal="center" vertical="top"/>
    </xf>
    <xf numFmtId="0" fontId="14" fillId="4" borderId="0" xfId="0" applyFont="1" applyFill="1" applyAlignment="1">
      <alignment horizontal="center" vertical="center"/>
    </xf>
    <xf numFmtId="0" fontId="14" fillId="4" borderId="0" xfId="0" applyFont="1" applyFill="1" applyAlignment="1">
      <alignment horizontal="center" vertical="top"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xf>
    <xf numFmtId="0" fontId="30" fillId="0" borderId="1" xfId="0" applyFont="1" applyBorder="1" applyAlignment="1">
      <alignment horizontal="center" vertical="center" wrapText="1"/>
    </xf>
    <xf numFmtId="0" fontId="30" fillId="0" borderId="1" xfId="0" applyFont="1" applyBorder="1" applyAlignment="1">
      <alignment horizontal="left" vertical="center"/>
    </xf>
    <xf numFmtId="0" fontId="8" fillId="0" borderId="1" xfId="0" applyFont="1" applyBorder="1" applyAlignment="1">
      <alignment horizontal="left" vertical="center"/>
    </xf>
    <xf numFmtId="0" fontId="29" fillId="0" borderId="1" xfId="0" applyFont="1" applyBorder="1" applyAlignment="1">
      <alignment horizontal="left" vertical="center"/>
    </xf>
    <xf numFmtId="0" fontId="17" fillId="4" borderId="0" xfId="0" applyFont="1" applyFill="1" applyAlignment="1">
      <alignment horizontal="center" vertical="center"/>
    </xf>
    <xf numFmtId="0" fontId="17" fillId="4" borderId="0" xfId="0" applyFont="1" applyFill="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 xfId="0" applyFont="1" applyFill="1" applyBorder="1" applyAlignment="1">
      <alignment horizontal="center" vertical="center" wrapText="1"/>
    </xf>
    <xf numFmtId="10" fontId="1" fillId="0" borderId="1" xfId="1" applyNumberFormat="1" applyFont="1" applyBorder="1" applyAlignment="1">
      <alignment horizontal="center" vertical="center"/>
    </xf>
    <xf numFmtId="0" fontId="1" fillId="0" borderId="1" xfId="0" applyFont="1" applyBorder="1" applyAlignment="1">
      <alignment vertical="center" wrapText="1"/>
    </xf>
    <xf numFmtId="9" fontId="1" fillId="0" borderId="1" xfId="1" applyFont="1" applyFill="1" applyBorder="1" applyAlignment="1">
      <alignment horizontal="center" vertical="center"/>
    </xf>
    <xf numFmtId="9" fontId="1" fillId="0" borderId="1" xfId="0" applyNumberFormat="1" applyFont="1" applyBorder="1" applyAlignment="1">
      <alignment horizontal="center" vertical="center"/>
    </xf>
    <xf numFmtId="9" fontId="1" fillId="0" borderId="1" xfId="1" applyFont="1" applyBorder="1" applyAlignment="1">
      <alignment horizontal="center" vertical="center"/>
    </xf>
    <xf numFmtId="0" fontId="1" fillId="0" borderId="1" xfId="0" applyFont="1" applyBorder="1" applyAlignment="1">
      <alignment horizontal="justify"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cellXfs>
  <cellStyles count="4">
    <cellStyle name="Moneda 2" xfId="3" xr:uid="{8D4BAAC4-E89F-4CCD-BEB9-02C4B4F48B92}"/>
    <cellStyle name="Normal" xfId="0" builtinId="0"/>
    <cellStyle name="Normal 2" xfId="2" xr:uid="{F0B59BFE-346B-48BD-8446-E89173B4DB31}"/>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148165</xdr:colOff>
      <xdr:row>0</xdr:row>
      <xdr:rowOff>0</xdr:rowOff>
    </xdr:from>
    <xdr:to>
      <xdr:col>15</xdr:col>
      <xdr:colOff>610816</xdr:colOff>
      <xdr:row>2</xdr:row>
      <xdr:rowOff>226390</xdr:rowOff>
    </xdr:to>
    <xdr:pic>
      <xdr:nvPicPr>
        <xdr:cNvPr id="2" name="Imagen 1" descr="Imagen logo de MinTIC">
          <a:extLst>
            <a:ext uri="{FF2B5EF4-FFF2-40B4-BE49-F238E27FC236}">
              <a16:creationId xmlns:a16="http://schemas.microsoft.com/office/drawing/2014/main" id="{50A9DA1A-835A-F7AA-4552-B4F9F331DC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6998" y="0"/>
          <a:ext cx="2286001" cy="1248740"/>
        </a:xfrm>
        <a:prstGeom prst="rect">
          <a:avLst/>
        </a:prstGeom>
        <a:noFill/>
        <a:ln>
          <a:noFill/>
        </a:ln>
      </xdr:spPr>
    </xdr:pic>
    <xdr:clientData/>
  </xdr:twoCellAnchor>
  <xdr:twoCellAnchor editAs="oneCell">
    <xdr:from>
      <xdr:col>0</xdr:col>
      <xdr:colOff>931333</xdr:colOff>
      <xdr:row>0</xdr:row>
      <xdr:rowOff>21166</xdr:rowOff>
    </xdr:from>
    <xdr:to>
      <xdr:col>1</xdr:col>
      <xdr:colOff>2763325</xdr:colOff>
      <xdr:row>2</xdr:row>
      <xdr:rowOff>105832</xdr:rowOff>
    </xdr:to>
    <xdr:pic>
      <xdr:nvPicPr>
        <xdr:cNvPr id="3" name="Imagen 2">
          <a:extLst>
            <a:ext uri="{FF2B5EF4-FFF2-40B4-BE49-F238E27FC236}">
              <a16:creationId xmlns:a16="http://schemas.microsoft.com/office/drawing/2014/main" id="{C3832754-14B6-A767-A3DE-82ED0894049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41527" b="1311"/>
        <a:stretch/>
      </xdr:blipFill>
      <xdr:spPr bwMode="auto">
        <a:xfrm>
          <a:off x="931333" y="21166"/>
          <a:ext cx="3262254" cy="1100666"/>
        </a:xfrm>
        <a:prstGeom prst="rect">
          <a:avLst/>
        </a:prstGeom>
        <a:ln>
          <a:noFill/>
        </a:ln>
        <a:extLst>
          <a:ext uri="{53640926-AAD7-44D8-BBD7-CCE9431645EC}">
            <a14:shadowObscured xmlns:a14="http://schemas.microsoft.com/office/drawing/2010/main"/>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18A35-87FA-5B46-BA7E-134DE82DA23E}">
  <dimension ref="A1:M38"/>
  <sheetViews>
    <sheetView tabSelected="1" topLeftCell="A7" zoomScale="70" zoomScaleNormal="70" workbookViewId="0">
      <selection activeCell="A7" sqref="A7:A13"/>
    </sheetView>
  </sheetViews>
  <sheetFormatPr baseColWidth="10" defaultColWidth="10.875" defaultRowHeight="15.75" x14ac:dyDescent="0.25"/>
  <cols>
    <col min="1" max="1" width="18.5" style="12" customWidth="1"/>
    <col min="2" max="2" width="38.875" customWidth="1"/>
    <col min="3" max="3" width="45.625" style="10" customWidth="1"/>
    <col min="4" max="4" width="14.75" style="6" customWidth="1"/>
    <col min="5" max="5" width="28.5" customWidth="1"/>
    <col min="6" max="6" width="39.25" customWidth="1"/>
    <col min="7" max="7" width="13.875" style="1" customWidth="1"/>
    <col min="8" max="8" width="11.25" style="1" customWidth="1"/>
    <col min="9" max="9" width="16.125" style="1" hidden="1" customWidth="1"/>
    <col min="10" max="10" width="63.375" style="72" hidden="1" customWidth="1"/>
    <col min="11" max="11" width="16.625" style="1" customWidth="1"/>
    <col min="12" max="12" width="78.125" style="6" customWidth="1"/>
    <col min="13" max="13" width="28.5" style="6" hidden="1" customWidth="1"/>
  </cols>
  <sheetData>
    <row r="1" spans="1:13" ht="46.5" x14ac:dyDescent="0.25">
      <c r="A1" s="86" t="s">
        <v>0</v>
      </c>
      <c r="B1" s="86"/>
      <c r="C1" s="86"/>
      <c r="D1" s="86"/>
      <c r="E1" s="86"/>
      <c r="F1" s="86"/>
      <c r="G1" s="86"/>
      <c r="H1" s="86"/>
      <c r="I1" s="86"/>
      <c r="J1" s="87"/>
      <c r="K1" s="86"/>
      <c r="L1" s="86"/>
      <c r="M1" s="87"/>
    </row>
    <row r="2" spans="1:13" ht="31.5" x14ac:dyDescent="0.25">
      <c r="A2" s="99" t="s">
        <v>1</v>
      </c>
      <c r="B2" s="99"/>
      <c r="C2" s="99"/>
      <c r="D2" s="99"/>
      <c r="E2" s="99"/>
      <c r="F2" s="99"/>
      <c r="G2" s="99"/>
      <c r="H2" s="99"/>
      <c r="I2" s="99"/>
      <c r="J2" s="100"/>
      <c r="K2" s="99"/>
      <c r="L2" s="99"/>
      <c r="M2" s="100"/>
    </row>
    <row r="3" spans="1:13" ht="26.25" x14ac:dyDescent="0.25">
      <c r="A3" s="88" t="s">
        <v>2</v>
      </c>
      <c r="B3" s="88"/>
      <c r="C3" s="89"/>
      <c r="D3" s="88"/>
      <c r="E3" s="88"/>
      <c r="F3" s="88"/>
      <c r="G3" s="88"/>
      <c r="H3" s="88"/>
      <c r="I3" s="88"/>
      <c r="J3" s="90"/>
      <c r="K3" s="88"/>
      <c r="L3" s="88"/>
      <c r="M3" s="90"/>
    </row>
    <row r="4" spans="1:13" x14ac:dyDescent="0.25">
      <c r="A4" s="11"/>
      <c r="B4" s="7"/>
      <c r="C4" s="55"/>
      <c r="D4" s="8"/>
      <c r="E4" s="7"/>
      <c r="F4" s="7"/>
      <c r="G4" s="9"/>
      <c r="H4" s="9"/>
      <c r="I4" s="9"/>
      <c r="J4" s="70"/>
      <c r="K4" s="9"/>
      <c r="L4" s="8"/>
      <c r="M4" s="8"/>
    </row>
    <row r="5" spans="1:13" s="10" customFormat="1" x14ac:dyDescent="0.25">
      <c r="A5" s="84" t="s">
        <v>3</v>
      </c>
      <c r="B5" s="84" t="s">
        <v>4</v>
      </c>
      <c r="C5" s="84" t="s">
        <v>5</v>
      </c>
      <c r="D5" s="103" t="s">
        <v>6</v>
      </c>
      <c r="E5" s="84" t="s">
        <v>7</v>
      </c>
      <c r="F5" s="84" t="s">
        <v>8</v>
      </c>
      <c r="G5" s="84" t="s">
        <v>9</v>
      </c>
      <c r="H5" s="84" t="s">
        <v>10</v>
      </c>
      <c r="I5" s="101" t="s">
        <v>11</v>
      </c>
      <c r="J5" s="102"/>
      <c r="K5" s="101" t="s">
        <v>12</v>
      </c>
      <c r="L5" s="101"/>
      <c r="M5" s="102" t="s">
        <v>13</v>
      </c>
    </row>
    <row r="6" spans="1:13" s="1" customFormat="1" x14ac:dyDescent="0.25">
      <c r="A6" s="85"/>
      <c r="B6" s="85"/>
      <c r="C6" s="85"/>
      <c r="D6" s="104"/>
      <c r="E6" s="85"/>
      <c r="F6" s="85"/>
      <c r="G6" s="85"/>
      <c r="H6" s="85"/>
      <c r="I6" s="5" t="s">
        <v>14</v>
      </c>
      <c r="J6" s="41" t="s">
        <v>15</v>
      </c>
      <c r="K6" s="5" t="s">
        <v>16</v>
      </c>
      <c r="L6" s="41" t="s">
        <v>15</v>
      </c>
      <c r="M6" s="102"/>
    </row>
    <row r="7" spans="1:13" s="20" customFormat="1" ht="330" x14ac:dyDescent="0.25">
      <c r="A7" s="93" t="s">
        <v>17</v>
      </c>
      <c r="B7" s="2" t="s">
        <v>18</v>
      </c>
      <c r="C7" s="13" t="s">
        <v>19</v>
      </c>
      <c r="D7" s="16" t="s">
        <v>20</v>
      </c>
      <c r="E7" s="38" t="s">
        <v>21</v>
      </c>
      <c r="F7" s="17" t="s">
        <v>22</v>
      </c>
      <c r="G7" s="17" t="s">
        <v>23</v>
      </c>
      <c r="H7" s="18">
        <v>1</v>
      </c>
      <c r="I7" s="21" t="s">
        <v>145</v>
      </c>
      <c r="J7" s="24" t="s">
        <v>24</v>
      </c>
      <c r="K7" s="39">
        <v>1</v>
      </c>
      <c r="L7" s="65" t="s">
        <v>164</v>
      </c>
      <c r="M7" s="46"/>
    </row>
    <row r="8" spans="1:13" s="20" customFormat="1" ht="150" x14ac:dyDescent="0.25">
      <c r="A8" s="93"/>
      <c r="B8" s="92" t="s">
        <v>25</v>
      </c>
      <c r="C8" s="13" t="s">
        <v>26</v>
      </c>
      <c r="D8" s="15" t="s">
        <v>27</v>
      </c>
      <c r="E8" s="13" t="s">
        <v>28</v>
      </c>
      <c r="F8" s="13" t="s">
        <v>29</v>
      </c>
      <c r="G8" s="17" t="s">
        <v>23</v>
      </c>
      <c r="H8" s="21">
        <v>1</v>
      </c>
      <c r="I8" s="21" t="s">
        <v>145</v>
      </c>
      <c r="J8" s="16" t="s">
        <v>30</v>
      </c>
      <c r="K8" s="39">
        <v>1</v>
      </c>
      <c r="L8" s="65" t="s">
        <v>162</v>
      </c>
      <c r="M8" s="48"/>
    </row>
    <row r="9" spans="1:13" s="20" customFormat="1" ht="150" x14ac:dyDescent="0.25">
      <c r="A9" s="93"/>
      <c r="B9" s="92"/>
      <c r="C9" s="3" t="s">
        <v>31</v>
      </c>
      <c r="D9" s="15" t="s">
        <v>27</v>
      </c>
      <c r="E9" s="13" t="s">
        <v>32</v>
      </c>
      <c r="F9" s="16" t="s">
        <v>33</v>
      </c>
      <c r="G9" s="17" t="s">
        <v>23</v>
      </c>
      <c r="H9" s="21">
        <v>1</v>
      </c>
      <c r="I9" s="21" t="s">
        <v>145</v>
      </c>
      <c r="J9" s="16" t="s">
        <v>34</v>
      </c>
      <c r="K9" s="45">
        <v>1</v>
      </c>
      <c r="L9" s="65" t="s">
        <v>163</v>
      </c>
      <c r="M9" s="48"/>
    </row>
    <row r="10" spans="1:13" s="20" customFormat="1" ht="60" x14ac:dyDescent="0.25">
      <c r="A10" s="93"/>
      <c r="B10" s="94" t="s">
        <v>35</v>
      </c>
      <c r="C10" s="13" t="s">
        <v>36</v>
      </c>
      <c r="D10" s="16" t="s">
        <v>20</v>
      </c>
      <c r="E10" s="13" t="s">
        <v>37</v>
      </c>
      <c r="F10" s="13" t="s">
        <v>38</v>
      </c>
      <c r="G10" s="22" t="s">
        <v>23</v>
      </c>
      <c r="H10" s="18">
        <v>0.85</v>
      </c>
      <c r="I10" s="21">
        <v>0.51</v>
      </c>
      <c r="J10" s="16" t="s">
        <v>39</v>
      </c>
      <c r="K10" s="53">
        <v>0.38</v>
      </c>
      <c r="L10" s="65" t="s">
        <v>161</v>
      </c>
      <c r="M10" s="46"/>
    </row>
    <row r="11" spans="1:13" s="20" customFormat="1" ht="90" x14ac:dyDescent="0.25">
      <c r="A11" s="93"/>
      <c r="B11" s="94"/>
      <c r="C11" s="13" t="s">
        <v>40</v>
      </c>
      <c r="D11" s="16" t="s">
        <v>20</v>
      </c>
      <c r="E11" s="54" t="s">
        <v>41</v>
      </c>
      <c r="F11" s="13" t="s">
        <v>42</v>
      </c>
      <c r="G11" s="22" t="s">
        <v>23</v>
      </c>
      <c r="H11" s="18">
        <v>0.05</v>
      </c>
      <c r="I11" s="37">
        <v>0.76</v>
      </c>
      <c r="J11" s="52" t="s">
        <v>147</v>
      </c>
      <c r="K11" s="53">
        <v>1.5</v>
      </c>
      <c r="L11" s="65" t="s">
        <v>179</v>
      </c>
      <c r="M11" s="47"/>
    </row>
    <row r="12" spans="1:13" s="20" customFormat="1" ht="195.75" customHeight="1" x14ac:dyDescent="0.25">
      <c r="A12" s="93"/>
      <c r="B12" s="94"/>
      <c r="C12" s="13" t="s">
        <v>43</v>
      </c>
      <c r="D12" s="16" t="s">
        <v>20</v>
      </c>
      <c r="E12" s="4" t="s">
        <v>44</v>
      </c>
      <c r="F12" s="54" t="s">
        <v>45</v>
      </c>
      <c r="G12" s="22" t="s">
        <v>23</v>
      </c>
      <c r="H12" s="18">
        <v>0.05</v>
      </c>
      <c r="I12" s="21">
        <v>1.24</v>
      </c>
      <c r="J12" s="65" t="s">
        <v>148</v>
      </c>
      <c r="K12" s="53">
        <v>1.24</v>
      </c>
      <c r="L12" s="81" t="s">
        <v>183</v>
      </c>
      <c r="M12" s="46"/>
    </row>
    <row r="13" spans="1:13" s="20" customFormat="1" ht="105" x14ac:dyDescent="0.25">
      <c r="A13" s="93"/>
      <c r="B13" s="94"/>
      <c r="C13" s="13" t="s">
        <v>46</v>
      </c>
      <c r="D13" s="16" t="s">
        <v>20</v>
      </c>
      <c r="E13" s="4" t="s">
        <v>47</v>
      </c>
      <c r="F13" s="13" t="s">
        <v>48</v>
      </c>
      <c r="G13" s="22" t="s">
        <v>23</v>
      </c>
      <c r="H13" s="18">
        <v>0.2</v>
      </c>
      <c r="I13" s="21">
        <v>0</v>
      </c>
      <c r="J13" s="16" t="s">
        <v>49</v>
      </c>
      <c r="K13" s="39">
        <v>0</v>
      </c>
      <c r="L13" s="65" t="s">
        <v>49</v>
      </c>
      <c r="M13" s="19"/>
    </row>
    <row r="14" spans="1:13" s="20" customFormat="1" ht="270" x14ac:dyDescent="0.25">
      <c r="A14" s="92" t="s">
        <v>50</v>
      </c>
      <c r="B14" s="92" t="s">
        <v>51</v>
      </c>
      <c r="C14" s="15" t="s">
        <v>52</v>
      </c>
      <c r="D14" s="16" t="s">
        <v>53</v>
      </c>
      <c r="E14" s="4" t="s">
        <v>54</v>
      </c>
      <c r="F14" s="16" t="s">
        <v>55</v>
      </c>
      <c r="G14" s="22" t="s">
        <v>23</v>
      </c>
      <c r="H14" s="18">
        <v>0.02</v>
      </c>
      <c r="I14" s="21">
        <v>0.36</v>
      </c>
      <c r="J14" s="15" t="s">
        <v>156</v>
      </c>
      <c r="K14" s="57">
        <v>0.94</v>
      </c>
      <c r="L14" s="60" t="s">
        <v>165</v>
      </c>
      <c r="M14" s="46"/>
    </row>
    <row r="15" spans="1:13" s="20" customFormat="1" ht="150" x14ac:dyDescent="0.25">
      <c r="A15" s="92"/>
      <c r="B15" s="92"/>
      <c r="C15" s="13" t="s">
        <v>56</v>
      </c>
      <c r="D15" s="16" t="s">
        <v>53</v>
      </c>
      <c r="E15" s="4" t="s">
        <v>57</v>
      </c>
      <c r="F15" s="16" t="s">
        <v>58</v>
      </c>
      <c r="G15" s="22" t="s">
        <v>23</v>
      </c>
      <c r="H15" s="18">
        <v>1</v>
      </c>
      <c r="I15" s="21">
        <v>0.86</v>
      </c>
      <c r="J15" s="15" t="s">
        <v>157</v>
      </c>
      <c r="K15" s="40">
        <f>(64/64)*100%</f>
        <v>1</v>
      </c>
      <c r="L15" s="61" t="s">
        <v>166</v>
      </c>
      <c r="M15" s="47"/>
    </row>
    <row r="16" spans="1:13" s="20" customFormat="1" ht="300" x14ac:dyDescent="0.25">
      <c r="A16" s="92"/>
      <c r="B16" s="2" t="s">
        <v>59</v>
      </c>
      <c r="C16" s="16" t="s">
        <v>60</v>
      </c>
      <c r="D16" s="16" t="s">
        <v>61</v>
      </c>
      <c r="E16" s="4" t="s">
        <v>62</v>
      </c>
      <c r="F16" s="16" t="s">
        <v>63</v>
      </c>
      <c r="G16" s="22" t="s">
        <v>23</v>
      </c>
      <c r="H16" s="18">
        <v>1</v>
      </c>
      <c r="I16" s="21">
        <v>1</v>
      </c>
      <c r="J16" s="24" t="s">
        <v>134</v>
      </c>
      <c r="K16" s="44">
        <v>1</v>
      </c>
      <c r="L16" s="73" t="s">
        <v>159</v>
      </c>
      <c r="M16" s="19"/>
    </row>
    <row r="17" spans="1:13" s="20" customFormat="1" ht="120" x14ac:dyDescent="0.25">
      <c r="A17" s="92"/>
      <c r="B17" s="92" t="s">
        <v>64</v>
      </c>
      <c r="C17" s="13" t="s">
        <v>65</v>
      </c>
      <c r="D17" s="16" t="s">
        <v>66</v>
      </c>
      <c r="E17" s="4" t="s">
        <v>67</v>
      </c>
      <c r="F17" s="13" t="s">
        <v>68</v>
      </c>
      <c r="G17" s="22" t="s">
        <v>23</v>
      </c>
      <c r="H17" s="18">
        <v>1</v>
      </c>
      <c r="I17" s="21">
        <v>1</v>
      </c>
      <c r="J17" s="15" t="s">
        <v>136</v>
      </c>
      <c r="K17" s="62">
        <v>1</v>
      </c>
      <c r="L17" s="61" t="s">
        <v>167</v>
      </c>
      <c r="M17" s="47"/>
    </row>
    <row r="18" spans="1:13" s="20" customFormat="1" ht="135" x14ac:dyDescent="0.25">
      <c r="A18" s="92"/>
      <c r="B18" s="92"/>
      <c r="C18" s="13" t="s">
        <v>69</v>
      </c>
      <c r="D18" s="16" t="s">
        <v>66</v>
      </c>
      <c r="E18" s="4" t="s">
        <v>70</v>
      </c>
      <c r="F18" s="13" t="s">
        <v>71</v>
      </c>
      <c r="G18" s="22" t="s">
        <v>23</v>
      </c>
      <c r="H18" s="18">
        <v>1</v>
      </c>
      <c r="I18" s="21">
        <v>1</v>
      </c>
      <c r="J18" s="15" t="s">
        <v>137</v>
      </c>
      <c r="K18" s="62">
        <v>1</v>
      </c>
      <c r="L18" s="61" t="s">
        <v>168</v>
      </c>
      <c r="M18" s="47"/>
    </row>
    <row r="19" spans="1:13" s="20" customFormat="1" ht="195" x14ac:dyDescent="0.25">
      <c r="A19" s="92"/>
      <c r="B19" s="92"/>
      <c r="C19" s="91" t="s">
        <v>72</v>
      </c>
      <c r="D19" s="16" t="s">
        <v>66</v>
      </c>
      <c r="E19" s="4" t="s">
        <v>73</v>
      </c>
      <c r="F19" s="13" t="s">
        <v>74</v>
      </c>
      <c r="G19" s="22" t="s">
        <v>23</v>
      </c>
      <c r="H19" s="18">
        <v>1</v>
      </c>
      <c r="I19" s="21">
        <v>1</v>
      </c>
      <c r="J19" s="15" t="s">
        <v>138</v>
      </c>
      <c r="K19" s="62">
        <v>1</v>
      </c>
      <c r="L19" s="61" t="s">
        <v>169</v>
      </c>
      <c r="M19" s="63"/>
    </row>
    <row r="20" spans="1:13" s="20" customFormat="1" ht="90" x14ac:dyDescent="0.25">
      <c r="A20" s="92"/>
      <c r="B20" s="92"/>
      <c r="C20" s="91"/>
      <c r="D20" s="16" t="s">
        <v>66</v>
      </c>
      <c r="E20" s="4" t="s">
        <v>75</v>
      </c>
      <c r="F20" s="13" t="s">
        <v>76</v>
      </c>
      <c r="G20" s="22" t="s">
        <v>77</v>
      </c>
      <c r="H20" s="25">
        <v>1</v>
      </c>
      <c r="I20" s="22">
        <v>0</v>
      </c>
      <c r="J20" s="16" t="s">
        <v>139</v>
      </c>
      <c r="K20" s="64">
        <v>1</v>
      </c>
      <c r="L20" s="65" t="s">
        <v>180</v>
      </c>
      <c r="M20" s="47"/>
    </row>
    <row r="21" spans="1:13" s="20" customFormat="1" ht="150" x14ac:dyDescent="0.25">
      <c r="A21" s="92"/>
      <c r="B21" s="14" t="s">
        <v>78</v>
      </c>
      <c r="C21" s="13" t="s">
        <v>79</v>
      </c>
      <c r="D21" s="16" t="s">
        <v>80</v>
      </c>
      <c r="E21" s="4" t="s">
        <v>81</v>
      </c>
      <c r="F21" s="13" t="s">
        <v>82</v>
      </c>
      <c r="G21" s="22" t="s">
        <v>23</v>
      </c>
      <c r="H21" s="18">
        <v>1</v>
      </c>
      <c r="I21" s="21">
        <v>1</v>
      </c>
      <c r="J21" s="24" t="s">
        <v>83</v>
      </c>
      <c r="K21" s="39">
        <v>1</v>
      </c>
      <c r="L21" s="65" t="s">
        <v>181</v>
      </c>
      <c r="M21" s="19"/>
    </row>
    <row r="22" spans="1:13" s="20" customFormat="1" ht="285" x14ac:dyDescent="0.25">
      <c r="A22" s="92"/>
      <c r="B22" s="92" t="s">
        <v>84</v>
      </c>
      <c r="C22" s="13" t="s">
        <v>85</v>
      </c>
      <c r="D22" s="16" t="s">
        <v>86</v>
      </c>
      <c r="E22" s="4" t="s">
        <v>87</v>
      </c>
      <c r="F22" s="13" t="s">
        <v>88</v>
      </c>
      <c r="G22" s="22" t="s">
        <v>23</v>
      </c>
      <c r="H22" s="18">
        <v>0.02</v>
      </c>
      <c r="I22" s="21">
        <v>-0.28999999999999998</v>
      </c>
      <c r="J22" s="31" t="s">
        <v>142</v>
      </c>
      <c r="K22" s="62">
        <v>-1.36</v>
      </c>
      <c r="L22" s="66" t="s">
        <v>170</v>
      </c>
      <c r="M22" s="46"/>
    </row>
    <row r="23" spans="1:13" s="20" customFormat="1" ht="75" x14ac:dyDescent="0.25">
      <c r="A23" s="92"/>
      <c r="B23" s="92"/>
      <c r="C23" s="13" t="s">
        <v>89</v>
      </c>
      <c r="D23" s="16" t="s">
        <v>86</v>
      </c>
      <c r="E23" s="4" t="s">
        <v>90</v>
      </c>
      <c r="F23" s="4" t="s">
        <v>91</v>
      </c>
      <c r="G23" s="22" t="s">
        <v>23</v>
      </c>
      <c r="H23" s="18">
        <v>1</v>
      </c>
      <c r="I23" s="21" t="s">
        <v>145</v>
      </c>
      <c r="J23" s="15" t="s">
        <v>140</v>
      </c>
      <c r="K23" s="39" t="s">
        <v>145</v>
      </c>
      <c r="L23" s="61" t="s">
        <v>171</v>
      </c>
      <c r="M23" s="23"/>
    </row>
    <row r="24" spans="1:13" s="20" customFormat="1" ht="105" x14ac:dyDescent="0.25">
      <c r="A24" s="92"/>
      <c r="B24" s="92"/>
      <c r="C24" s="13" t="s">
        <v>92</v>
      </c>
      <c r="D24" s="16" t="s">
        <v>86</v>
      </c>
      <c r="E24" s="4" t="s">
        <v>93</v>
      </c>
      <c r="F24" s="4" t="s">
        <v>94</v>
      </c>
      <c r="G24" s="22" t="s">
        <v>23</v>
      </c>
      <c r="H24" s="18">
        <v>1</v>
      </c>
      <c r="I24" s="40">
        <v>1</v>
      </c>
      <c r="J24" s="15" t="s">
        <v>141</v>
      </c>
      <c r="K24" s="40">
        <v>1</v>
      </c>
      <c r="L24" s="61" t="s">
        <v>172</v>
      </c>
      <c r="M24" s="47"/>
    </row>
    <row r="25" spans="1:13" s="20" customFormat="1" ht="345" x14ac:dyDescent="0.25">
      <c r="A25" s="92"/>
      <c r="B25" s="2" t="s">
        <v>95</v>
      </c>
      <c r="C25" s="13" t="s">
        <v>96</v>
      </c>
      <c r="D25" s="16" t="s">
        <v>61</v>
      </c>
      <c r="E25" s="4" t="s">
        <v>97</v>
      </c>
      <c r="F25" s="13" t="s">
        <v>98</v>
      </c>
      <c r="G25" s="22" t="s">
        <v>23</v>
      </c>
      <c r="H25" s="18">
        <v>1</v>
      </c>
      <c r="I25" s="29">
        <v>0.69</v>
      </c>
      <c r="J25" s="30" t="s">
        <v>135</v>
      </c>
      <c r="K25" s="39">
        <v>1</v>
      </c>
      <c r="L25" s="65" t="s">
        <v>160</v>
      </c>
      <c r="M25" s="19"/>
    </row>
    <row r="26" spans="1:13" s="20" customFormat="1" ht="165" x14ac:dyDescent="0.25">
      <c r="A26" s="92"/>
      <c r="B26" s="94" t="s">
        <v>99</v>
      </c>
      <c r="C26" s="13" t="s">
        <v>100</v>
      </c>
      <c r="D26" s="16" t="s">
        <v>86</v>
      </c>
      <c r="E26" s="4" t="s">
        <v>101</v>
      </c>
      <c r="F26" s="13" t="s">
        <v>102</v>
      </c>
      <c r="G26" s="22" t="s">
        <v>23</v>
      </c>
      <c r="H26" s="18">
        <v>0.02</v>
      </c>
      <c r="I26" s="32" t="s">
        <v>145</v>
      </c>
      <c r="J26" s="31" t="s">
        <v>146</v>
      </c>
      <c r="K26" s="32" t="s">
        <v>145</v>
      </c>
      <c r="L26" s="82" t="s">
        <v>184</v>
      </c>
      <c r="M26" s="47"/>
    </row>
    <row r="27" spans="1:13" s="20" customFormat="1" ht="90" x14ac:dyDescent="0.25">
      <c r="A27" s="92"/>
      <c r="B27" s="94"/>
      <c r="C27" s="13" t="s">
        <v>103</v>
      </c>
      <c r="D27" s="16" t="s">
        <v>86</v>
      </c>
      <c r="E27" s="4" t="s">
        <v>104</v>
      </c>
      <c r="F27" s="3" t="s">
        <v>105</v>
      </c>
      <c r="G27" s="22" t="s">
        <v>23</v>
      </c>
      <c r="H27" s="18">
        <v>0.02</v>
      </c>
      <c r="I27" s="32">
        <v>0.05</v>
      </c>
      <c r="J27" s="15" t="s">
        <v>143</v>
      </c>
      <c r="K27" s="67">
        <v>0.5</v>
      </c>
      <c r="L27" s="82" t="s">
        <v>182</v>
      </c>
      <c r="M27" s="46"/>
    </row>
    <row r="28" spans="1:13" s="20" customFormat="1" ht="225" x14ac:dyDescent="0.25">
      <c r="A28" s="92"/>
      <c r="B28" s="94"/>
      <c r="C28" s="13" t="s">
        <v>106</v>
      </c>
      <c r="D28" s="16" t="s">
        <v>86</v>
      </c>
      <c r="E28" s="13" t="s">
        <v>107</v>
      </c>
      <c r="F28" s="3" t="s">
        <v>108</v>
      </c>
      <c r="G28" s="22" t="s">
        <v>23</v>
      </c>
      <c r="H28" s="18">
        <v>1</v>
      </c>
      <c r="I28" s="32">
        <f>4/16</f>
        <v>0.25</v>
      </c>
      <c r="J28" s="15" t="s">
        <v>153</v>
      </c>
      <c r="K28" s="67">
        <f>16/16</f>
        <v>1</v>
      </c>
      <c r="L28" s="82" t="s">
        <v>173</v>
      </c>
      <c r="M28" s="47"/>
    </row>
    <row r="29" spans="1:13" s="20" customFormat="1" ht="135" x14ac:dyDescent="0.25">
      <c r="A29" s="92"/>
      <c r="B29" s="2" t="s">
        <v>109</v>
      </c>
      <c r="C29" s="13" t="s">
        <v>110</v>
      </c>
      <c r="D29" s="16" t="s">
        <v>86</v>
      </c>
      <c r="E29" s="4" t="s">
        <v>111</v>
      </c>
      <c r="F29" s="13" t="s">
        <v>112</v>
      </c>
      <c r="G29" s="22" t="s">
        <v>23</v>
      </c>
      <c r="H29" s="18">
        <v>0.8</v>
      </c>
      <c r="I29" s="32" t="s">
        <v>145</v>
      </c>
      <c r="J29" s="49" t="s">
        <v>144</v>
      </c>
      <c r="K29" s="68" t="s">
        <v>145</v>
      </c>
      <c r="L29" s="65" t="s">
        <v>174</v>
      </c>
      <c r="M29" s="47"/>
    </row>
    <row r="30" spans="1:13" s="20" customFormat="1" ht="45" x14ac:dyDescent="0.25">
      <c r="A30" s="92"/>
      <c r="B30" s="2" t="s">
        <v>113</v>
      </c>
      <c r="C30" s="13" t="s">
        <v>114</v>
      </c>
      <c r="D30" s="16" t="s">
        <v>20</v>
      </c>
      <c r="E30" s="4" t="s">
        <v>115</v>
      </c>
      <c r="F30" s="4" t="s">
        <v>116</v>
      </c>
      <c r="G30" s="22" t="s">
        <v>23</v>
      </c>
      <c r="H30" s="18">
        <v>0</v>
      </c>
      <c r="I30" s="21">
        <v>0</v>
      </c>
      <c r="J30" s="24" t="s">
        <v>117</v>
      </c>
      <c r="K30" s="39">
        <v>0</v>
      </c>
      <c r="L30" s="42" t="s">
        <v>117</v>
      </c>
      <c r="M30" s="19"/>
    </row>
    <row r="31" spans="1:13" s="20" customFormat="1" ht="90" x14ac:dyDescent="0.25">
      <c r="A31" s="93" t="s">
        <v>118</v>
      </c>
      <c r="B31" s="94" t="s">
        <v>119</v>
      </c>
      <c r="C31" s="91" t="s">
        <v>120</v>
      </c>
      <c r="D31" s="16" t="s">
        <v>86</v>
      </c>
      <c r="E31" s="16" t="s">
        <v>121</v>
      </c>
      <c r="F31" s="13" t="s">
        <v>122</v>
      </c>
      <c r="G31" s="22" t="s">
        <v>23</v>
      </c>
      <c r="H31" s="21">
        <v>0.1</v>
      </c>
      <c r="I31" s="32">
        <f>((0.43-0.44)/0.44)</f>
        <v>-2.2727272727272749E-2</v>
      </c>
      <c r="J31" s="65" t="s">
        <v>155</v>
      </c>
      <c r="K31" s="105">
        <f>(0.87-0.78)/0.87</f>
        <v>0.10344827586206894</v>
      </c>
      <c r="L31" s="106" t="s">
        <v>175</v>
      </c>
      <c r="M31" s="46"/>
    </row>
    <row r="32" spans="1:13" s="20" customFormat="1" ht="375" x14ac:dyDescent="0.25">
      <c r="A32" s="93"/>
      <c r="B32" s="94"/>
      <c r="C32" s="97"/>
      <c r="D32" s="16" t="s">
        <v>86</v>
      </c>
      <c r="E32" s="13" t="s">
        <v>123</v>
      </c>
      <c r="F32" s="13" t="s">
        <v>124</v>
      </c>
      <c r="G32" s="22" t="s">
        <v>23</v>
      </c>
      <c r="H32" s="21">
        <v>1</v>
      </c>
      <c r="I32" s="32">
        <f>6/25</f>
        <v>0.24</v>
      </c>
      <c r="J32" s="16" t="s">
        <v>149</v>
      </c>
      <c r="K32" s="43">
        <f>25/25</f>
        <v>1</v>
      </c>
      <c r="L32" s="106" t="s">
        <v>176</v>
      </c>
      <c r="M32" s="47"/>
    </row>
    <row r="33" spans="1:13" s="80" customFormat="1" ht="90" x14ac:dyDescent="0.25">
      <c r="A33" s="93"/>
      <c r="B33" s="94"/>
      <c r="C33" s="97"/>
      <c r="D33" s="74" t="s">
        <v>125</v>
      </c>
      <c r="E33" s="75" t="s">
        <v>126</v>
      </c>
      <c r="F33" s="83" t="s">
        <v>127</v>
      </c>
      <c r="G33" s="76" t="s">
        <v>23</v>
      </c>
      <c r="H33" s="77">
        <v>0.1</v>
      </c>
      <c r="I33" s="78">
        <f>((58.22-52.8)/52.8)</f>
        <v>0.10265151515151519</v>
      </c>
      <c r="J33" s="74" t="s">
        <v>154</v>
      </c>
      <c r="K33" s="107">
        <v>0.15</v>
      </c>
      <c r="L33" s="106" t="s">
        <v>158</v>
      </c>
      <c r="M33" s="79"/>
    </row>
    <row r="34" spans="1:13" s="20" customFormat="1" ht="105" x14ac:dyDescent="0.25">
      <c r="A34" s="93"/>
      <c r="B34" s="94"/>
      <c r="C34" s="97"/>
      <c r="D34" s="16" t="s">
        <v>86</v>
      </c>
      <c r="E34" s="50" t="s">
        <v>128</v>
      </c>
      <c r="F34" s="13" t="s">
        <v>129</v>
      </c>
      <c r="G34" s="22" t="s">
        <v>23</v>
      </c>
      <c r="H34" s="21">
        <v>1</v>
      </c>
      <c r="I34" s="21">
        <v>0</v>
      </c>
      <c r="J34" s="16" t="s">
        <v>150</v>
      </c>
      <c r="K34" s="108">
        <v>1</v>
      </c>
      <c r="L34" s="106" t="s">
        <v>177</v>
      </c>
      <c r="M34" s="47"/>
    </row>
    <row r="35" spans="1:13" s="59" customFormat="1" ht="165" x14ac:dyDescent="0.25">
      <c r="A35" s="95"/>
      <c r="B35" s="96"/>
      <c r="C35" s="98"/>
      <c r="D35" s="65" t="s">
        <v>86</v>
      </c>
      <c r="E35" s="69" t="s">
        <v>130</v>
      </c>
      <c r="F35" s="69" t="s">
        <v>131</v>
      </c>
      <c r="G35" s="64" t="s">
        <v>23</v>
      </c>
      <c r="H35" s="62">
        <v>1</v>
      </c>
      <c r="I35" s="68">
        <f>2/3</f>
        <v>0.66666666666666663</v>
      </c>
      <c r="J35" s="65" t="s">
        <v>151</v>
      </c>
      <c r="K35" s="109">
        <f>3/3</f>
        <v>1</v>
      </c>
      <c r="L35" s="106" t="s">
        <v>178</v>
      </c>
      <c r="M35" s="47"/>
    </row>
    <row r="36" spans="1:13" s="113" customFormat="1" ht="309.75" customHeight="1" x14ac:dyDescent="0.25">
      <c r="A36" s="95"/>
      <c r="B36" s="96"/>
      <c r="C36" s="98"/>
      <c r="D36" s="106" t="s">
        <v>86</v>
      </c>
      <c r="E36" s="110" t="s">
        <v>132</v>
      </c>
      <c r="F36" s="110" t="s">
        <v>133</v>
      </c>
      <c r="G36" s="111" t="s">
        <v>23</v>
      </c>
      <c r="H36" s="108">
        <v>1</v>
      </c>
      <c r="I36" s="109">
        <f>4/18</f>
        <v>0.22222222222222221</v>
      </c>
      <c r="J36" s="106" t="s">
        <v>152</v>
      </c>
      <c r="K36" s="109">
        <f>18/18</f>
        <v>1</v>
      </c>
      <c r="L36" s="106" t="s">
        <v>185</v>
      </c>
      <c r="M36" s="112"/>
    </row>
    <row r="37" spans="1:13" s="20" customFormat="1" ht="15" x14ac:dyDescent="0.25">
      <c r="A37" s="26"/>
      <c r="C37" s="56"/>
      <c r="D37" s="27"/>
      <c r="G37" s="28"/>
      <c r="H37" s="28"/>
      <c r="I37" s="28"/>
      <c r="J37" s="71"/>
      <c r="K37" s="28"/>
      <c r="L37" s="27"/>
      <c r="M37" s="58"/>
    </row>
    <row r="38" spans="1:13" s="20" customFormat="1" ht="15" x14ac:dyDescent="0.25">
      <c r="A38" s="26"/>
      <c r="C38" s="56"/>
      <c r="D38" s="27"/>
      <c r="G38" s="28"/>
      <c r="H38" s="28"/>
      <c r="I38" s="28"/>
      <c r="J38" s="71"/>
      <c r="K38" s="28"/>
      <c r="L38" s="27"/>
      <c r="M38" s="27"/>
    </row>
  </sheetData>
  <autoFilter ref="A6:M36" xr:uid="{8FA18A35-87FA-5B46-BA7E-134DE82DA23E}"/>
  <mergeCells count="26">
    <mergeCell ref="A31:A36"/>
    <mergeCell ref="B31:B36"/>
    <mergeCell ref="C31:C36"/>
    <mergeCell ref="A2:M2"/>
    <mergeCell ref="B22:B24"/>
    <mergeCell ref="B26:B28"/>
    <mergeCell ref="I5:J5"/>
    <mergeCell ref="K5:L5"/>
    <mergeCell ref="M5:M6"/>
    <mergeCell ref="H5:H6"/>
    <mergeCell ref="G5:G6"/>
    <mergeCell ref="F5:F6"/>
    <mergeCell ref="E5:E6"/>
    <mergeCell ref="B8:B9"/>
    <mergeCell ref="D5:D6"/>
    <mergeCell ref="C5:C6"/>
    <mergeCell ref="B5:B6"/>
    <mergeCell ref="A1:M1"/>
    <mergeCell ref="A3:M3"/>
    <mergeCell ref="A5:A6"/>
    <mergeCell ref="C19:C20"/>
    <mergeCell ref="A14:A30"/>
    <mergeCell ref="A7:A13"/>
    <mergeCell ref="B10:B13"/>
    <mergeCell ref="B14:B15"/>
    <mergeCell ref="B17:B20"/>
  </mergeCells>
  <phoneticPr fontId="15"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4C12C-2E4A-442A-8B95-16392531E0FB}">
  <dimension ref="J14:Q29"/>
  <sheetViews>
    <sheetView topLeftCell="F19" workbookViewId="0">
      <selection activeCell="L28" sqref="L28"/>
    </sheetView>
  </sheetViews>
  <sheetFormatPr baseColWidth="10" defaultRowHeight="15.75" x14ac:dyDescent="0.25"/>
  <sheetData>
    <row r="14" spans="10:17" x14ac:dyDescent="0.25">
      <c r="P14">
        <v>102</v>
      </c>
      <c r="Q14">
        <v>100</v>
      </c>
    </row>
    <row r="15" spans="10:17" x14ac:dyDescent="0.25">
      <c r="P15" s="51">
        <f>+Q15*P14/Q14</f>
        <v>5.0999999999999996</v>
      </c>
      <c r="Q15">
        <v>5</v>
      </c>
    </row>
    <row r="16" spans="10:17" x14ac:dyDescent="0.25">
      <c r="J16" s="36">
        <f>+J19*5%</f>
        <v>5.1000000000000005</v>
      </c>
    </row>
    <row r="18" spans="10:14" x14ac:dyDescent="0.25">
      <c r="J18">
        <v>2022</v>
      </c>
      <c r="K18">
        <v>2023</v>
      </c>
    </row>
    <row r="19" spans="10:14" x14ac:dyDescent="0.25">
      <c r="J19">
        <v>102</v>
      </c>
      <c r="K19">
        <v>126</v>
      </c>
    </row>
    <row r="21" spans="10:14" x14ac:dyDescent="0.25">
      <c r="K21" s="34">
        <f>+K19/J19</f>
        <v>1.2352941176470589</v>
      </c>
      <c r="L21" s="33">
        <f>+(K19-J19)/J19</f>
        <v>0.23529411764705882</v>
      </c>
      <c r="M21" s="33">
        <f>+(J19-K19)/K19</f>
        <v>-0.19047619047619047</v>
      </c>
    </row>
    <row r="24" spans="10:14" x14ac:dyDescent="0.25">
      <c r="J24">
        <f>+J27*5%</f>
        <v>0.30000000000000004</v>
      </c>
    </row>
    <row r="26" spans="10:14" x14ac:dyDescent="0.25">
      <c r="J26">
        <v>2022</v>
      </c>
      <c r="K26">
        <v>2023</v>
      </c>
      <c r="M26">
        <f>+J27</f>
        <v>6</v>
      </c>
      <c r="N26">
        <v>100</v>
      </c>
    </row>
    <row r="27" spans="10:14" x14ac:dyDescent="0.25">
      <c r="J27">
        <v>6</v>
      </c>
      <c r="K27">
        <v>9</v>
      </c>
      <c r="M27" s="51">
        <f>+N27*M26/N26</f>
        <v>0.3</v>
      </c>
      <c r="N27">
        <v>5</v>
      </c>
    </row>
    <row r="29" spans="10:14" x14ac:dyDescent="0.25">
      <c r="K29" s="35">
        <f>+K27/J27</f>
        <v>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C2117-6D56-6742-A8F1-A6081388D623}">
  <dimension ref="J14:Q29"/>
  <sheetViews>
    <sheetView topLeftCell="B13" zoomScale="93" zoomScaleNormal="93" workbookViewId="0">
      <selection activeCell="L28" sqref="L28"/>
    </sheetView>
  </sheetViews>
  <sheetFormatPr baseColWidth="10" defaultRowHeight="15.75" x14ac:dyDescent="0.25"/>
  <sheetData>
    <row r="14" spans="10:17" x14ac:dyDescent="0.25">
      <c r="P14">
        <v>102</v>
      </c>
      <c r="Q14">
        <v>100</v>
      </c>
    </row>
    <row r="15" spans="10:17" x14ac:dyDescent="0.25">
      <c r="P15">
        <f>+Q15*P14/Q14</f>
        <v>5.0999999999999996</v>
      </c>
      <c r="Q15">
        <v>5</v>
      </c>
    </row>
    <row r="16" spans="10:17" x14ac:dyDescent="0.25">
      <c r="J16" s="36">
        <f>+J19*5%</f>
        <v>5.1000000000000005</v>
      </c>
    </row>
    <row r="18" spans="10:14" x14ac:dyDescent="0.25">
      <c r="J18">
        <v>2022</v>
      </c>
      <c r="K18">
        <v>2023</v>
      </c>
    </row>
    <row r="19" spans="10:14" x14ac:dyDescent="0.25">
      <c r="J19">
        <v>102</v>
      </c>
      <c r="K19">
        <v>126</v>
      </c>
    </row>
    <row r="21" spans="10:14" x14ac:dyDescent="0.25">
      <c r="K21" s="34">
        <f>+K19/J19</f>
        <v>1.2352941176470589</v>
      </c>
      <c r="L21" s="33">
        <f>+(K19-J19)/J19</f>
        <v>0.23529411764705882</v>
      </c>
      <c r="M21" s="33">
        <f>+(J19-K19)/K19</f>
        <v>-0.19047619047619047</v>
      </c>
    </row>
    <row r="24" spans="10:14" x14ac:dyDescent="0.25">
      <c r="J24">
        <f>+J27*5%</f>
        <v>0.30000000000000004</v>
      </c>
    </row>
    <row r="26" spans="10:14" x14ac:dyDescent="0.25">
      <c r="J26">
        <v>2022</v>
      </c>
      <c r="K26">
        <v>2023</v>
      </c>
      <c r="M26">
        <v>17</v>
      </c>
      <c r="N26">
        <v>100</v>
      </c>
    </row>
    <row r="27" spans="10:14" x14ac:dyDescent="0.25">
      <c r="J27">
        <v>6</v>
      </c>
      <c r="K27">
        <v>9</v>
      </c>
      <c r="M27">
        <f>+N27*M26/N26</f>
        <v>0.85</v>
      </c>
      <c r="N27">
        <v>5</v>
      </c>
    </row>
    <row r="29" spans="10:14" x14ac:dyDescent="0.25">
      <c r="K29" s="35">
        <f>+K27/J27</f>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AUSTERIDAD 2023</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YANIRA RIVEROS BELTRAN</dc:creator>
  <cp:keywords/>
  <dc:description/>
  <cp:lastModifiedBy>Laura Yanira Riveros Beltran</cp:lastModifiedBy>
  <cp:revision/>
  <dcterms:created xsi:type="dcterms:W3CDTF">2023-11-29T13:19:51Z</dcterms:created>
  <dcterms:modified xsi:type="dcterms:W3CDTF">2024-01-31T20:22:57Z</dcterms:modified>
  <cp:category/>
  <cp:contentStatus/>
</cp:coreProperties>
</file>