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001. MINTIC 2025\PES PEI\PUBLICACIONES\PUBLICACIONES 1T\"/>
    </mc:Choice>
  </mc:AlternateContent>
  <xr:revisionPtr revIDLastSave="0" documentId="13_ncr:1_{D23FC543-E29A-4F8C-AC7E-AD84A0529112}" xr6:coauthVersionLast="47" xr6:coauthVersionMax="47" xr10:uidLastSave="{00000000-0000-0000-0000-000000000000}"/>
  <bookViews>
    <workbookView xWindow="-108" yWindow="-108" windowWidth="23256" windowHeight="12456" xr2:uid="{8DC3282A-201E-446A-97AA-99DA5A0E9E33}"/>
  </bookViews>
  <sheets>
    <sheet name="PES 1T 2025" sheetId="4" r:id="rId1"/>
    <sheet name="conv" sheetId="2" r:id="rId2"/>
    <sheet name="hist modif " sheetId="5" r:id="rId3"/>
  </sheets>
  <externalReferences>
    <externalReference r:id="rId4"/>
    <externalReference r:id="rId5"/>
    <externalReference r:id="rId6"/>
  </externalReferences>
  <definedNames>
    <definedName name="_xlnm._FilterDatabase" localSheetId="0" hidden="1">'PES 1T 2025'!$A$8:$BD$94</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'PES 1T 2025'!$A$1:$BD$102</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'PES 1T 2025'!$1:$8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4" i="4" l="1"/>
  <c r="AI94" i="4"/>
  <c r="AV94" i="4" s="1"/>
  <c r="P94" i="4"/>
  <c r="AU93" i="4"/>
  <c r="AI93" i="4"/>
  <c r="AV93" i="4" s="1"/>
  <c r="V93" i="4"/>
  <c r="AU92" i="4"/>
  <c r="AI92" i="4"/>
  <c r="AV92" i="4" s="1"/>
  <c r="V92" i="4"/>
  <c r="AU91" i="4"/>
  <c r="AI91" i="4"/>
  <c r="AV91" i="4" s="1"/>
  <c r="AU90" i="4"/>
  <c r="AI90" i="4"/>
  <c r="AV90" i="4" s="1"/>
  <c r="AV89" i="4"/>
  <c r="AU89" i="4"/>
  <c r="AI89" i="4"/>
  <c r="AU88" i="4"/>
  <c r="AI88" i="4"/>
  <c r="AV88" i="4" s="1"/>
  <c r="P88" i="4"/>
  <c r="AU87" i="4"/>
  <c r="AI87" i="4"/>
  <c r="AV87" i="4" s="1"/>
  <c r="V87" i="4"/>
  <c r="AI86" i="4"/>
  <c r="AV86" i="4" s="1"/>
  <c r="V86" i="4"/>
  <c r="AU85" i="4"/>
  <c r="AI85" i="4"/>
  <c r="AV85" i="4" s="1"/>
  <c r="V85" i="4"/>
  <c r="AU84" i="4"/>
  <c r="AI84" i="4"/>
  <c r="AV84" i="4" s="1"/>
  <c r="AU83" i="4"/>
  <c r="AI83" i="4"/>
  <c r="AV83" i="4" s="1"/>
  <c r="V83" i="4"/>
  <c r="AV82" i="4"/>
  <c r="AU82" i="4"/>
  <c r="V82" i="4"/>
  <c r="AU81" i="4"/>
  <c r="AI81" i="4"/>
  <c r="AV81" i="4" s="1"/>
  <c r="V81" i="4"/>
  <c r="AU80" i="4"/>
  <c r="AI80" i="4"/>
  <c r="AV80" i="4" s="1"/>
  <c r="V80" i="4"/>
  <c r="AI79" i="4"/>
  <c r="AV79" i="4" s="1"/>
  <c r="AU78" i="4"/>
  <c r="AI78" i="4"/>
  <c r="AV78" i="4" s="1"/>
  <c r="V78" i="4"/>
  <c r="AV77" i="4"/>
  <c r="V77" i="4"/>
  <c r="AU76" i="4"/>
  <c r="AI76" i="4"/>
  <c r="AV76" i="4" s="1"/>
  <c r="V76" i="4"/>
  <c r="AU75" i="4"/>
  <c r="AI75" i="4"/>
  <c r="AV75" i="4" s="1"/>
  <c r="AU74" i="4"/>
  <c r="AI74" i="4"/>
  <c r="AV74" i="4" s="1"/>
  <c r="AU73" i="4"/>
  <c r="AI73" i="4"/>
  <c r="AV73" i="4" s="1"/>
  <c r="AU72" i="4"/>
  <c r="AI72" i="4"/>
  <c r="AV72" i="4" s="1"/>
  <c r="P72" i="4"/>
  <c r="J72" i="4"/>
  <c r="AU71" i="4"/>
  <c r="AI71" i="4"/>
  <c r="AV71" i="4" s="1"/>
  <c r="P71" i="4"/>
  <c r="AU70" i="4"/>
  <c r="AI70" i="4"/>
  <c r="AV70" i="4" s="1"/>
  <c r="P70" i="4"/>
  <c r="K70" i="4"/>
  <c r="J70" i="4"/>
  <c r="AU69" i="4"/>
  <c r="AI69" i="4"/>
  <c r="AV69" i="4" s="1"/>
  <c r="AU68" i="4"/>
  <c r="AI68" i="4"/>
  <c r="AV68" i="4" s="1"/>
  <c r="V68" i="4"/>
  <c r="AU67" i="4"/>
  <c r="AI67" i="4"/>
  <c r="AV67" i="4" s="1"/>
  <c r="AU66" i="4"/>
  <c r="AI66" i="4"/>
  <c r="AV66" i="4" s="1"/>
  <c r="P66" i="4"/>
  <c r="AU65" i="4"/>
  <c r="AI65" i="4"/>
  <c r="AV65" i="4" s="1"/>
  <c r="AU64" i="4"/>
  <c r="AI64" i="4"/>
  <c r="AV64" i="4" s="1"/>
  <c r="V64" i="4"/>
  <c r="P64" i="4"/>
  <c r="AU63" i="4"/>
  <c r="AU62" i="4"/>
  <c r="AI62" i="4"/>
  <c r="AV62" i="4" s="1"/>
  <c r="V62" i="4"/>
  <c r="P62" i="4"/>
  <c r="AU61" i="4"/>
  <c r="AI61" i="4"/>
  <c r="AV61" i="4" s="1"/>
  <c r="V61" i="4"/>
  <c r="AU60" i="4"/>
  <c r="AI60" i="4"/>
  <c r="AV60" i="4" s="1"/>
  <c r="AU59" i="4"/>
  <c r="AI59" i="4"/>
  <c r="AV59" i="4" s="1"/>
  <c r="AU58" i="4"/>
  <c r="AI58" i="4"/>
  <c r="AV58" i="4" s="1"/>
  <c r="V58" i="4"/>
  <c r="AU57" i="4"/>
  <c r="AI57" i="4"/>
  <c r="AV57" i="4" s="1"/>
  <c r="P57" i="4"/>
  <c r="AU55" i="4"/>
  <c r="AI55" i="4"/>
  <c r="AV55" i="4" s="1"/>
  <c r="V55" i="4"/>
  <c r="AU54" i="4"/>
  <c r="AI54" i="4"/>
  <c r="AV54" i="4" s="1"/>
  <c r="AU53" i="4"/>
  <c r="AI53" i="4"/>
  <c r="AV53" i="4" s="1"/>
  <c r="V53" i="4"/>
  <c r="AU52" i="4"/>
  <c r="AI52" i="4"/>
  <c r="AV52" i="4" s="1"/>
  <c r="AU51" i="4"/>
  <c r="AI51" i="4"/>
  <c r="AV51" i="4" s="1"/>
  <c r="AU50" i="4"/>
  <c r="AI50" i="4"/>
  <c r="AV50" i="4" s="1"/>
  <c r="V50" i="4"/>
  <c r="P50" i="4"/>
  <c r="K50" i="4"/>
  <c r="J50" i="4"/>
  <c r="AU49" i="4"/>
  <c r="AI49" i="4"/>
  <c r="AV49" i="4" s="1"/>
  <c r="AU48" i="4"/>
  <c r="AI48" i="4"/>
  <c r="AV48" i="4" s="1"/>
  <c r="V48" i="4"/>
  <c r="AU47" i="4"/>
  <c r="AI47" i="4"/>
  <c r="AV47" i="4" s="1"/>
  <c r="V47" i="4"/>
  <c r="AI46" i="4"/>
  <c r="AV46" i="4" s="1"/>
  <c r="AA46" i="4"/>
  <c r="Y46" i="4"/>
  <c r="AI45" i="4"/>
  <c r="AV45" i="4" s="1"/>
  <c r="AA45" i="4"/>
  <c r="Y45" i="4"/>
  <c r="AV44" i="4"/>
  <c r="AU44" i="4"/>
  <c r="AU43" i="4"/>
  <c r="AI43" i="4"/>
  <c r="AV43" i="4" s="1"/>
  <c r="P43" i="4"/>
  <c r="AU42" i="4"/>
  <c r="AI42" i="4"/>
  <c r="AV42" i="4" s="1"/>
  <c r="AU41" i="4"/>
  <c r="AI41" i="4"/>
  <c r="AV41" i="4" s="1"/>
  <c r="AU40" i="4"/>
  <c r="AI40" i="4"/>
  <c r="AV40" i="4" s="1"/>
  <c r="AU39" i="4"/>
  <c r="AI39" i="4"/>
  <c r="AV39" i="4" s="1"/>
  <c r="AU38" i="4"/>
  <c r="AI38" i="4"/>
  <c r="AV38" i="4" s="1"/>
  <c r="AU37" i="4"/>
  <c r="AI37" i="4"/>
  <c r="AV37" i="4" s="1"/>
  <c r="AU36" i="4"/>
  <c r="AI36" i="4"/>
  <c r="AV36" i="4" s="1"/>
  <c r="AU35" i="4"/>
  <c r="AI35" i="4"/>
  <c r="AV35" i="4" s="1"/>
  <c r="AU34" i="4"/>
  <c r="AI34" i="4"/>
  <c r="AV34" i="4" s="1"/>
  <c r="AU33" i="4"/>
  <c r="AI33" i="4"/>
  <c r="AV33" i="4" s="1"/>
  <c r="AU32" i="4"/>
  <c r="AI32" i="4"/>
  <c r="AV32" i="4" s="1"/>
  <c r="AU31" i="4"/>
  <c r="AI31" i="4"/>
  <c r="AV31" i="4" s="1"/>
  <c r="V31" i="4"/>
  <c r="AU30" i="4"/>
  <c r="AI30" i="4"/>
  <c r="AV30" i="4" s="1"/>
  <c r="AU29" i="4"/>
  <c r="AI29" i="4"/>
  <c r="AV29" i="4" s="1"/>
  <c r="AU28" i="4"/>
  <c r="AI28" i="4"/>
  <c r="AV28" i="4" s="1"/>
  <c r="AU27" i="4"/>
  <c r="AI27" i="4"/>
  <c r="AV27" i="4" s="1"/>
  <c r="V27" i="4"/>
  <c r="AU26" i="4"/>
  <c r="AI26" i="4"/>
  <c r="AV26" i="4" s="1"/>
  <c r="AU25" i="4"/>
  <c r="AI25" i="4"/>
  <c r="AV25" i="4" s="1"/>
  <c r="V25" i="4"/>
  <c r="AU24" i="4"/>
  <c r="AI24" i="4"/>
  <c r="AV24" i="4" s="1"/>
  <c r="AU23" i="4"/>
  <c r="AI23" i="4"/>
  <c r="AV23" i="4" s="1"/>
  <c r="AU22" i="4"/>
  <c r="AI22" i="4"/>
  <c r="AV22" i="4" s="1"/>
  <c r="V22" i="4"/>
  <c r="AU21" i="4"/>
  <c r="AI21" i="4"/>
  <c r="AV21" i="4" s="1"/>
  <c r="V21" i="4"/>
  <c r="AU20" i="4"/>
  <c r="AI20" i="4"/>
  <c r="AV20" i="4" s="1"/>
  <c r="V20" i="4"/>
  <c r="AU19" i="4"/>
  <c r="AI19" i="4"/>
  <c r="AV19" i="4" s="1"/>
  <c r="P19" i="4"/>
  <c r="AU17" i="4"/>
  <c r="AI17" i="4"/>
  <c r="AV17" i="4" s="1"/>
  <c r="AU16" i="4"/>
  <c r="AI16" i="4"/>
  <c r="AV16" i="4" s="1"/>
  <c r="P16" i="4"/>
  <c r="AU15" i="4"/>
  <c r="AI15" i="4"/>
  <c r="AV15" i="4" s="1"/>
  <c r="P15" i="4"/>
  <c r="AU14" i="4"/>
  <c r="AI14" i="4"/>
  <c r="AV14" i="4" s="1"/>
  <c r="AU13" i="4"/>
  <c r="AI13" i="4"/>
  <c r="AV13" i="4" s="1"/>
  <c r="P13" i="4"/>
  <c r="AV12" i="4"/>
  <c r="AU12" i="4"/>
  <c r="AI12" i="4"/>
  <c r="V12" i="4"/>
  <c r="AU10" i="4"/>
  <c r="AI10" i="4"/>
  <c r="AV10" i="4" s="1"/>
  <c r="V10" i="4"/>
  <c r="AV9" i="4"/>
  <c r="AU9" i="4"/>
  <c r="AI9" i="4"/>
  <c r="V9" i="4"/>
  <c r="P9" i="4"/>
  <c r="O7" i="4"/>
  <c r="AU46" i="4" l="1"/>
  <c r="AU45" i="4"/>
  <c r="N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tc={F6CB8900-4DF9-4D36-9A30-51BC006DA5B1}</author>
    <author>tc={F562C87D-1614-4AF0-9EB1-2950BD5FDDF5}</author>
    <author>tc={EE4F8A3E-9279-4D24-AEDA-E9C4A2C4A98B}</author>
    <author>tc={679DD692-3C31-490B-887E-8C84DF235436}</author>
    <author>tc={8D54865B-18A6-4EBC-98FD-6D8BF10DC36C}</author>
    <author>tc={ADC29411-F4D6-49BC-9B68-350738365AB3}</author>
    <author>tc={9FCB618A-5C3A-4662-9324-F6CB54EBFAC5}</author>
    <author>tc={B85D19BF-9BBC-4124-86F8-4C8C6C436324}</author>
    <author>tc={B54C5AA2-EFCD-4D62-ABD1-2DA8CFE40659}</author>
    <author>tc={16650FF6-8EB6-47AC-AA8F-51AFB30731A4}</author>
    <author>tc={6FA92880-3782-4014-94CE-DD32F35483BF}</author>
    <author>tc={9FE1F0CB-832A-4DD8-894B-634A9EC9D307}</author>
    <author>tc={997BC18D-9787-4578-B6C4-CB3794F85E51}</author>
    <author>Angie Katherine Otalora Ochoa</author>
    <author>tc={2D1ED338-E330-437F-812C-F5414B379F33}</author>
    <author>tc={D3C7F709-6622-4528-91F9-797AD4D192ED}</author>
    <author>CAROLINA</author>
    <author>tc={34A8B825-E0EA-46E9-AEAF-C9FC55D8468A}</author>
    <author>tc={CB71CB22-80B7-4319-BE4E-3F8E6EB416E7}</author>
    <author>tc={E37F294E-ACD8-4224-AE2E-8F74AA9D8BBB}</author>
    <author>tc={4683D92B-6524-4D25-BF6D-6A4157BC0100}</author>
    <author>tc={8D5B6942-2D46-4A1A-95F8-BB11CD1BF837}</author>
    <author>tc={22929C98-DBE9-4549-8BD6-FDE658217243}</author>
    <author>tc={73BEB6B6-FC41-445A-9C11-F063AF9B3287}</author>
    <author>tc={96B5AE17-CF9F-433A-8463-A97A1F9497B7}</author>
    <author>tc={2BC6DE77-9632-46D3-9D89-7D346BE7D8A0}</author>
    <author>tc={CF14587C-3A10-4BDA-8E4A-B5AD3F81FF99}</author>
    <author>tc={67225DE9-E412-4002-B52E-5FE9AA0066A8}</author>
    <author>tc={E77072BF-AA4B-4C2F-AE1C-773349EC9631}</author>
    <author>tc={BC00DD2B-7BB8-4B52-9391-E786973D1AD5}</author>
    <author>tc={594100C8-5F19-43B6-9DD5-5804F129F880}</author>
    <author>tc={ED13127D-AC7B-411E-AA8F-89ED6B4E68F9}</author>
    <author>tc={7D0EF222-0F61-4900-A2F2-3B4F2412AB4F}</author>
    <author>tc={E7BFBC09-37B9-40A6-B823-410C1EC7A904}</author>
    <author>tc={770A279F-31F0-401D-BBBC-E4632B73BC7F}</author>
    <author>tc={7356DD2A-8F45-46BF-81BF-76F48ACCAE9C}</author>
    <author>tc={2F386222-8EB4-4318-A0EF-68F124A1DE78}</author>
    <author>tc={CF03A7A3-8329-4B60-83A1-80B24A3CF779}</author>
  </authors>
  <commentList>
    <comment ref="T8" authorId="0" shapeId="0" xr:uid="{2666B6C2-FC48-43D5-9530-AF2E22995192}">
      <text>
        <r>
          <rPr>
            <b/>
            <sz val="9"/>
            <color indexed="81"/>
            <rFont val="Tahoma"/>
            <family val="2"/>
          </rPr>
          <t>Carolina:</t>
        </r>
        <r>
          <rPr>
            <sz val="9"/>
            <color indexed="81"/>
            <rFont val="Tahoma"/>
            <family val="2"/>
          </rPr>
          <t xml:space="preserve">
para completar y revisar una vez se tengan las hv de los indicadores</t>
        </r>
      </text>
    </comment>
    <comment ref="W8" authorId="1" shapeId="0" xr:uid="{F6CB8900-4DF9-4D36-9A30-51BC006DA5B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la misma informacion que se tiene en la HV del indicador 2024_incluir que deba ser tenida en cuenta acerca del indicador Incluyendo comentarios que se consideren pertinentes para la conceptualización y comprensión del indicador, responder a la pregunta de ¿Por qué es importante medirlo?
</t>
      </text>
    </comment>
    <comment ref="X8" authorId="2" shapeId="0" xr:uid="{F562C87D-1614-4AF0-9EB1-2950BD5FDDF5}">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la misma informacion de la HV del indicador 2024_Describir la expresión algebraica con la cual se calcula el resultado del indicador.</t>
      </text>
    </comment>
    <comment ref="AE8" authorId="3" shapeId="0" xr:uid="{EE4F8A3E-9279-4D24-AEDA-E9C4A2C4A98B}">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AVANCE DEL INDICADOR BIEN SEA DE MANERA PORCENTUAL O NUMERICA DEPENDIENDO DEL TIPO DE INDICADOR PARA LO CORRESPONDIENTE AL TRIMESTRE</t>
      </text>
    </comment>
    <comment ref="AF8" authorId="4" shapeId="0" xr:uid="{679DD692-3C31-490B-887E-8C84DF235436}">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informativa</t>
      </text>
    </comment>
    <comment ref="AG8" authorId="5" shapeId="0" xr:uid="{8D54865B-18A6-4EBC-98FD-6D8BF10DC36C}">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AVANCE DEL INDICADOR BIEN SEA DE MANERA PORCENTUAL O NUMERICA DEPENDIENDO DEL TIPO DE INDICADOR PARA LO CORRESPONDIENTE AL TRIMESTRE</t>
      </text>
    </comment>
    <comment ref="AH8" authorId="6" shapeId="0" xr:uid="{ADC29411-F4D6-49BC-9B68-350738365AB3}">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EL AVANCE DEL INDICADOR BIEN SEA DE MANERA PORCENTUAL O NUMERICA DEPENDIENDO DEL TIPO DE INDICADOR PARA LO CORRESPONDIENTE AL TRIMESTRE</t>
      </text>
    </comment>
    <comment ref="AI8" authorId="7" shapeId="0" xr:uid="{9FCB618A-5C3A-4662-9324-F6CB54EBFAC5}">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ESTA FORMULADA NO TOCARLA</t>
      </text>
    </comment>
    <comment ref="AO8" authorId="8" shapeId="0" xr:uid="{B85D19BF-9BBC-4124-86F8-4C8C6C436324}">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LA DESCRIPCION CUALITATIVA DE LAS ACCIONES Y ACTIVIDADES REALIZADAS DURANTE EL TRIMESTRE</t>
      </text>
    </comment>
    <comment ref="AP8" authorId="9" shapeId="0" xr:uid="{B54C5AA2-EFCD-4D62-ABD1-2DA8CFE40659}">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Y JUSTIFICAR EL RETRASO, ASIMSMO INDICAR SI LA META LOGRARA CUMPLIRSE EN 2023 Y DE NO SER ASI QUE ACCIONES SE TOMARAN</t>
      </text>
    </comment>
    <comment ref="AQ8" authorId="10" shapeId="0" xr:uid="{16650FF6-8EB6-47AC-AA8F-51AFB30731A4}">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LA DESCRIPCION CUALITATIVA DE LAS ACCIONES Y ACTIVIDADES REALIZADAS DURANTE EL TRIMESTRE</t>
      </text>
    </comment>
    <comment ref="AR8" authorId="11" shapeId="0" xr:uid="{6FA92880-3782-4014-94CE-DD32F35483BF}">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Y JUSTIFICAR EL RETRASO, ASIMSMO INDICAR SI LA META LOGRARA CUMPLIRSE EN 2023 Y DE NO SER ASI QUE ACCIONES SE TOMARAN</t>
      </text>
    </comment>
    <comment ref="AS8" authorId="12" shapeId="0" xr:uid="{9FE1F0CB-832A-4DD8-894B-634A9EC9D3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LA DESCRIPCION CUALITATIVA DE LAS ACCIONES Y ACTIVIDADES REALIZADAS DURANTE EL TRIMESTRE Y EL TOTAL DEL AVANCE ACUMULADO 2024</t>
      </text>
    </comment>
    <comment ref="AT8" authorId="13" shapeId="0" xr:uid="{997BC18D-9787-4578-B6C4-CB3794F85E51}">
      <text>
        <t>[Comentario encadenado]
Su versión de Excel le permite leer este comentario encadenado; sin embargo, las ediciones que se apliquen se quitarán si el archivo se abre en una versión más reciente de Excel. Más información: https://go.microsoft.com/fwlink/?linkid=870924
Comentario:
    DE NO CUMPLIRSE LA META EN 2024 Y REQUERIR PROGRAMACION 2025 CON REZAGO JUSTIFICAR LA RAZON</t>
      </text>
    </comment>
    <comment ref="AD15" authorId="14" shapeId="0" xr:uid="{43F32710-7767-4087-8957-E5D7EE710A65}">
      <text>
        <r>
          <rPr>
            <b/>
            <sz val="9"/>
            <color rgb="FF000000"/>
            <rFont val="Tahoma"/>
            <family val="2"/>
          </rPr>
          <t>Angie Katherine Otalora Ochoa:</t>
        </r>
        <r>
          <rPr>
            <sz val="9"/>
            <color rgb="FF000000"/>
            <rFont val="Tahoma"/>
            <family val="2"/>
          </rPr>
          <t xml:space="preserve">
</t>
        </r>
        <r>
          <rPr>
            <sz val="9"/>
            <color rgb="FF000000"/>
            <rFont val="Tahoma"/>
            <family val="2"/>
          </rPr>
          <t xml:space="preserve">Registrar </t>
        </r>
      </text>
    </comment>
    <comment ref="AI15" authorId="15" shapeId="0" xr:uid="{2D1ED338-E330-437F-812C-F5414B379F33}">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REVISANDO CONTRA PIIP EL AVANCE A CORTE JUNIO ESTA EN 54726 REVISAR Y/O JUSTIFICAR EL POR QUE DE LAS DIFERENCIAS EN LOS DOS REPORTES</t>
      </text>
    </comment>
    <comment ref="AO16" authorId="16" shapeId="0" xr:uid="{D3C7F709-6622-4528-91F9-797AD4D192ED}">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PIIP  a corte 30 de junio se estan reportando 7468, esdecir solo la region A, minetras q en ASPA Y PES  se estan reportando 11477 de las zonas A y B, explicar y/o justificar el por que la diferencia entre los reportes ASPA_PES contra PIIP</t>
      </text>
    </comment>
    <comment ref="J19" authorId="17" shapeId="0" xr:uid="{07DA977A-7E31-48B7-BF7D-26A412E3BA36}">
      <text>
        <r>
          <rPr>
            <b/>
            <sz val="9"/>
            <color indexed="81"/>
            <rFont val="Tahoma"/>
            <family val="2"/>
          </rPr>
          <t>CAROLINA:</t>
        </r>
        <r>
          <rPr>
            <sz val="9"/>
            <color indexed="81"/>
            <rFont val="Tahoma"/>
            <family val="2"/>
          </rPr>
          <t xml:space="preserve">
TRASLADO DE RECURSOS EN TRAMITE</t>
        </r>
      </text>
    </comment>
    <comment ref="AD19" authorId="18" shapeId="0" xr:uid="{34A8B825-E0EA-46E9-AEAF-C9FC55D8468A}">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UN REZAGO DE 2024, SE DEBE REPORTAR</t>
      </text>
    </comment>
    <comment ref="AM19" authorId="19" shapeId="0" xr:uid="{CB71CB22-80B7-4319-BE4E-3F8E6EB416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reportar el estado del convenio, si esta en estructuracion, etc...</t>
      </text>
    </comment>
    <comment ref="AN19" authorId="20" shapeId="0" xr:uid="{E37F294E-ACD8-4224-AE2E-8F74AA9D8BB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reportar el estado del convenio, si esta en estructuracion, etc...</t>
      </text>
    </comment>
    <comment ref="L45" authorId="21" shapeId="0" xr:uid="{4683D92B-6524-4D25-BF6D-6A4157BC0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soporte de la modificacion pptal y la inclusion de los dos propyectos de inversion</t>
      </text>
    </comment>
    <comment ref="M45" authorId="22" shapeId="0" xr:uid="{8D5B6942-2D46-4A1A-95F8-BB11CD1BF83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soporte de la modificacion pptal y la inclusion de los dos propyectos de inversion</t>
      </text>
    </comment>
    <comment ref="D49" authorId="23" shapeId="0" xr:uid="{22929C98-DBE9-4549-8BD6-FDE65821724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Reiterear como va a ser la articulacion </t>
      </text>
    </comment>
    <comment ref="R49" authorId="24" shapeId="0" xr:uid="{73BEB6B6-FC41-445A-9C11-F063AF9B328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nombre del producto con el fin de completitud en el mismo</t>
      </text>
    </comment>
    <comment ref="Z49" authorId="25" shapeId="0" xr:uid="{96B5AE17-CF9F-433A-8463-A97A1F9497B7}">
      <text>
        <t>[Comentario encadenado]
Su versión de Excel le permite leer este comentario encadenado; sin embargo, las ediciones que se apliquen se quitarán si el archivo se abre en una versión más reciente de Excel. Más información: https://go.microsoft.com/fwlink/?linkid=870924
Comentario:
    Rezago en ejecucion meta 2024</t>
      </text>
    </comment>
    <comment ref="B51" authorId="26" shapeId="0" xr:uid="{2BC6DE77-9632-46D3-9D89-7D346BE7D8A0}">
      <text>
        <t>[Comentario encadenado]
Su versión de Excel le permite leer este comentario encadenado; sin embargo, las ediciones que se apliquen se quitarán si el archivo se abre en una versión más reciente de Excel. Más información: https://go.microsoft.com/fwlink/?linkid=870924
Comentario:
    AGENDAR REUNION CON ELLOS YA QUE ESTAN ASOCIANDO MAL EL CATALIZADOR EN EL ARCHIVO Q ELLOS ENVIAN "Desarrollar la sociedad del conocimiento y la tecnología" Y ES EL DE FORTALECIMIENTO</t>
      </text>
    </comment>
    <comment ref="L51" authorId="27" shapeId="0" xr:uid="{CF14587C-3A10-4BDA-8E4A-B5AD3F81FF9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validar mediante oficio</t>
      </text>
    </comment>
    <comment ref="M51" authorId="28" shapeId="0" xr:uid="{67225DE9-E412-4002-B52E-5FE9AA0066A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validar mediante oficio</t>
      </text>
    </comment>
    <comment ref="L57" authorId="29" shapeId="0" xr:uid="{E77072BF-AA4B-4C2F-AE1C-773349EC9631}">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memorando con solicitudes 2024</t>
      </text>
    </comment>
    <comment ref="M57" authorId="30" shapeId="0" xr:uid="{BC00DD2B-7BB8-4B52-9391-E786973D1AD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memorando con solicitudes 2024</t>
      </text>
    </comment>
    <comment ref="AC59" authorId="31" shapeId="0" xr:uid="{594100C8-5F19-43B6-9DD5-5804F129F88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con solicitud de memo 252035399 el dia 06/03/2025</t>
      </text>
    </comment>
    <comment ref="AC60" authorId="32" shapeId="0" xr:uid="{ED13127D-AC7B-411E-AA8F-89ED6B4E68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con solicitud de memo 252035399 el dia 06/03/2025</t>
      </text>
    </comment>
    <comment ref="AC62" authorId="33" shapeId="0" xr:uid="{7D0EF222-0F61-4900-A2F2-3B4F2412AB4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con solicitud de memo 252035399 el dia 06/03/2025</t>
      </text>
    </comment>
    <comment ref="M73" authorId="34" shapeId="0" xr:uid="{E7BFBC09-37B9-40A6-B823-410C1EC7A9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Area debe enviar validacion ene memorando de las modificaciones
</t>
      </text>
    </comment>
    <comment ref="N73" authorId="35" shapeId="0" xr:uid="{770A279F-31F0-401D-BBBC-E4632B73BC7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Area debe enviar validacion ene memorando de las modificaciones
</t>
      </text>
    </comment>
    <comment ref="Z82" authorId="36" shapeId="0" xr:uid="{7356DD2A-8F45-46BF-81BF-76F48ACCA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CUMPLIO EN 2023, NO SE PROGRAMA PARA 2024 PRO EN 2024 SE REPORTA COMO Rezago de 2023
</t>
      </text>
    </comment>
    <comment ref="AA82" authorId="37" shapeId="0" xr:uid="{2F386222-8EB4-4318-A0EF-68F124A1DE78}">
      <text>
        <t>[Comentario encadenado]
Su versión de Excel le permite leer este comentario encadenado; sin embargo, las ediciones que se apliquen se quitarán si el archivo se abre en una versión más reciente de Excel. Más información: https://go.microsoft.com/fwlink/?linkid=870924
Comentario:
    PROGRAMADAS CERO, PERO REZAGO 2023 SON 4</t>
      </text>
    </comment>
    <comment ref="AA86" authorId="38" shapeId="0" xr:uid="{CF03A7A3-8329-4B60-83A1-80B24A3CF779}">
      <text>
        <t>[Comentario encadenado]
Su versión de Excel le permite leer este comentario encadenado; sin embargo, las ediciones que se apliquen se quitarán si el archivo se abre en una versión más reciente de Excel. Más información: https://go.microsoft.com/fwlink/?linkid=870924
Comentario:
    SIN PROGRAMACION PARA 2024</t>
      </text>
    </comment>
  </commentList>
</comments>
</file>

<file path=xl/sharedStrings.xml><?xml version="1.0" encoding="utf-8"?>
<sst xmlns="http://schemas.openxmlformats.org/spreadsheetml/2006/main" count="1113" uniqueCount="641">
  <si>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</si>
  <si>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</si>
  <si>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</si>
  <si>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</si>
  <si>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</si>
  <si>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</si>
  <si>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</si>
  <si>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</si>
  <si>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</si>
  <si>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</si>
  <si>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</si>
  <si>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2025</t>
  </si>
  <si>
    <t>Apropiación 2026</t>
  </si>
  <si>
    <t>Proyecto Fuente de Recursos vigencia 2024</t>
  </si>
  <si>
    <t>Producto de la Iniciativa</t>
  </si>
  <si>
    <t>Indicador de la Iniciativa</t>
  </si>
  <si>
    <t>Tipologia del indicador</t>
  </si>
  <si>
    <t xml:space="preserve">Línea Base </t>
  </si>
  <si>
    <t>Línea Base 2024</t>
  </si>
  <si>
    <t>BREVE DESCRIPCION DEL INDICADOR</t>
  </si>
  <si>
    <t>FORMULA DE MEDICION DEL INDICADOR</t>
  </si>
  <si>
    <t>Meta 2023</t>
  </si>
  <si>
    <t>CIERRE EJECUCION META 2023</t>
  </si>
  <si>
    <t>Meta 2024</t>
  </si>
  <si>
    <t>Avance 2025</t>
  </si>
  <si>
    <t>meta 2026</t>
  </si>
  <si>
    <t>Avance 2026</t>
  </si>
  <si>
    <t>AVANCE CUALITATIVO 1T</t>
  </si>
  <si>
    <t>AVANCE CUALITATIVO 2T</t>
  </si>
  <si>
    <t>AVANCE CUALITATIVO 3T</t>
  </si>
  <si>
    <t>AVANCE CUALITATIVO ACUMULADO A 31 DE DICIEMBRE DE 2024_4T</t>
  </si>
  <si>
    <t>Meta Cuatrienio</t>
  </si>
  <si>
    <t>Avance meta cuatrienio</t>
  </si>
  <si>
    <t>Dependencia Responsable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</si>
  <si>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</si>
  <si>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</si>
  <si>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</si>
  <si>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</si>
  <si>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</si>
  <si>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</si>
  <si>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</si>
  <si>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</si>
  <si>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</si>
  <si>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</si>
  <si>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</si>
  <si>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Acumulado</t>
  </si>
  <si>
    <t xml:space="preserve">Se busca con el indicador identificar el número de verificaciones realizadas </t>
  </si>
  <si>
    <t xml:space="preserve">Sumatoria de las verificaciones realizadas </t>
  </si>
  <si>
    <t xml:space="preserve">2.3 Dirección de Vigilancia, Inspección y Control </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</si>
  <si>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</si>
  <si>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</si>
  <si>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t xml:space="preserve">Se busca con el indicador verificar el cumplimiento del plan de promoción y prevención </t>
  </si>
  <si>
    <t>sumatoria de las actividades de promoción y prevención realizadas</t>
  </si>
  <si>
    <t>Servicio de información actualizado</t>
  </si>
  <si>
    <t>stock</t>
  </si>
  <si>
    <t xml:space="preserve">Se busca con el indicador realizar seguimiento al avance en la implementación de mejoras en las herramientas tecnologicas implementadas </t>
  </si>
  <si>
    <t xml:space="preserve">Un sistema actualizado y mejorado </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</si>
  <si>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</si>
  <si>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</si>
  <si>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</si>
  <si>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</si>
  <si>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</si>
  <si>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</si>
  <si>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</si>
  <si>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</si>
  <si>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</si>
  <si>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</si>
  <si>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 xml:space="preserve">2.1 Dirección de Infraestructura </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</si>
  <si>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</si>
  <si>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</si>
  <si>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</si>
  <si>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</si>
  <si>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</si>
  <si>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</si>
  <si>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</si>
  <si>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</si>
  <si>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</si>
  <si>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</si>
  <si>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</si>
  <si>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</si>
  <si>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</si>
  <si>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</si>
  <si>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</si>
  <si>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</si>
  <si>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</si>
  <si>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</si>
  <si>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</si>
  <si>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</si>
  <si>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</si>
  <si>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</si>
  <si>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 xml:space="preserve">1.090 puntos de conectividad </t>
  </si>
  <si>
    <t>cumplido en la vigencia 2023</t>
  </si>
  <si>
    <t>cumplido</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</si>
  <si>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</si>
  <si>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</si>
  <si>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</si>
  <si>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</si>
  <si>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</si>
  <si>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</si>
  <si>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</si>
  <si>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</si>
  <si>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</si>
  <si>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</si>
  <si>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</si>
  <si>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</si>
  <si>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</si>
  <si>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Avance en la actualización anual del Plan Maestro de Gestión de Espectro que es el documento en el cual se definen las diferentes necesidades de espectro a analizar, el alcance inicial de los estudios necesarios para dar atención a dichas necesidades y la propuesta de fecha de inicio para la ejecución de los mismos.</t>
  </si>
  <si>
    <t>(Actividades ejecutadas/Actividades planeadas) x100</t>
  </si>
  <si>
    <t>Agencia Nacional del Espectro</t>
  </si>
  <si>
    <t>Modificación de canales de los Planes Técnicos de Radiodifusión Sonora expedidos</t>
  </si>
  <si>
    <t>Número de resoluciones expedidas</t>
  </si>
  <si>
    <t>Resoluciones que modifican los parámetros técnicos esenciales de los canales de los Planes Técnicos de Radiodifusión Sonora expedidas</t>
  </si>
  <si>
    <t>Numero de resoluciones expedidas</t>
  </si>
  <si>
    <t>Documentos con propuestas para definición de posiciones de Colombia en temas de espectro</t>
  </si>
  <si>
    <t>Número de documentos con propuestas para definición de posiciones de Colombia</t>
  </si>
  <si>
    <t xml:space="preserve">Se va a medir la generación de un informe que consolide todas las propuestas y gestión internacional de la entidad en cuanto a las posiciones de Colombia en temas de espectro en organismos multilaterales. </t>
  </si>
  <si>
    <t>Número de documentos que incluyan propuestas</t>
  </si>
  <si>
    <t>Informe de ejecución del Plan de Monitoreo de Espectro</t>
  </si>
  <si>
    <t>Porcentaje de ejecución del Plan de Monitoreo de Espectro</t>
  </si>
  <si>
    <t>Medir el avance del Plan de Monitoreo y Supervisión del Espectro establecido para cada vigencia el cual contempla actividades de vigilancia, inspección y control, con el fin de desarrollar medidas de promoción y prevención.</t>
  </si>
  <si>
    <t>(Actividades de promoción y prevención de las actividades de vigilancia, inspección y control ejecutadas en el período de medición / actividades establecidas en el Plan de Monitoreo y Supervisión del Espectro en el periodo de medición) x 100%</t>
  </si>
  <si>
    <t>Informe de ejecución del Plan de Gestión del Conocimiento del Espectro</t>
  </si>
  <si>
    <t>Porcentaje de ejecución del del Plan de Gestión del Conocimiento del Espectro</t>
  </si>
  <si>
    <t>Se va a medir el avance en la ejecución del Plan de gestión del conocimiento en temas de espectro del periodo; es importante en la medida que en él se definen las actividades de gestión de conocimiento, tanto interno como externo, que realiza la entidad en temas de espectro</t>
  </si>
  <si>
    <t>(Actividades ejecutadas en el periodo de medición/ actividades planeadas en el periodo de medición) x 100%</t>
  </si>
  <si>
    <t xml:space="preserve">Facilitar el acceso y uso de las tecnologías de la información y las comunicaciones en todo el territorio nacional </t>
  </si>
  <si>
    <t>Incremento en la  dotación de terminales de cómputo y capacitación de docentes en sedes educativas oficiales a nivel nacional y 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</si>
  <si>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 desde 2024 / Incremento en la  dotación de terminales de cómputo y capacitación de docentes en sedes educativas oficiales a nivel nacional 2023</t>
  </si>
  <si>
    <t xml:space="preserve">Servicio de apoyo en tecnologías de la información y las comunicaciones para la educación básica, primaria y secundaria </t>
  </si>
  <si>
    <t>Relación de estudiantes por terminal de cómputo en sedes educativas oficiales</t>
  </si>
  <si>
    <t xml:space="preserve">El indicador corresponde a la relación Matricula de sedes educativas públicas de pais Vs a la cantidad de herramientas tecnologicas con las que cuentan las sedes educativas pùblicas del pais/ (Portatil + Fijo+ tabletas) - Relación de estudiantes por computo </t>
  </si>
  <si>
    <t xml:space="preserve"> (Matricula total) /  (Total Computadores (Portatil + Fijo+ tabletas)</t>
  </si>
  <si>
    <t>Computadores para Educar</t>
  </si>
  <si>
    <t>Terminales de cómputo con contenidos digitales entregadas</t>
  </si>
  <si>
    <t xml:space="preserve">Esta meta consiste en entregar equipos de cómputo a sedes educativas públicas, bibliotecas públicas y casas de la cultura. </t>
  </si>
  <si>
    <t xml:space="preserve">Sumatoria de equipos entregados  de cómputo a sedes educativas públicas, bibliotecas públicas y casas de la cultura. </t>
  </si>
  <si>
    <t>Terminales de cómputo con contenidos digitales entregadas a sedes educativas para uso de docentes</t>
  </si>
  <si>
    <t>Esta meta consiste en entregar equipos de cómputo a sedes educativas públicas, bibliotecas públicas y casas de la cultura, una vez los docentes realizan la formacion otorgada por CPE</t>
  </si>
  <si>
    <t>Sumatoria de equipos entregados  de cómputo a sedes educativas públicas, bibliotecas públicas y casas de la cultura una vez los docentes realizan la formacion otorgada por CPE</t>
  </si>
  <si>
    <t>Estudiantes de sedes educativas oficiales beneficiados con el servicio de apoyo en tecnologías de la información y las comunicaciones para la educación</t>
  </si>
  <si>
    <t xml:space="preserve">Esta meta consiste en realizar el conteo de estudiantes beneficiados con la entrega de computadores y laboratorios y se mide con la matrícula de las sedes educativas beneficiadas.  </t>
  </si>
  <si>
    <t xml:space="preserve">Sumatoria de estudiantes (de acuerdo con la matricula de las sedes educativas pùblicas beneficadas) beneficiados con la entrega de computadores y laboratorios  </t>
  </si>
  <si>
    <t>Requerimientos técnicos atendidos</t>
  </si>
  <si>
    <t>Esta meta consiste en atender las inquietudes y requerimientos presentadas por los beneficiarios e interesados, orientando y direccionando su atención. El proceso de Servicio al Cliente ha desarrollado diferentes niveles de atención, dependiendo de las necesidades de la comunidad educativa cuenta con un servicio post entrega conformado por 3 niveles de atención; para asegurar la disponibilidad permanente de las soluciones tecnológicas entregadas por la entidad</t>
  </si>
  <si>
    <t>Cantidad de casos radicados a traves de las diferentes lineas de atenciòn (telefonica, redes sociales y correos electronicos)/Cantidad de casos atendidos *100</t>
  </si>
  <si>
    <t>Sedes educativas oficiales con acceso a terminales de cómputo y contenidos digitales</t>
  </si>
  <si>
    <t xml:space="preserve">Esta meta consiste en entregar laboratorios de innovación educativa compuestos por una impresora 3D, una pantalla interactiva, un kit de ingeniería STEM, un gestor de contenidos, incluyendo el pack de recursos pedagógicos integrado por cartillas, manuales y videos. </t>
  </si>
  <si>
    <t xml:space="preserve">Cantidad de Sedes educativas beneficiadas con nuevas tecnologías equivalen a sedes educativas con laboratorios, se determina que la relación es de 1 a 1; entrega de 1 laboratorio a 1 sede educativa. </t>
  </si>
  <si>
    <t>Servicio de educación para el trabajo en temas de uso pedagógico de tecnologías de la información y las comunicaciones</t>
  </si>
  <si>
    <t xml:space="preserve">Docentes formados en uso pedagógico de tecnologías de la información y las comunicaciones. </t>
  </si>
  <si>
    <t>Esta meta consiste en formar y acompañar a 2.000 docentes a través del componente de formación del Proyecto Misional de Innovación Educativa; el cual busca atender las necesidades y demandas de los actores que confluyen alrededor de la comunidad educativa: docentes, directivos docentes, estudiantes, padres, madres de familia y/o cuidadores, al tiempo que promueve la implementación de acciones orientadas a impulsar procesos de transformación en las prácticas educativas, mediante la innovación con uso de tecnología.  </t>
  </si>
  <si>
    <t>Cantidad de docentes certificados en el componente de formación del Proyecto Misional de Innovación Educativa actores que confluyen alrededor de la comunidad educativa</t>
  </si>
  <si>
    <t xml:space="preserve">Docentes acompañados en procesos de educativos con tecnologías digitales </t>
  </si>
  <si>
    <t xml:space="preserve">Eventos de socialización de experiencias exitosas en el uso práctico de las tecnologías de la información en la educación. </t>
  </si>
  <si>
    <t xml:space="preserve">Esta meta consiste en realizar los eventos Educa Digital® Nacional y Educa Regionales; estos son espacios creados para fomentar la socialización y el intercambio de experiencias significativas de aprendizaje con uso de tecnología y aprender sobre tendencias en educación y el desarrollo de habilidades digitales, a partir de encuentros presenciales donde participan docentes, directivos docentes, estudiantes y comunidad educativa en general. Durante 2023 se desarrollará un encuentro nacional con una participación estimada de 300 personas y 16 encuentros regionales con una participación estimada de 100 personas cada uno. </t>
  </si>
  <si>
    <t>Cantidad de eventos realizados</t>
  </si>
  <si>
    <t>Estudiantes acompañados en procesos educativos con tecnologías digitales.</t>
  </si>
  <si>
    <t>Esta meta consiste en realizar experiencias creativas con uso de tecnología; estas son actividades pedagógicas para estudiantes y docentes que acompañan y buscan desarrollar las habilidades necesarias en los estudiantes para ser competentes en los nuevos entornos que ofrece la industria 4.0. </t>
  </si>
  <si>
    <t>Cantidad de estudiantes acompañados en procesos educativos</t>
  </si>
  <si>
    <t>Personas capacitadas en temas TIC</t>
  </si>
  <si>
    <t>Esta meta consiste en realizar la Escuela TIC Familia; programa que busca fortalecer las habilidades y competencias de padres, madres de familia y todas aquellas personas que tienen bajo su cuidado niños, niñas y adolescentes para que puedan estimular y acompañar la formación y el sano desarrollo de sus hijos e hijas en el entorno digital. Durante 2023, 3.000 padres de familia serán beneficiados con contenidos formativos a través de la conformación de comunidades de aprendizaje por medio de la aplicación WhatsApp.  </t>
  </si>
  <si>
    <t>Cantidad de personas capacitadas</t>
  </si>
  <si>
    <t>Servicio de recolección y gestión de residuos electrónicos</t>
  </si>
  <si>
    <t>Equipos obsoletos retomados</t>
  </si>
  <si>
    <t>La retoma consiste en efectuar una gestión y disposición adecuada de los terminales en desuso, para lo cual se deben focalizar las sedes educativas y realizar el alistamiento de los terminales en las bolsas suministradas por la entidad, para la posterior recolección por parte de la transportadora, quien realiza la recolección y transporte de equipos y elementos de cómputo que cumplieron su ciclo de vida. </t>
  </si>
  <si>
    <t xml:space="preserve">Cantidad de equipos retomados </t>
  </si>
  <si>
    <t>Residuos electrónicos dispuestos correctamente. (Demanufactura)</t>
  </si>
  <si>
    <t>Esta meta consiste en ejecutar el plan retoma; que se realiza desde la recepción de los equipos que culminaron su vida útil; una vez llegan al Centro Nacional de Aprovechamiento de Residuos Electrónicos CENARE, de forma manual bajo una línea de trabajo continúa se obtienen los materiales que compone un equipo de cómputo de manera limpia, aumentando la productividad del trabajo realizada en término de toneladas/diarias y manteniendo la seguridad del personal.  </t>
  </si>
  <si>
    <t>Cantidad de equipos demanufacturados, en toneladas</t>
  </si>
  <si>
    <t>Kits para procesos de aprendizaje elaborados con residuos eléctricos y electrónicos</t>
  </si>
  <si>
    <t>Esta meta consiste en la conformación de KIT RAEE que está a cargo del proceso de Sostenibilidad Ambiental de Computadores para Educar, este kit está compuesto por los residuos de aparatos eléctricos y/o electrónicos - RAEE obtenidos del proceso de demanufactura realizado en CENARE. Para el año 2023 realizará la elaboración de 1000 KITS, para los cuales se mantiene el esquema de elaboración definido por fases, dado las múltiples actividades y tareas que conforman el armado de este componente. </t>
  </si>
  <si>
    <t>Cantidad de kit RAEE elaborados</t>
  </si>
  <si>
    <t>Personas de la comunidad capacitadas en la correcta disposición de residuos de aparatos eléctricos y electrónicos</t>
  </si>
  <si>
    <t>Esta meta consiste en capacitar a 2.000 personas de la comunidad educativa en temas de RAEE; a través del fomento de educación ambiental a toda la comunidad educativa por medio de sensibilizaciones presenciales sobre la correcta manipulación y almacenamiento de los residuos de aparatos eléctricos y/o electrónicos – RAEE, previniendo un daño ambiental por el desconocimiento de sus impactos negativos como también fortalecer la conciencia ambiental acerca de los componentes peligrosos y su afectación estableciendo lineamientos claros que permitan el manejo ambientalmente responsable de dichos componentes.  </t>
  </si>
  <si>
    <t>Cantidad de personas de la comunidad capacitadas</t>
  </si>
  <si>
    <t>Eventos De Difusión Realizados</t>
  </si>
  <si>
    <t>Esta meta consiste en la realización de eventos de retoma masiva de equipos y elementos de cómputo en las sedes educativas o entes territoriales que cuenten con la disponibilidad de entrega de equipos obsoletos. </t>
  </si>
  <si>
    <t xml:space="preserve">Eventos de retoma realizados </t>
  </si>
  <si>
    <t xml:space="preserve">Servicio de asistencia técnica - Complemento	</t>
  </si>
  <si>
    <t>Terminales de cómputo con contenidos digitales entrega Directa</t>
  </si>
  <si>
    <t>Esta meta consiste en la entregar directa de equipos de cómputo a estudiantes, menores de edad ubicados en zonas urbanas, rurales, apartadas y de difícil acceso, e I.E.S. </t>
  </si>
  <si>
    <t>Cantidad de equipos entregados  de cómputo a estudiantes, menores de edad ubicados en zonas urbanas, rurales, apartadas y de difícil acceso, e I.E.S. </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</si>
  <si>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</si>
  <si>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</si>
  <si>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</si>
  <si>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</si>
  <si>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</si>
  <si>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</si>
  <si>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</si>
  <si>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</si>
  <si>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Dirección de Apropiación</t>
  </si>
  <si>
    <t>Formaciones en habilidades digitales</t>
  </si>
  <si>
    <t>Describe el número de formaciones que se realizan a través de la oferta de programas de formación de la Dirección de Apropiación de TIC</t>
  </si>
  <si>
    <t>Sumatoria de formaciones finalizadas en habilidades digitales</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</si>
  <si>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</si>
  <si>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</si>
  <si>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</si>
  <si>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</si>
  <si>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</si>
  <si>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</si>
  <si>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</si>
  <si>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</si>
  <si>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</si>
  <si>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</si>
  <si>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</si>
  <si>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</si>
  <si>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</si>
  <si>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</si>
  <si>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</si>
  <si>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</si>
  <si>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Dirección Gobierno Digital</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</si>
  <si>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</si>
  <si>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</si>
  <si>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</si>
  <si>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</si>
  <si>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</si>
  <si>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</si>
  <si>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</si>
  <si>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</si>
  <si>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</si>
  <si>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</si>
  <si>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</si>
  <si>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</si>
  <si>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</si>
  <si>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</si>
  <si>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</si>
  <si>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</si>
  <si>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</si>
  <si>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</si>
  <si>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</si>
  <si>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</si>
  <si>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</si>
  <si>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</si>
  <si>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Dirección de Economia Digital</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</si>
  <si>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</si>
  <si>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</si>
  <si>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</si>
  <si>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</si>
  <si>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</si>
  <si>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</si>
  <si>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</si>
  <si>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</si>
  <si>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</si>
  <si>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</si>
  <si>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</si>
  <si>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</si>
  <si>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 xml:space="preserve">El indicador permite medir el número de Servicios Ciudadanos Digitales base: Interoperabilidad, Autenticación Digital y Carpeta Ciudadana Digital, que cuentan con la respectiva infraestructura para su operación en cada vigencia	</t>
  </si>
  <si>
    <t>Numero de servicios Ciudadanos Digitales que cuentan con su respectiva infraestructura en operación</t>
  </si>
  <si>
    <t>Corporación Agencia Nacional Digital</t>
  </si>
  <si>
    <t>Entidades asistidas técnicamente*</t>
  </si>
  <si>
    <t>El indicador permite medir el número de entidades del orden nacional y territorial a las que se les brinde asistencia técnica para el aprovisionamiento e implementación de los servicios ciudadanos digitales, el cual corresponde a uno de los habilitadores de la Política de Gobierno Digital.</t>
  </si>
  <si>
    <t>Sumatoria de las entidades a las que se asiste técnicamente para su vinculación en el modelo de Servicios Ciudadanos Digitales en cada vigencia, incluyendo a las que se encuentran realizando el proceso de diagnóstico e integración de trámites a este.</t>
  </si>
  <si>
    <t>Modelo operativo-financiero para lograr la autosostenibilidad de la operación de los SCD base implementado*</t>
  </si>
  <si>
    <t>El indicador permite evidenciar que se elabore, implemente y fortalezca el modelo operativo-financiero que permita lograr una ausostenibilidad de los Servicios Ciudadanos Digitales Base</t>
  </si>
  <si>
    <t>Medición de avance en la ejecución del Plan de Trabajo para la elaboración, implementación y fortalecimiento del modelo operativo-financiero que permita la autosostenibilidad de los Servicios Ciudadanos Digitales base</t>
  </si>
  <si>
    <t>Desarrollos Digitales</t>
  </si>
  <si>
    <t>Productos Digitales Desarrollados</t>
  </si>
  <si>
    <t>acumulado</t>
  </si>
  <si>
    <t>El indicador permite medir el número de productos digitales desarrollados, en el marco de la asesoría y desarrollo de soluciones eficientes de transformación digital para entidades públicas y privadas</t>
  </si>
  <si>
    <t>Sumatoria de productos digitales generados a partir de los proyectos de soluciones de ciencia, innovación y tecnologias emergentes.</t>
  </si>
  <si>
    <t>Conformar una red de alianzas que permita fortalecer la generación de productos y servicios de la AND*</t>
  </si>
  <si>
    <t>El indicador permite evidenciar que se elabore, implemente y fortalezca la conformación de una red de alianzas para la Entidad que fortalezca la ejecución de los proyectos de CTI aplicada.</t>
  </si>
  <si>
    <t>Medición de avance en la ejecución del Plan de Trabajo establecido para cada vigencia para la conformación de una red de alianzas</t>
  </si>
  <si>
    <t>Servicios de Información para la
implementación de la Estrategia
de Gobierno digital</t>
  </si>
  <si>
    <t>Herramientas tecnológicas de Gobierno digital implementadas*</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</si>
  <si>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</si>
  <si>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</si>
  <si>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</si>
  <si>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</si>
  <si>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</si>
  <si>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</si>
  <si>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</si>
  <si>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</si>
  <si>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</si>
  <si>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</si>
  <si>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GIT COLCERT</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</si>
  <si>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</si>
  <si>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</si>
  <si>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</si>
  <si>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</si>
  <si>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</si>
  <si>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</si>
  <si>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</si>
  <si>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</si>
  <si>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Servicio de análisis de vulnerabilidades de seguridad digital</t>
  </si>
  <si>
    <t>Personas Sensibilizadas en hábitos de seguridad digital</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</si>
  <si>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</si>
  <si>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</si>
  <si>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</si>
  <si>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</si>
  <si>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</si>
  <si>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</si>
  <si>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</si>
  <si>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</si>
  <si>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</si>
  <si>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</si>
  <si>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</si>
  <si>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</si>
  <si>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</si>
  <si>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</si>
  <si>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</si>
  <si>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</si>
  <si>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</si>
  <si>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</si>
  <si>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</si>
  <si>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</si>
  <si>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</si>
  <si>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</si>
  <si>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</si>
  <si>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</si>
  <si>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</si>
  <si>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 xml:space="preserve">Direcciónde Industria de Comunicaciones </t>
  </si>
  <si>
    <t>Beneficiarios de los trámites y servicios prestados para el fortalecimiento del sector tic y postal</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</si>
  <si>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</si>
  <si>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</si>
  <si>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</si>
  <si>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</si>
  <si>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</si>
  <si>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</si>
  <si>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</si>
  <si>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</si>
  <si>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</si>
  <si>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</si>
  <si>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</si>
  <si>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</si>
  <si>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</si>
  <si>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</si>
  <si>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</si>
  <si>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</si>
  <si>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</si>
  <si>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</si>
  <si>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</si>
  <si>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</si>
  <si>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</si>
  <si>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</si>
  <si>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</si>
  <si>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</si>
  <si>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GIT Medios Publicos</t>
  </si>
  <si>
    <t>Control integral de las decisiones en segunda instancia en los servicios de comunicaciones (Móvil/ no móvil), postal, radiodifusión sonora y televisión</t>
  </si>
  <si>
    <t>GIT Apelaciones</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</si>
  <si>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</si>
  <si>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</si>
  <si>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</si>
  <si>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</si>
  <si>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</si>
  <si>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</si>
  <si>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</si>
  <si>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</si>
  <si>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</si>
  <si>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</si>
  <si>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</si>
  <si>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</si>
  <si>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</si>
  <si>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</si>
  <si>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</si>
  <si>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</si>
  <si>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</si>
  <si>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</si>
  <si>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</si>
  <si>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</si>
  <si>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</si>
  <si>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</si>
  <si>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</si>
  <si>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</si>
  <si>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No aplica</t>
  </si>
  <si>
    <t>Contenidos audiovisuales</t>
  </si>
  <si>
    <t>Número de contenidos audiovisuales producidos, transmitidos y/o emitidos a través de las pantallas de la televisión pública nacional</t>
  </si>
  <si>
    <t>Mide el número de contenidos audiovisuales producidos, transmitidos y/o emitidos a través de las pantallas de Señal Colombia y Canal Institucional que promuevan y fortalezcan el desarrollo cultural, democrático, educativo y ciudadano de sus audiencias.</t>
  </si>
  <si>
    <t>Sumatoria de contenidos audiovisuales producidos, transmitidos y/o emitidos a través de las pantallas de la televisión pública nacional</t>
  </si>
  <si>
    <t>Radio Televisión de Colombia</t>
  </si>
  <si>
    <t>Unidades funcionales de televisión fortalecidas</t>
  </si>
  <si>
    <t>Número de unidades funcionales de televisión fortalecidas mediante la reposición e implementación de equipos y sistemas de televisión</t>
  </si>
  <si>
    <t>META CUMPLIDA EN LA VIGENCIA 2023</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</si>
  <si>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</si>
  <si>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</si>
  <si>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</si>
  <si>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</si>
  <si>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</si>
  <si>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</si>
  <si>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 xml:space="preserve">RTVC sus emisoras; Radio Nacional de Colombia y Radiónica deben ofrecer una programación radial diversa cultural, entretenida y de interés que difunda la cultura, la ciencia y promueven la generación de una sociedad mejor informada y con espacios para el reconocimiento de sus saberes. En este sentido, las emisoras de RTVC producen y realizan horas de contenidos de alta calidad dedicados a la actualidad de nuestro país y al desarrollo de las actividades culturales, artísticas, medioambientales y tecnológicas de Colombia y el mundo. Este indicador permite conocer el número de horas de programación desde las regiones y para las regiones, aprovechando la infraestructura que ha construido para ello y a la vez la necesidad de generar espacios que sean de real interés de las regiones. </t>
  </si>
  <si>
    <t>Sumatoria de Horas de contenidos al aire y especiales, nacionales y descentralizados generados en la vigencia</t>
  </si>
  <si>
    <t>Porcentaje de cobertura poblacional de emisoras del sistema de medios públicos incluídas emisoras de paz</t>
  </si>
  <si>
    <t>Permite conocer la cobertura de la población del territorio colombiano frente a las emisoras del sistema (FM) incluídas las emisoras de paz implementadas</t>
  </si>
  <si>
    <t>Porcentaje de cobertura poblacional de emisoras del sistema de medios públicos incluidas emisoras de paz</t>
  </si>
  <si>
    <t>por definir</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</si>
  <si>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</si>
  <si>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</si>
  <si>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La Radio pública a través de sus emisoras debe responder a las dinámicas que plantean las coyunturas informativas y a la vez fomentar la comprensión de los hechos. Por eso, corresponde a RTVC y sus emisoras, generar contenidos, que acompañen y expliquen los distintos eventos y/o situaciones que interpelan al país, por eso esta actividad asociada al indicador hace referencia a los contenidos especiales como la investigación (AIRE) de la parrilla de programación de las emisoras de la radio pública.</t>
  </si>
  <si>
    <t>Sumatoria de nuevos contenidos de radio producidos radio producidos y emitidos en la vigencia</t>
  </si>
  <si>
    <t>Contenidos digitales generados</t>
  </si>
  <si>
    <t>Número de contenidos digitales generados</t>
  </si>
  <si>
    <t>Las emisoras de la radio pública realizan el diseño, producción y divulgación de contenidos convergentes que permiten expandir el espectro de desarrollo de la radio, teniendo en cuenta que un alto componente del consumo actual de la radio, se realiza a través de las plataformas digitales, (páginas web, plataformas digitales y redes sociales) en las mismas se requiere realizar una serie de investigaciones especiales que ampliarán nuestros contenidos en el reconocimiento de los principios democráticos, la diversidad cultural y socioeconómica del país, así como de las oportunidades que la institucionalidad ofrece a los ciudadanos.</t>
  </si>
  <si>
    <t>Número de contenidos digitales generados en la vigencia</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</si>
  <si>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</si>
  <si>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</si>
  <si>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Este indicador permite hacer seguimiento y control a la implementación de las estaciones y estudios de radio en el territorio colombiano, en el marco del cumplimiento del numeral 6,5 “Herramientas de difusión y comunicación” del acuerdo de paz.</t>
  </si>
  <si>
    <t>Sumatoria de emisoras de FM implementadas en la vigencia</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</si>
  <si>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</si>
  <si>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</si>
  <si>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</si>
  <si>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</si>
  <si>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</si>
  <si>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</si>
  <si>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Con este indicador se busca tener acercamientos con Gobierno, y entidades, de manera que se puedan materializar acciones que permitan el fortalecimiento de la empresa como Operador Postal Oficial.</t>
  </si>
  <si>
    <t>Una estrategia jurídico - operativa disponible.</t>
  </si>
  <si>
    <t xml:space="preserve">Servicios Postales Nacionales </t>
  </si>
  <si>
    <t>Potencializar los servicios postales de pago del OPO</t>
  </si>
  <si>
    <t>Número de oficinas donde prestamos el servicio</t>
  </si>
  <si>
    <t xml:space="preserve">Este indicador mide la ampliación cobertura de Servicios Financieros (Giros Nacionales e Internacionales) en puntos propios y colaboradores. </t>
  </si>
  <si>
    <t>Sumatoria del número de oficinas donde prestamos servicios financieros (la sumatoria aplica para cada vigencia, sin embargo no es acumulativa, al ser una tipologia Flujo, para el avance del cuatrienio se toma el resultado de la ultima vigencia, no se suman las vigencias)</t>
  </si>
  <si>
    <t>Desarrollo del OPO como proveedor servicios de internet.</t>
  </si>
  <si>
    <t>Estrategia Comercial como proveedor servicios de internet.</t>
  </si>
  <si>
    <t xml:space="preserve">Este indicador permite realizar el diagnóstico y posterior viabilidad para la implementación de la estrategia comercial identificada. </t>
  </si>
  <si>
    <t>Una estrategia comercial disponible.</t>
  </si>
  <si>
    <t>Ejecución del proyecto CO de Gestión Documental Bogotá</t>
  </si>
  <si>
    <t>Cumplimiento al plan de trabajo definido por vigencia</t>
  </si>
  <si>
    <t>Implementación de modelo de transporte propio</t>
  </si>
  <si>
    <t>Número de rutas nacionales intervenidas</t>
  </si>
  <si>
    <t>Este indicador permitirá un seguimiento a la operatividad de las rutas nacionales que movilizan carga entre las regionales de Servicios Postales Nacionales S.A.S.</t>
  </si>
  <si>
    <t xml:space="preserve">Rutas nacionales disponibles </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</si>
  <si>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</si>
  <si>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</si>
  <si>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</si>
  <si>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</si>
  <si>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</si>
  <si>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</si>
  <si>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</si>
  <si>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</si>
  <si>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</si>
  <si>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</si>
  <si>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</si>
  <si>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Servicio de producción y/o coproducción de contenidos convergentes</t>
  </si>
  <si>
    <t>Personas beneficiadas con Estímulos entregados a través de convocatorias</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</si>
  <si>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</si>
  <si>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</si>
  <si>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</si>
  <si>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</si>
  <si>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</si>
  <si>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</si>
  <si>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</si>
  <si>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</si>
  <si>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Permite hacer seguimiento y llevar la trazabilidad de los productos digitales desarrollados por la fábrica de software y entregados a las áreas solicitantes para cada periodo de medición; los mencionados productos permiten aumentar y fortalecer la capacidad en la prestación de servicios digitales del sistema de medios.</t>
  </si>
  <si>
    <t>Sumatoria de productos digitales desarrollados durante la vigencia</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</si>
  <si>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</si>
  <si>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</si>
  <si>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</si>
  <si>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</si>
  <si>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t>Este indicador reporta los contenidos publicados en modalidad de termino definido según licencias, propio de manera indefinidas y en calidad de streaming por las señales en vivo de las marcas de RTVC. La plataforma OTT del Sistema de Medios públicos -RTVC RTVCPlay se encuentra actualmente en funcionamiento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RTVCPlay redirecciona a las páginas de las marcas con el fin de tener acceso completo de los contenidos.</t>
  </si>
  <si>
    <t>Sumatoria de Contenidos en plataforma RTVC PLAY en funcionamiento en la vigencia</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</si>
  <si>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</si>
  <si>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PEI 1T</t>
  </si>
  <si>
    <t>Ajustes realizados versión 1.1 – Actualización 31 de marzo de 2023 contra la versión 1.0 publicada el 31 de enero de 2023
Con el fin de que los indicadores del Plan estratégico Institucional_PEI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Subdirección para la Gestión del Talento Humano, indicador, "Plan Estratégico de Talento Humano realizado y publicado", se ajusta la línea base por temas de calidad
•	Subdirección para la Gestión del Talento Humano, indicador, "Plan de vacantes elaborado y publicado", se ajusta la línea base por temas de calidad
•	Subdirección para la Gestión del Talento Humano, indicador, "Plan Institucional de Capacitación elaborado y publicado", se ajusta la línea base por temas de calidad
•	Subdirección para la Gestión del Talento Humano, indicador, "Plan de Bienestar elaborado y publicado", se ajusta la línea base por temas de calidad
•	Subdirección para la Gestión del Talento Humano, indicador, "Plan de Seguridad y Salud en el Trabajo elaborado y publicado", se ajusta la línea base por temas de calidad
•	Subdirección para la Gestión del Talento Humano, indicador, "Solicitudes de retiro gestionadas", se ajusta la línea base por temas de calidad
•	Subdirección para la Gestión del Talento Humano, indicador, "Porcentaje de avance cuentas por cobrar gestionadas conforme a la nómina recibida por FOPEP", se ajusta la línea base por temas de calidad
•	Subdirección para la Gestión del Talento Humano, indicador, "Porcentaje de avance en la generación de las certificaciones de temas pensionales atendidas, en relación con las recibidas", se ajusta la línea base por temas de calidad
•	Oficina para la Gestión de Ingresos del Fondo, indicador, "Número de informes correspondientes al seguimiento a la cadena de gestión integral del cobro", se modifica la redacción del indicador por temas de calidad
•	Oficina para la Gestión de Ingresos del Fondo, indicador, "Informes de ejecución presupuestal y contractual", se modifica la redacción del, indicador por temas de calidad
•	Subdirección Contractual, indicador, "Porcentaje de avance del PAA" se ajusta la línea base por temas de calidad en el indicador.
•	Oficina internacional, indicador, "Realizar o mantener acuerdos o convenios mediante instrumentos de cooperación internacional con países estratégicos y/o actores internacionales, que  aporten en la ejecución del plan nacional de desarrollo 2022-2026 en materia TIC", se modifica la redacción del indicador, y se ajusta la línea base por temas de calidad
•	Subdirección Administrativa, indicador, "Informe de Fortalecimiento realizado", se modifica la redacción del indicador por temas de calidad
•	Oficina Asesora de Planeación y Estudios Sectoriales, indicador, "cumplimiento del plan de acción", se ajusta línea base por temas de calidad
•	Oficina Asesora de Planeación y Estudios Sectoriales, indicador, "Avance en el desarrollo e implementación de Plataforma Integrada de Planeación y Seguimiento (PIPS)" se ajusta por temas de calidad
•	 Dirección Jurídica, indicador, "Disminución de la probabilidad de pérdida de demandas contra actos administrativos generales" se ajusta la línea base por temas de calidad
•	Dirección Jurídica, indicador, "Aumento en la suscripción de acuerdos de pago“, se ajusta la línea base por temas de calidad
•	“El catalizador Democratización de las TIC”, se cambia por “Superación de privaciones como fundamento de la dignidad humana y condiciones básicas para el bienestar” Dado que este sufrió modificación en el PND (areas: las que apliquen)</t>
  </si>
  <si>
    <t>PEI 2T</t>
  </si>
  <si>
    <r>
      <t>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 OCI ajuste por calidad se retira el verbo del objetivo uqedando de la siguiente forma "Evaluar el cumplimiento de las metas, actividades y objetivos estratégicos de la entidad, el cumplimiento normativo, así como  a los riesgos institucionales"
* GITEES, se unifican los indicadores del PINEI en uno solo "PORCENTAJE DE AVANCE DEL PINEI"
* JURIDICA se modifica el nombre del indicador y la tipologia del indicador quedando asi: "porcentaje de acuerdos de pago suscritos" y pasando a tipología Stock
*JURIDICA se modifica el nombre del indicador y la tipologia del indicador quedando asi: "porcentaje de avance en la emision de conceptos solicitados  competencia de la 
direccion juridica" y pasando a tipología Stoc
*Direccion de industria y comunicaciones se incluye elm indicador "Comunicaciones relevadas entre personas sordas y oyentes a través del servicio del
Centro de Relevo"
*</t>
    </r>
    <r>
      <rPr>
        <sz val="11"/>
        <rFont val="Aptos Narrow"/>
        <family val="2"/>
        <scheme val="minor"/>
      </rPr>
      <t>Direccion de Gobierno Digital: debido a un error involuntario por parte de la direccion, se ajusta a 0% el avance cuantitativo de los indicadores "Índice de gobierno digital en entidades del Orden Territorial " y el "Índice de gobierno digital en entidades del Orden Nacional"</t>
    </r>
    <r>
      <rPr>
        <sz val="11"/>
        <color theme="1"/>
        <rFont val="Aptos Narrow"/>
        <family val="2"/>
        <scheme val="minor"/>
      </rPr>
      <t xml:space="preserve">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*OGIF se ajusta la meta "Informes de ejecución presupuestal y contractual !
*OGIF se ajusta la meta "Actualización de la herramienta con los registros recientes de ingresos y gastos del Fondo Único de TIC"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r>
  </si>
  <si>
    <t>PEI 3T</t>
  </si>
  <si>
    <t>*Direccion de Economia Digital pasa el indicador "Empresas y/o empresarios que adoptan tecnologías para la transformación digital." a la iniciativa TECNOLOGIA QUE TRANSFORMA
* Medios Publicos, se ajusta la magnitud fisica de la meta "“Contenidos convergentes producidos y coproducidos”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 COLCERT, se incluye el indicador "Número de plataformas o sistemas de información disponibles para la seguridad digital del Estado" y se elimina el indicador "Personas capacitadas para la gestion TI y en seguridad y privacidad de la informacion"</t>
  </si>
  <si>
    <t>OFRTIC: teniendo en cuenta el ejercicio de planeacion estrategica realizado a finales de 2023 y actualizacion de las HV de indicadores se actualizan las metas vigencia 2024 para los indcadores "Número de socializaciones, mesas de trabajo y/o atenciones que tengan por objetivo el fortalecimiento y sensibilización a nivel nacional,  de los grupos con intereses TIC, en la oferta institucional y en los procesos y procedimientos estratégicos del sector." y "Numero de acciones realizadas en el marco de la politica Pública de Comunicaciones de y para los Pueblos Indígenas"
OI: ajuste de nombre de un indicador
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</si>
  <si>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</si>
  <si>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PEI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FOMENTO REGIONAL: actualización del presupuesto, y creación de 3  productos con sus respectivos indicadores en la iniciativa “Fortalecimiento de capacidades de los grupos con interés en temas TIC del país, orientado hacia el cierre de brecha digital regional.” en el Plan Estratégico Institucional pasando de un valor de $ 6.212.232.791 a $ 26.445.953.566:  producto "Herramienta formativa para el auto-aprendizaje en competencias digitales y apropiación de tecnologías de la información y las comunicaciones" cuya meta es "Número de
herramientas formativas para el auto-aprendizaje en competencias digitales y apropiación de tecnologías de la información y las comunicaciones"; producto "Co-laboratorios
especializados en medios digitales"cuya meta es "Número de colaboratorios especializados en medios digitales" ; producto "Actas de caracterizaciones para la implementación de la iniciativa CDC - Comunidades de Conectividad y/o proyectos de última milla en todo el territorio nacional" meta "Número de caracterizaciones para la implementación de la iniciativa CDC -
Comunidades de Conectividad y/o proyectos de última milla en todo el territorio nacional.
COLCERT: ajuste en el plan estratégico sectorial y se realizó la actualización del presupuesto de las iniciativas E1-L2-3000/Capacidades para la resiliencia en Seguridad Digital pasando de $ 18.490.200.000,00 a $ 18.475.011.000 y E1-L2-4000 Cultura de seguridad digital para prevención y preparación del estado colombiano pasando de $ 1.009.800.000 a $ 1.024.989.000
SPI:  actualizar el valor total de la iniciativa "FORTALECIMIENTO DE LAS CAPACIDADES INSTITUCIONALES PARA LA SEGURIDAD Y PRIVACIDAD DE LA INFORMACIÓN. E2-D5-
3000" dado a la redistribución de recursos por la eliminación de actividades del proyecto, tendrá una nueva distribución presupuestal. El presupuesto asignado originalmente de $2.481.012.000,00 se ha modificado a $2.391.012.000,00 Esta actualización ha sido realizada con el fin de optimizar los recursos y garantizar una correcta ejecución del proyecto.
GTO: ajuste en el ppto de  las iniciativas iniciativa E2-D5-1000 Fortalecimiento de las Capacidades Institucionales para Generar Valor Público pasando de $ 444.192.000 a  $413.490.274 y
la iniciativa y E2-D3-1000 FORTALECIMIENTO DE LOS MECANISMOS QUE GENEREN CONFIANZA EN LA INSTITUCIONALIDAD Y PERMITEN LA LUCHA CONTRA LA CORRUPCIÓN pasando de $8.004.538.182 a $ 8.907.419.776
DVIC: Por Traslado presupuestal se ajusta presuouesto de la iniciativa E1-L1-1000_ Supervisión Inteligente pasando a $ 22.370.105.598 y la inciativa E1-L1-6000 Acercamiento al usuario y mitigación de incumplimientos de las empresas del sector  pasando a $ 100.552.000
APELACIONES : Se ajusta el ppto de la iniciativa E1-L1-8000 Control integral de las decisiones en segunda instancia en los servicios de comunicaciones (móvil/ no móvil), postal, radiodifusión sonora y televisión. pasando a $ 320.744.180
SUBD FINANCIERA: Se ajusta el ppto de la iniciativa E2-D2-4000_Gestión Adecuada de los Recursos Fondo Único de TIC, pasando a $2.671.396.790
OFICINA INTERNACIONAL:Se ajusta el ppto de la iniciativa E2-D3-3000 Fortalecimiento en la gestión internacional, según las necesidadeS que tengan de MINTIC pasando a $ 1.365.755.932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</si>
  <si>
    <t>PES 4T</t>
  </si>
  <si>
    <t>* DED: redistribución y aumento de la meta del indicador Formaciones finalizadas en habilidades
digitales de la iniciativa E1-L3-5000/Desarrollo de habilidades digitales para la vida
*DICOM: ajustar el presupuesto
de la iniciativa “E1-L1-7000 Fortalecimiento del sector TIC y Postal”, debido a la reducción presupuestal
indicada en los Decretos 1522 y 1523 del 18 de diciembre de 2024
*DGD: modificación del valor asignado a la
iniciativa “E1-L2-1000 TRANSFORMACIÓN DIGITAL PARA LA PRODUCTIVIDAD DEL ESTADO A TRAVÉS DE LA
POLÍTICA DE GOBIERNO DIGITAL”, en el Plan Estratégico Institucional (PEI) y en Plan Estratégico Sectorial (PES) cuyos
recursos se derivan la ficha de inversión: “202300000000132- Fortalecimiento de las tecnologías de la información y las
comunicaciones en las entidades del estado para la transformación digital del sector público a nivel nacional” a cargo de
la Dirección de Gobierno Digital; debido a la reducción de recursos bloqueados mediante el Decreto 1522 del 18 de
diciembre 2024 “Por el cual se reducen unas apropiaciones en el Presupuesto General de la Nación de la vigencia fiscal
de 2024 y se dictan otras disposiciones”
*CPE: actualización de metas en PES_PEI 2024; teniendo en cuenta el aumento en la adquisición de numero de equipos y laboratorios. iniciativa: Facilitar el acceso y uso de las tecnologías de la información y las comunicaciones en todo el territorio nacional
*MP: ajustar la meta del producto Servicio de producción y/o coproducción de contenidos convergentes, la cual actualmente se encuentra en 1225 y debe aumentar a 1227. El motivo del ajuste se debe a la optimización de los recursos sobrantes de un proceso de selección abreviada realizado en otro proyecto de la misma iniciativa.</t>
  </si>
  <si>
    <t>pes</t>
  </si>
  <si>
    <t>Apropiación 2024</t>
  </si>
  <si>
    <t xml:space="preserve">EJECUCION 2024 </t>
  </si>
  <si>
    <t>EJECUCION 2025</t>
  </si>
  <si>
    <t>CIERRE EJECUCION META 2024</t>
  </si>
  <si>
    <t>Meta 2025</t>
  </si>
  <si>
    <t>reporte de avance  cuantitativo 1T_2025</t>
  </si>
  <si>
    <t>reporte de avance  cuantitativo  2T_2025</t>
  </si>
  <si>
    <t>reporte de avance cuantitativo 3T_2025</t>
  </si>
  <si>
    <t>reporte de avance 4T_2025</t>
  </si>
  <si>
    <t>Avance Acumulado 2025 (AA+AB+AD)</t>
  </si>
  <si>
    <t>JUSTIFICACION DEL RETRASO Y OBSERVACIONES  1T</t>
  </si>
  <si>
    <t>JUSTIFICACION DEL RETRASO Y OBSERVACIONES  2T</t>
  </si>
  <si>
    <t>JUSTIFICACION DEL RETRASO Y OBSERVACIONES  3T</t>
  </si>
  <si>
    <t>SI SE REQUIERE REPROGRAMAR META CON REZAGO EN 2025 JUSTIFICAR</t>
  </si>
  <si>
    <t>COLUMNA PARA FILTRAR POR DEPENDENCIA</t>
  </si>
  <si>
    <t>Código NUEVO iniciativa (ASPA)</t>
  </si>
  <si>
    <t>responsable area GITPSE</t>
  </si>
  <si>
    <t>ESTADO ENTREGA HV indicadores 2024</t>
  </si>
  <si>
    <t>link soportes/evidencias</t>
  </si>
  <si>
    <t>indicador hallazgo 14</t>
  </si>
  <si>
    <t>OBSERVACIONES A SEGUIMEINTO 3T</t>
  </si>
  <si>
    <t>Verificaciones
realizadas bajo el
enfoque de riesgo a los
PRST y Operadores
Postales.</t>
  </si>
  <si>
    <t>Para el primer trimestre de 2025, se realizaron 224 verificaciones frente al cumplimiento de obligaciones a cargo de los PRST y Operadores Postales.</t>
  </si>
  <si>
    <t>No aplica retraso teniendo en cuenta que la programación del indicador PES esta en linea con la programación de Clarity y su periodicidad de reporte es trimestral, siendo este:  
1: 226
2:1.356
3:2.127
4:1.194</t>
  </si>
  <si>
    <t>E1-L1-1000</t>
  </si>
  <si>
    <t>Trámites realizados que
impactan la gestión de
las actuaciones
administrativas.</t>
  </si>
  <si>
    <t xml:space="preserve">Para el primer trimestre se adelantaron un total de 1.557 actuaciones administrativas de las 1.310 programadas,  dentro de los terminos legalmente establecidos, superando con ello la programación de los tramites administrativos a resolver y mostrando con ello la  eficiencia en los resultados obtenidos para el periodo  </t>
  </si>
  <si>
    <t>No aplica retraso teniendo en cuenta que la programación del indicador PES esta en linea con la programación de Clarity, la cual es: 
1T:1.310
2T:1.540
3T:1.140
4T:980</t>
  </si>
  <si>
    <t>Herramientas
tecnológicas mejoradas,
desarrolladas y/o
actualizadas para la
verificación y control del
cumplimiento de
obligaciones a cargo de
los PRST.</t>
  </si>
  <si>
    <t xml:space="preserve">Durante el primer trimestre se adelanto todo el proceso de planeación para adelantar el proceso de contratación con el proveedor Tes-America, logrando el 19 de marzo radicar ante la Subdirección de Gestión Contractual el proceso de contratación </t>
  </si>
  <si>
    <t xml:space="preserve">No Aplica </t>
  </si>
  <si>
    <t xml:space="preserve">Respecto al proyecto Nacional de Alta Velocidad, de los 47 AMN establecidos en la meta, ha se había entregado 36 y se instaló en el ANM Yavaraté, su zona wifi y dos hogares conectados con tecnología de microonda.
</t>
  </si>
  <si>
    <t>Sobre los municipios restantes, estamos en un proceso de presunto incumplimiento con el contratista ANDIRED.</t>
  </si>
  <si>
    <t>E1-L1-2000</t>
  </si>
  <si>
    <t xml:space="preserve">Se tienen los 788 municipios instalados y en operación </t>
  </si>
  <si>
    <t>El avance de los hogares conectados a marzo 31 de 2025 representa la suma de los accesos que se lograron con la implementación de los proyectos de Líneas de Fomento I, Líneas de fomento II y Conectividad en entes territoriales Atlántico y Norte de Santander</t>
  </si>
  <si>
    <t>E1-L1-3000</t>
  </si>
  <si>
    <t xml:space="preserve">
El avance reportado de 13.477 centros corresponde a 7468 de la Región A, con cumplimiento de requisitos y en operación. Así mismo, para la Región B se tienen 6009 centros digitales que se encuentran en operación y los 580 restantes. </t>
  </si>
  <si>
    <t xml:space="preserve"> De los 580 centros restantes 570 se encuentran en etapa de instalación y puesta servicio, los 10 restantes se encuentran en planeación. </t>
  </si>
  <si>
    <t>E1-L1-4000</t>
  </si>
  <si>
    <t xml:space="preserve">Del proyecto de Centros Digitales se tienen 13.477 en operación y 1.211 Zonas Comunitarias para la Paz en operación. </t>
  </si>
  <si>
    <t>Con respecto a las 1.211 Instituciones educativas en fase de operación a la fecha. Durante el mes de marzo la interventoría efectúo visitas de verificación a 21 nuevas sedes educativas cuyas instalaciones fueron aprobadas e iniciaran operación el 01 de abril. Con respeto a las 22 instituciones educativas cuya instalación se encontraba rezagada en el departamento de Arauca por eventos de fuerza mayor, se está avanzando de acuerdo con el cronograma propuesto por el contratista, se tienen ya instaladas 11 las cuales están en proceso de verificación por parte del interventor. Se espera que las 1262 ZCP que conforman el proyecto se encuentren completamente operativas el 01 de mayo.</t>
  </si>
  <si>
    <t>NA</t>
  </si>
  <si>
    <t>Los recursos en rezago por ejecutar, correspondiente a: $94,410,622,168, fueron ejecutados asi: $86.341.491,927 se ejecutaron mediante una reserva por falta de PAC, ya desembolsada, y los recursos restantes correspondientes a $8.069.130.241 fueron reintegrados al FUTIC, debido a ahorros en el proceso de contratación. Para una ejecución del 100% de los recursos en rezago 2024</t>
  </si>
  <si>
    <t>El convenio se prorrogó a 30 de junio de 2025, y ya cuenta con la ejecucion al 100% de todos los recursos.</t>
  </si>
  <si>
    <t>E1-L3-1000</t>
  </si>
  <si>
    <t>Enero: Se realizó la planificación de las contribuciones que se van a presentar en 2025
Febrero: Durante el mes de febrero se asistieron a las reuniones del WP5D y de COMTELCA, lo que permite adquirir insumos para la construcción de las posturas.
Marzo: Se asistió a la reunión del Comtelca, al MWC, al Satshow, al SG6 y al SG7, acorde con la Agenda de Participación Internacional donde se obtuvieron insumos para la construcción de posturas</t>
  </si>
  <si>
    <t>no aplica</t>
  </si>
  <si>
    <t>E1-L1-5000</t>
  </si>
  <si>
    <t>Se expidió la Resolución 31 del 5 de febrero de 2025 la cual actualiza el Apéndice A del Plan Técnico Nacional de Radiodifusión Sonora en FM.</t>
  </si>
  <si>
    <t>Enero: Se realizó la Planeación de los proyectos en el mes de enero.
Febrero:Se realizó la discusión y definición de alcance de las actividades y se comenzaron a ajecutar la actividades
Marzo: Se realizaron las 3 actividades de años anteriores en proceso de cierre con documento final Sistemas de Transporte Inteligente (ITS)
Espectro para inteligenicia artificial
Redes móviles de acceso para sectores productivos</t>
  </si>
  <si>
    <t>Actividades de vigilancia, inspección y control ejecutadas:
- Vigilancia: Mediciones del servicio de televisión en tecnología analógica y digital en los siguientes municipios:  Chinavita (Boyacá) 3 puntos y 36 verificaciones a operadores, Soracá (Boyacá)  3 puntos y 36 verificaciones a operadores y  Sotaquira (Boyacá)  3 puntos y 36 verificaciones a operadores 
* Se realizaron mediciones del Plan Anual de Vigilancia 2025: Banda 370-400MHz, Banda 3500 MHz, Banda 2500 MHz, Radionavegación Aeronáutica y Banda AWS.
* Se realizaron mediciones recurrentes: Banda 900 MHz, Banda RDS FM (Ocupación y parámetros), Móvil Aeronáutico, Y Banda 2400 MHz.
* Se realizaron mediciones para la atención de solicitudes fuera del Plan Anual de Vigilancia 2025
* EMR Funza: Se monitorearon las frecuencias TX 156.0625MHz y RX 151.0625MHz, para identificar posibles interferencia en el servicio.
* EMR Bogotá 3: Se realizaron monitoreos con el fin de identificar el uso no autorizado en las frecuencias: 148.375 MHz, 151 MHz, 151.6125 MHz, 152.875 MHz, 155.6 MHz, 156.0625 MHz, 156.725 MHz, 160.7125 MHz, 160.7375 MHz y 160.8125 MHz.
* EMR Pereira: Se realiza el monitoreo de las frecuencias: 149.0625 MHz, 153.6875 MHz, 154.0875 MHz, 155.6135 MHz.
* EMR Cali y Popayán: Se continúan con los monitoreos en modo directo de las frecuencias 90.1 MHz y 90.2 MHz para detectar usos no autorizados por parte de grupos armados al margen de la ley.
* Se realiza monitoreos del segmento de frecuencia 3380-3460 MHz para verificar si el segmento presenta ocupación por parte del operador Telecall.
* EMR Villavicencio: Se realizaron monitoreos con el fin de identificar el uso no autorizado en las frecuencias: 422.4 MHz, 861.9625 MHz, 862.2125 MHz, 866.0625 MHz, 866.5625 MHz, 866.8125 MHz, 867.0625 MHz, 867.3125 MHz, 867.5625 MHz, 867.8125 MHz, 868.0625 MHz, 868.3125 MHz, 866.5625 MHz, 866.8125 MHz, 867.0625 MHz, 867.3125 MHz, 867.5625 MHz, 867.8125 MHz, 868.0625 MHz, 868.3125 MHz, 868.7875 MHz, 154.3875 MHz, 161.4875 MHz, 5492 MHz y 5739 MHz.
- Inspección:  69 verificaciones en campo, mediante las cuales  se atendieron casos relacionados con visitas técnicas a usuarios de redes y/o servicios de radiocomunicaciones, así como también la verificación del posible uso clandestino del espectro. Éstas verificaciones se llevaron a cabo en diferentes municipios de los departamentos de Valle del Cauca, Bolívar, Cundinamarca, Boyacá, Cauca, Tolima, Santander, Antioquia, Atlántico y Cesar. Tres (3) mediciones tipo malla en Ubate, Funza y Cota (Cundinamarca), así como, tres estaciones escogidas aleatoriamente que se les había entregado certificación de conformidad, con el fin de corroborar su escenario y cumplimiento de los niveles de campos electromagnéticos.
- Control: Se proyectaron los siguientes actos administrativos: 24 de trámite, 5 decisiones de primera instancia.</t>
  </si>
  <si>
    <t>Enero: Se realizó la Planeación de los proyectos en el mes de enero
Febrero: Presentación con resultados del contrato (170) de (2024) por parte de la Universidad Externado de Colombia y presentación de la propuesta de agenda para el Congreso Internacional de veinte veinticinco.
Marzo: Encuentro con la Universidad Externado de Colombia relacionado con el Convenio 170 de 2024 para analizar el uso no autorizado del espectro radioeléctrico (Cartilla Informativa). Sesión de monitoreo de los compromisos posteriores al contrato (elaboración de artículo académico) por parte de la Universidad de Manizales en el marco del Convenio 163.</t>
  </si>
  <si>
    <t>Para el 1T, la Entidad continua estableciendo la relación de 4 estudiantes por equipo</t>
  </si>
  <si>
    <t>E1-L3-2000</t>
  </si>
  <si>
    <t>Para el 1T la entidad avanzo con la entrega a sedes educativas de equipos de computo correspondientes al rezago del año 2024</t>
  </si>
  <si>
    <t>Para el 1T la entidad se encuentra en la fase de planeación para despacho de equipos de computo para personal docente, se proyecta a iniciar entrega en el 2 semestre del año</t>
  </si>
  <si>
    <t>La actividad se tiene planeada reportar al finalizar la totalidad de entrega de equipos de computo; razón por la cual se proyecta a reportat en el mes de diciembre 2025</t>
  </si>
  <si>
    <t xml:space="preserve">En el 1T La entidad gestióno la totalidad de PQRS radicados, en donse de presentaron un total de 962 casos </t>
  </si>
  <si>
    <t>En el 1T La entidad proyecta iniciar la entrega de laboratorios en el segundo semestre del año, una vez se realice el proceso de focalización</t>
  </si>
  <si>
    <t>En el 1T se realizo la formación de docentes correspondientes a formación rezago de los años 2023 (609) y 2024 (917)</t>
  </si>
  <si>
    <t>En el 1T no se reporta la realización de eventos, toda vez que la Entidad proyectó iniciar la gestión de eventos  en el 2 semestre de 2025</t>
  </si>
  <si>
    <t>En el 1T se realizo la formación de estudiantes correspondientes a formación rezago de los años 2023 (9500) y 2024 (10154)</t>
  </si>
  <si>
    <t>En el 1T no se reporta capacitación de personas, toda vez que la Entidad proyectó iniciar la gestión de eventos  en el 2 semestre de 2025</t>
  </si>
  <si>
    <t xml:space="preserve">En el 1T la entidad inicio actividad de retoma de 5410 equipos obsoletos entregados por sedes educativas públicas </t>
  </si>
  <si>
    <t xml:space="preserve">En el 1Tcon la activiad de retoma se da inicio a la demanufactura reportando 15,94 toneladas </t>
  </si>
  <si>
    <t>En el 1T no se reporta la realización de KITS RAEE, toda vez que la Entidad proyectó iniciar la gestión de eventos  en el 2 semestre de 2025</t>
  </si>
  <si>
    <t>En el 1T no se reporta capacitación en temas RAEE, toda vez que la Entidad proyectó iniciar la gestión de eventos  en el 2 semestre de 2025</t>
  </si>
  <si>
    <t>En el 1T no se reporta realización de eventos, toda vez que la Entidad proyectó iniciar la gestión de eventos  en el 2 semestre de 2025</t>
  </si>
  <si>
    <t>En el 1T se realizo la entrega directa de equipos de computo a estudiantes menores de edad correspondientes a entrega rezago de2024</t>
  </si>
  <si>
    <t>FALTA DILIGENCIAMIENTO POR PARTE DEL AREA</t>
  </si>
  <si>
    <t>Se avanzó en la diagramación y corrección de estilo de las guías pedagógicas para la enseñanza de pensamiento computacional en los grados de transición,1,2,5,8,9,10 y 11. Se llevó a cabo la primera ronda de talleres de formación presencial a los pares expertos de los nodos y se seleccionaron las primeras 331 sedes de transferencia que conformarán la red de experticia colaborativa de los nodos durante el año 2025. Se avanzó en los talleres de formación de la 2 cohorte de docentes rurales del caribe y la primera cohorte de docentes rurales del pacífico, en donde se entregaron170 kits del juego Biobots para su implementación en aula.</t>
  </si>
  <si>
    <t>E1-L3-3000</t>
  </si>
  <si>
    <t>Se inició y se continúa en la etapa precontractual. Desde la DATIC se adelantó el proceso de cotización en el que se recibieron cotizaciones por parte de algunas universidades públicas, lo que abre las puertas para la posibilidad de estructurar un contrato interadministrativo. Se confirma que se emitió el CDP para el programa.</t>
  </si>
  <si>
    <t>Durante este periodo se finalizó la consolidación de los documentos contractuales, se realizó un evento de cotización en SECOP II y se recibió la propuesta técnica de un proveedor.</t>
  </si>
  <si>
    <t>la primera fecha de medición se encuentra como avance despues del 1er Semestre 2025</t>
  </si>
  <si>
    <t>No se presenta retraso, la primera fecha de medición se encuentra como avance despues del 1er Semestre 2025</t>
  </si>
  <si>
    <t>E1-L2-1000</t>
  </si>
  <si>
    <t>Al corte del mes de marzo, se reporta un avance significativo de 832 personas certificadas en los 19 cursos ofrecidos a través de la estrategia TalentoGovTech, liderada por la Dirección de Gobierno Digital. Este resultado refleja el compromiso con el fortalecimiento de las competencias digitales en el ámbito gubernamental y evidencia el impacto positivo de la estrategia en la formación y capacitación de talento para afrontar los retos de la transformación digital</t>
  </si>
  <si>
    <t>No se registraron retrasos en el primer trimestre (1T), ya que todas las actividades se desarrollaron conforme al cronograma establecido. La planificación y ejecución han permitido el cumplimiento de los plazos previstos.</t>
  </si>
  <si>
    <t>Se registra un progreso del 26%, equivalente a 206 de las 800 entidades del orden nacional y territorial que han abierto, actualizado o implementado el uso de datos abiertos. Este avance refleja el esfuerzo continuo por promover la transparencia y el acceso a la información pública, alineado con los objetivos establecidos en la estrategia de datos abiertos.</t>
  </si>
  <si>
    <t>SENATIC: Se avanzó en la validación de personas certificadas para el desembolso, por lo que se mantiene la cifra de las 34.380 personas certificadas.
TALENTO TECH: Durante el periodo de corte se avanzó con el proceso de firmas para la modalidad de selección abreviada (FTIC-SAPMC-001-2025) de la Región 7 Lote 2 y Región 8 Lote 1 y 2,  al cual se presentaron 19 oferentes los cuales estan en etapa de evaluación. Asi mismo, en el periodo señalado de la vigencia 2025 se certificaron 10.056 personas en habilidades digitales, lo que da un consolidado final de 41.708 personas certificadas en habilidades digitales.
SOCIEDAD DIGITAL: Se definió plan de acción 2025 con cada uno de los aliados, se aprobó un nuevo enfoque del programa por ciclos de inscripciones (dos al año), se articuló con equipos de los aliados TEC una nueva oferta de formación con +50 cursos. Adicionalmente, se definió y aprobó el evento de lanzamiento de convocatoria: AvanzaTEC FEST junto a los 13 aliados tecnológicos, en un espacio académico y de formación en la U Santo Tomás. Por ultmo, se solicitaron ajustes página web con nueva oferta de formación 2025 para lanzamiento.
GENERACION TIC: El proyecto ya alcanzó sus metas proyectadas. Estuvo en ejecución hasta el 30 de julio. Se encuentra en etapa de cierre. Continúa el proceso de liquidación.</t>
  </si>
  <si>
    <t>E1-L3-5000</t>
  </si>
  <si>
    <t>Se inició y se continúa en la etapa precontractual. Se han realizado ajustes en el estudio previo, anexo técnico y estudio del sector de acuerdo con los requerimientos del FUTIC y la subdirección de contratación. Adicionalmente, se confirma que se realizó la emisión del CDP.</t>
  </si>
  <si>
    <t>E1-L3-4000</t>
  </si>
  <si>
    <t xml:space="preserve">Desde la misionalidad de la Agencia Nacional Digital se ha sostenido la operación y brindado soporte de los 3 Servicios Ciudadanos Digitales Base (Autenticación, Interoperabilidad y Carpeta Ciudadana). Paralelamente se están realizando mesas de trabajo con la Dirección de Gobierno Digital del MinTIC para la definición y estructuración de los anexos técnicos del convenio interadministrativo de Servicios Ciudadanos Digitales para la vigencia 2025, mediante el cual se soportará, evolucionará y articularán los Servicios. </t>
  </si>
  <si>
    <t>E1-L2-2000</t>
  </si>
  <si>
    <t>Desde la Agencia Nacional Digital durante el primer trimestre se realizó el acompañamiento a 11 entidades, con el fin de hacer la preparación para su vinculación a los Servicios Ciudadanos Digitales. Es pertinente anotar que, para concluir la fase final del acompañamiento se requiere la suscripción del Convenio de SCD para 2025.</t>
  </si>
  <si>
    <t>En la planificación inicial de la vigencia 2025 se contempló avanzar puntualmente en dos estrategias: i) Avanzar en la realización de una consultoría de factibilidad para convertir a la AND en ente certificadora de SCD; y ii) Implementación a través de la AND de la Nube pública de Colombia. 
Propuestas que fueron presentadas, justificadas y sometidas a aprobación por parte de MINTIC, con el propósito de buscar los recursos financieros para apalancar su ejecución. Una vez surtido el proceso, tras evaluación de MINTIC y miembros de Junta, no se encontró viable su ejecución para 2025, por temas presupuestales y debido a que el proyecto de nube pública ya se está estructurando desde el Gobierno Nacional.
Sin embargo, la AND considerando la importancia de estas estrategias, tratará por medio de recursos propios, toda vez que no cuenta con aportes nación, estudiar su viabilidad.</t>
  </si>
  <si>
    <t>ICETEX: en el periodo del informe, en el marco del proyecto de Fábrica de Software del ICETEX, se cumplió con el siguiente producto digital:
Producto desarrollado: en el aplicativo Cambio de Deudor Solidario se mejoró el Servicio de Preguntas Reto realizando integraciones con la Registraduría Nacional del Estado Civil (RNEC) y SISBÉN para robustecer el desarrollo de validación de identidad del Beneficiario; además, continuar control de cambios en los criterios para visualizar el botón cambio de Deudor Solidario así como iniciar los ajustes de los HTML para envío de correo.
Fondo Nacional del Ahorro: en el periodo del informe, en el marco del proyecto de Fábrica de Software del FNA, se cumplió con el siguiente producto digital:
Producto desarrollado: Automatización de Tableros en Azure DevOps Construcción de software  AND_FNA, se llevaron a cabo sesiones estratégicas para socializar los requerimientos y la implementación de la automatización mediante el tablero de control en Azure DevOps, asegurando una comprensión integral de los procesos. Como resultado, se estableció un flujo de trabajo que se ejecuta a través de Power Automate para la realización de diversas operaciones, facilitando la obtención de resultados a través de Power BI. 
Agencia Nacional de Infraestructura: en el periodo del informe, en el marco del proyecto de infraestructura ANI, se cumplió con:
Producto ejecutado: fortalecimiento integral de la capacidad de cómputo, seguridad de la información, almacenamiento, redes, virtualización y conexos de la infraestructura tecnológica, en el cual se realizó: instalación de la fibra para el canal MPLS; ingreso a Nébula del hardware de Hiperconvergencia, almacenamiento, Switch core y Switch de acceso; traslado al Datacenter Tier IV y las gestiones para el canal de MPLS; licenciamiento Veeam; instalación y configuración del ExaGrid; Socialización del Site Survey.</t>
  </si>
  <si>
    <t>Desde la red de alianzas estratégicas vigente de la AND, se están desarrollando los siguientes proyectos:
ANI Collocation: Aliado HOSTDIME.
ANI Hiperconvergencia, Almacenamiento y Backup: Aliado GTS.  
ANI Adecuadiones: Aliado BIRDUN. 
ANI Redes: Aliado IKUSI.
ANI Seguridad: Aliado CONVIEST.
ICETEX Mesa de servicios: Aliado T&amp;S .
ICETEX Fábrica de Software: Aliado OPITECH.
FNA Fábrica de Software: Aliado OPITECH. 
DAFP Servicios de Nube Privada: Aliado ADA.</t>
  </si>
  <si>
    <t>Durante este periodo se han atendido y gestionado el 100% de los incidentes de seguridad digital reportados al ColCERT.</t>
  </si>
  <si>
    <t>Las actividades se han desarrollado según el tiempo previsto</t>
  </si>
  <si>
    <t>E1-L2-3000</t>
  </si>
  <si>
    <t>SIN PROGRAMACION 2025</t>
  </si>
  <si>
    <t>Durante este periodo el equipo inicio con el diseño y el desarrollo del contenido de unas infografias en seguridad digital para las entidades públicas.</t>
  </si>
  <si>
    <t>Durante el presente periodo se sensibilizaron a 110 pertenecientes al Fondo Nacional del Ahorro en habitos de seguridad digital</t>
  </si>
  <si>
    <t>Durante este periodo se han realizado el 100% de los ánalisis de vulnerabilidades solicitados al ColCERT y se han generado las recomendaciones correspondientes.</t>
  </si>
  <si>
    <t>Actualmente se esta estruturando el proceso con los respectivos documentos precontractuales de acuerdo a los tiempos previsto en el cronograma</t>
  </si>
  <si>
    <t>E1-L2-4000</t>
  </si>
  <si>
    <t xml:space="preserve">Durante el periodo se realizaron 19 actividades de promoción y prevención cuyo resultado se consolidará en el informe final de promoción y prevención </t>
  </si>
  <si>
    <t>No Aplica</t>
  </si>
  <si>
    <t>E1-L1-6000</t>
  </si>
  <si>
    <t>Acciones desarrolladas
de promoción y
prevención.</t>
  </si>
  <si>
    <t>Durante el primer trimestre se llevaron a cabo un total de 19 actividades de promoción y prevención, logrando con ello un cumplimiento satisfactorio</t>
  </si>
  <si>
    <t>No aplica retraso teniendo en cuenta que la programación del indicador PES esta en linea con la programación de Clarity, la cual es: 
1T:17
2T:96
3T:96
4T:67</t>
  </si>
  <si>
    <t>Dentro de los proyectos normativos publicados para comentarios de los grupos de valor, se destaca el proyecto de resolución sobre requisitos de red del servicio de Mensajería Expresa, el propósito del proyecto, por una parte, es ajustar los requisitos patrimoniales previstos en la reglamentación vigente para el servicio de Mensajería Expresa acorde a lo preceptuado en el inciso 4 del artículo 313 de la Ley 2294 de 2023, asimismo se racionalizan los mencionados requisitos patrimoniales con el objetivo de verificar únicamente los soportes conducentes que demuestran el capital social establecido en el literal b) del artículo 4 de la ley 1369 de 2009 para los Operadores Postales.
Por otra parte, en materia operativa se desarrolla con mayor claridad los aspectos que debe contemplar el plan detallado que corresponde acreditar a los interesados en habilitarse como operadores postales del servicio de Mensajería Expresa por primera vez. En general, se ajustan todos los requisitos de red con la finalidad que su acreditación sea más clara y expedita para impulsar la presentación de solicitudes de habilitación e impulsar la libre competencia del sector portal.
Los comentarios se recibieron hasta el 17 de marzo.</t>
  </si>
  <si>
    <t>El avance se encuentra conforme lo planeado.</t>
  </si>
  <si>
    <t>Direcciónde Industria de Comunicaciones</t>
  </si>
  <si>
    <t>E1-L1-7000</t>
  </si>
  <si>
    <t>Servicio de asistencia técnica</t>
  </si>
  <si>
    <t>Cuantificar el número total de beneficiarios que han accedido a los trámites y servicios prestados por la Dirección de Industria de Comunicaciones publicados en la página de la entidad, que permiten fortalecer el sector de las Tecnologías de la Información y Comunicación (TIC) y el servicio postal. Los beneficiarios pueden ser 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t>
  </si>
  <si>
    <t>Sumatoria beneficiarios de los servicios prestados para el fortalecimiento del sector tic y postal</t>
  </si>
  <si>
    <t>Con corte al 30 de marzo se dio atención a 1959 solicitudes (Trámites - PQRSD), las cuales han sido presentadas por 1494 grupos de valor de la industria de comunicaciones.</t>
  </si>
  <si>
    <t>El 10 de marzo se publicó la Resolución 00918, “Por la cual se ordena la apertura de la Convocatoria Pública No. 001 de 2024 y se crea el Comité Evaluador”, cuyo objeto es la selección objetiva para declarar viabilidades para el otorgamiento de licencias de concesión en virtud de las cuales se prestará, en gestión indirecta, el Servicio Público de Radiodifusión Sonora Comunitario, por parte de comunidades organizadas, en frecuencia modulada (F.M.), con estaciones de cubrimiento clase D, en los municipios y áreas no municipalizadas del territorio nacional incluidas en el anexo técnico de los términos de referencia definitivos de la Convocatoria.
El 13 de marzo se publicó la Resolución 1027, 'Por la cual se declara la apertura del Proceso de Selección Objetiva No. 001 de 2025', cuyo objeto es el otorgamiento de permisos para el uso del espectro radioeléctrico en las bandas atribuidas a los servicios radioeléctricos fijo y móvil terrestre, de conformidad con el Cuadro Nacional de Atribución de Bandas de Frecuencias (CNABF).</t>
  </si>
  <si>
    <t>Se ha trabajado en la definición de la estrategia y el análisis de las acciones previas, el proceso aún se encuentra en una fase de planificación. Se han coordinado esfuerzos con la Subdirección de Competencia Digital para evaluar los resultados de la formación de los operadores postales durante 2024, lo cual permitirá ajustar y mejorar la estrategia para 2025. Además, se están definiendo y consolidando los contenidos formativos en comercio electrónico, a través de la colaboración con la Subdirección de Transformación Sectorial. Aunque el proceso está avanzando, la implementación de la convocatoria y la integración de los operadores postales depende de la finalización de esta fase estratégica.</t>
  </si>
  <si>
    <t>La implementación de las líneas de acción del PMSP se verán reflejadas al finalizar el cuarto trimestre 2024.</t>
  </si>
  <si>
    <t>Se realizaron ajustes a la propuesta a RTVC y los documentos pertinentes para la resolucion de transferencia</t>
  </si>
  <si>
    <t>se tendran reportes de avance a partir del segundo trimestre</t>
  </si>
  <si>
    <t>E1-L2-5000</t>
  </si>
  <si>
    <t>En el primer trimestre de la vigencia 2025 se ha fortalecido a cada uno de los operadores públicos de televisión (Telecaribe, Teleislas, Teleantioquia, Telecafé, Telepacífico, Canal TRO, Canal Capital, Teveandina y el operador nacional RTVC), con la financiación de sus planes de inversión. Con estos recursos los canales siguen cumpliendo su misionalidad de informar y educar a las audiencias del país, mediante la producción de nuevos contenidos multiplataforma. Que llegan a fortalecer sus parrillas. También se entregaron recursos al operador nacional RTVC para la ejecución de proyectos audiovisuales. Por otra parte, se firmó convenio con la red ATEI que les permite a los operadores públicos tener acceso a toda la plataforma de contenidos iberoamericanos. También se firmó convenio con FICCI para la participación de MinTIC en el marco del Festival de Cine de Cartagena. Finalmente se realizó una charla virtual con el proyecto Producción Audiovisual Colombia – PAC llamada “Derechos de autor en la música y el audiovisual: Gestión, regulación y como aplicarlo en nuestras producciones, la cual contó con la participación de 115 asistentes.</t>
  </si>
  <si>
    <t>E1-L2-6000</t>
  </si>
  <si>
    <t>Resolver los recursos de apelación presentados por los vigilados dentro de los términos de ley.</t>
  </si>
  <si>
    <t xml:space="preserve">Transformación del modelo de vigilancia, inspección y control del sector TIC. nacional </t>
  </si>
  <si>
    <t>Resoluciones que resuelven los recursos de apelación en terminos de ley</t>
  </si>
  <si>
    <t xml:space="preserve">Porcentaje de resoluciones expedidas que resuelven los recursos de apelación en los términos de ley respectos a los interpuestos por los vigilados. </t>
  </si>
  <si>
    <t>Este indicador busca resolver los recursos de apelación presentados por los vigilados en términos de ley.</t>
  </si>
  <si>
    <t>Cantidades de resoluciones expedidas dentro de los términos de Ley /Cantidades de recursos recibidos) *100</t>
  </si>
  <si>
    <t>Durante el primer tirmestre se resolvieron todos los recursos de apelación en terminos de ley presentados por los vigilados, de la siguiente manera: de 19 recursos recibidos se resolvieron 19 recursos para un avance del 100% del indicador.</t>
  </si>
  <si>
    <t>N/a</t>
  </si>
  <si>
    <t>E1-L1-8000</t>
  </si>
  <si>
    <t>En el mes de enero se entregaron y aprobaron 1.129 beneficiarios que implementaron su solución de comercio electrónico, para le mes de febrero la supervisión aprobó 1.340 beneficiarios del proyecto, en el mes de marzo se aprobaron 1.593 beneficiarios del proyecto Tu Negocio en Línea, para un acumulado de 4.062 benerficiarios en la vigencia 2025.</t>
  </si>
  <si>
    <t>E1-L2-7000</t>
  </si>
  <si>
    <t>Se trabaja en la planeación de los proyectos que se llevarán a cabo en la vigencia 2025 mediante los cuales se beneficiarán 16.000 personas con herramientas para el desarrollo de habilidades en la generación de negocios digitales.</t>
  </si>
  <si>
    <t xml:space="preserve">Se trabaja en la planeación de los proyectos que se llevarán a cabo en la vigencia 2025  mediante los cuales se beneficiaran 432 empresas con programas de acompañamiento, asistencia técnica o financiación para la Industria Digital, con el fin de impulsar la transformación productiva del país. </t>
  </si>
  <si>
    <t>Al cierre del I trimestre de 2025 desde RTVC se reporta que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para la vigencia 2025. Frente al avance estipulado para el periodo de medición, se reporta la generación de los siguientes contenidos por canal:
- Señal Colombia: 4 contenidos
- Canal Institucional: 3 contenidos
Es importante mencionar que los canales de la TV pública nacional mostraron un notable   crecimiento en audiencia y cuota de pantalla reflejada en los aumentos de rating y cuota de pantalla.  Lo anterior gracias a la incorporación de nuevos contenidos en las diversas franjas y la presencia en importantes eventos culturales que reforzaron la conexión con la audiencia y consolidando así la estrategia  convergente de RTVC.</t>
  </si>
  <si>
    <t>No aplica rezago teniendo en cuenta que se da cumplimiento a la meta establecida al cierre del I trimestre según programación realizada.</t>
  </si>
  <si>
    <t>E1-L2-8000</t>
  </si>
  <si>
    <t>Al cierre del I trimestre de 2025, la Subgerencia de Radio de RTVC a través de sus emisoras, generó un total acumulado de 8.748 horas de contenidos. A continuación, se desagrega las horas generadas por emisora:
• Radio Nacional de Colombia: 2.254 horas
• Radiónica: 1.523 horas
• Emisoras de Paz: 4.701 horas
No se presenta rezago teniendo en cuenta que se cumple la meta del trimestre de acuerdo con la programación realizada.</t>
  </si>
  <si>
    <t>E1-L2-9000</t>
  </si>
  <si>
    <t>Indicador formulado para reporte anual según programación.</t>
  </si>
  <si>
    <t>No aplica rezago teniendo en cuenta que el indicador se programó con frecuencia anual.</t>
  </si>
  <si>
    <t>Al cierre del I trimestre de 2025, la Subgerencia de Radio de RTVC a través de sus emisoras, generó un total 6 nuevos contenidos de radio producidos y emitidos así:
• Radio Nacional de Colombia: 6 contenidos</t>
  </si>
  <si>
    <t xml:space="preserve">Al cierre del I trimestre de 2025, la Subgerencia de Radio de RTVC a través de sus emisoras, generó un total de 1.885 contenidos digitales publicados, desagregados así por emisora: 
• Radio Nacional de Colombia: 1.738 contenidos
• Radiónica: 147 contenidos
Frente a la programación, se presenta un rezago de 113 contenidos teniendo en cuenta  los equipos que generan los contenidos se terminaron de conformar en el mes de marzo. Lo anterior no afectará el cumplimiento de la meta establecida para la vigencia y el indicador se nivelará en el transcurso del II trimestre de 2025. </t>
  </si>
  <si>
    <t xml:space="preserve">Frente a la programación, se presenta un rezago de 113 contenidos teniendo en cuenta  los equipos que generan los contenidos se terminaron de conformar en el mes de marzo. Lo anterior no afectará el cumplimiento de la meta establecida para la vigencia y el indicador se nivelará en el transcurso del II trimestre de 2025. </t>
  </si>
  <si>
    <t>META CUMPLIDA EN LA VIGENCIA 2024</t>
  </si>
  <si>
    <t xml:space="preserve">Indicador de medición anual </t>
  </si>
  <si>
    <t>Servicios  Postales Nacionales</t>
  </si>
  <si>
    <t>E1-L2-10000</t>
  </si>
  <si>
    <t>El acceso a la herramienta para la medición y el impacto de las audiencias se encuentra en etapa de contratación, se recibieron los documentos del contratista y actualmente se trabaja en la expedición del CDP. 
El estudio de audiencias en proceso de contratación es Centro Nacional de Consultoría – RPD Rating, que posee una muestra de hogares de 237.059 en los cuales hay más de 274 mil decodificadores de CLARO reportando información. Estos hogares se ubican en 733 municipios de Colombia. Algunas variables que se obtienen del estudio son: 
• Identificador único de hogar 
• Identificador único de dispositivo 
• Identificador de canal 
• Identificador de programa 
• Identificador de tiempo de cambio de canal 
• Código de municipio y tiempo local del municipio 
• Nivel Socio Económico 
• Modelo de dispositivo
La herramienta hoy permite entregar a la industria un análisis de Perfilamiento de la audiencia de los programas por sexo y edad asociada inicialmente a los hogares Claro, pero con integración de fuentes propias y secundarias que permiten establecer consumo, tenencia de servicios y sobre todo probabilidad precisa de composición del hogar y la estructura del consumo.  
• Establecer el perfil de los televidentes de un canal 
• Establecer el perfil de los televidentes de una franja 
• Establecer el perfil de los televidentes de un Programa 
• Establecer el perfil de los televidentes de un lapso de 5 minutos</t>
  </si>
  <si>
    <t>Por movimiento de recursos necesarios para la contratación del estudio de audiencias, se extendio la fecha para la expedición del CDP</t>
  </si>
  <si>
    <t>E1-L2-11000</t>
  </si>
  <si>
    <t>Estimulos entregados por las convocatorias Abre Cámara y Territorios al Aire para la producción y coproducción de contenidos multiplataforma para televisión y radio.</t>
  </si>
  <si>
    <t>Estímulos entregados</t>
  </si>
  <si>
    <t>Actualmente los proyectos para las capacitaciones en temas relacionados con el modelo de convergencia de la televisión pública se encuentran sin recurso. Por esta razón no se tienen avances en el primer trimestre de la vigencia 2025.</t>
  </si>
  <si>
    <t xml:space="preserve">En la convocatoria ABRE CÁMARA, el 27 de marzo se realizó una mesa con los representantes de las agremiaciones con el fin de escuchar su propuesta sobre las categorías a presentar. Luego el equipo técnico se reunió y se finalizó la redacción del borrador de condiciones, el cual se publicará para comentarios el 4 de abril.
Con respecto a la convocatoria Territorios al Aire, una alianza entre MINTIC Y CULTURAS que entrega recursos para la generación de contenidos sonoros a las radios comunitarias del país, publicó el borrador de Condiciones de Participación el pasado 27 de marzo el cual recibe comentarios hasta el 3 de abril. Paralelo a esto, se llevaron a cabo 5 Mesas del Sector para la Socialización del Borrador de Condiciones. En abril se tiene proyectado publicar las Condiciones Definitivas de la Convocatoria y la apertura de dicho esquema concursable.
</t>
  </si>
  <si>
    <t>Al cierre del I trimestre de la vigencia 2025, desde RTVC se reporta el desarrollo de 1 producto digital:
1. Modificación OC 136240 en aras de mantener la continuidad de los servicios de nube pública con AWS (Amazon Web Services), los cuales soportan la infraestructura tecnológica que entre otros garantizan el  acceso a los contenidos digitales de la Entidad.
Se presenta un rezago de 1 producto digital desarrollado, teniendo en cuenta que durante el mes de marzo de 2025 se completó el equipo para el desarrollo de los mismos. Esto no afectará el cumplimiento de la meta global y se espera que el indicador se normalice en el transcurso del II trimestre de 2025.</t>
  </si>
  <si>
    <t>Se presenta un rezago de 1 producto digital desarrollado, teniendo en cuenta que durante el mes de marzo de 2025 se completó el equipo para el desarrollo de los mismos. Esto no afectará el cumplimiento de la meta global y se espera que el indicador se normalice en el transcurso del II trimestre de 2025.</t>
  </si>
  <si>
    <t>E1-L2-12000</t>
  </si>
  <si>
    <t>Al cierre del I trimestre de la vigencia 2025, desde RTVC se reporta que durante el periodo se  realizaron las acciones necesarias para la publicación de contenidos en la plataforma OTT, dentro de ellas la contratación de prestación de servicios para garantizar el proceso de edición y publicación de contenidos en la plataforma RTVCPlay. Es importante mencionar que los 322 contenidos  se encuentran disponibles y la plataforma está en operación.  La información disponible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t>
  </si>
  <si>
    <t>E1-L2-13000</t>
  </si>
  <si>
    <t>CONVERGENCIA REGIONAL</t>
  </si>
  <si>
    <t>Cat: Fortalecimiento institucional como motor de cambio para recuperar la confianza de la ciudadanía y para el fortalecimiento del vínculo Estado Ciudadanía</t>
  </si>
  <si>
    <t>2. Enfoque Transversal</t>
  </si>
  <si>
    <t>Modernización de la Gestión Institucional del Ministerio TIC Bogotá</t>
  </si>
  <si>
    <t>2.5: Liderazgo, Innovación y Gestión del Conocimiento</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</si>
  <si>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</si>
  <si>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</si>
  <si>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 xml:space="preserve">07. Fortalecimiento organizacional y simplificación de procesos. 
12. Seguridad Digital.
15. Gestión del conocimiento y la innovación.
</t>
  </si>
  <si>
    <t>Seguridad y Privacidad de la Informacion</t>
  </si>
  <si>
    <t>Desarrollo de los planes y estrategias de Seguridad y Privacidad de la Información</t>
  </si>
  <si>
    <t>Avance en el cumplimiento de las actividades de los planes y estrategias de Seguridad y Privacidad de la Información</t>
  </si>
  <si>
    <t>(Actividades de los planes y estrategias de seguridad y privacidad de la información ejecutados / Actividades de los planes y estragetgias de seguridad y privacidad de la información programados) X 100</t>
  </si>
  <si>
    <t>Durante el primer trimestre, se llevaron a cabo diversas actividades en el marco del Sistema de Gestión de Seguridad y Privacidad de la Información. En primer lugar, se realizó un seguimiento exhaustivo de la ejecución de las actividades establecidas en el plan operativo, con el fin de garantizar un alto nivel de cumplimiento en todas las áreas relacionadas con la seguridad de la información. En relación con los incidentes reportados a la mesa de servicios, se filtraron mensualmente exclusivamente aquellos que estaban relacionados con la seguridad de la información. Durante este periodo, el indicador correspondiente alcanzó un nivel alto, debido a que estos incidentes fueron gestionados oportunamente según el procedimiento establecido en la entidad, logrando una gestión del 100%. Así mismo, durante el trimestre se remite únicamente una ficha de solicitud de modificación al Plan Anual de Adquisiciones. Por otro lado, es relevante destacar que, se han comprometido $424.148.567 de la iniciativa en cuestión. Igualmente, se menciona que a corte del primer trimestre de 2025 se ha ejecutado un valor de $44.387.234.</t>
  </si>
  <si>
    <t>No</t>
  </si>
  <si>
    <t>SPI</t>
  </si>
  <si>
    <t>E2-D5-3000</t>
  </si>
  <si>
    <t>ACTUALIZACION PES 2025</t>
  </si>
  <si>
    <t>*DICOM: Dado que RTVC, reintegró el capital no ejecutado por valor de $ 6.119.330.472, informado
mediante Radicado 241107734 del 19 de diciembre de 2024. Así las cosas, para el 2025 se cuenta con los
recursos asignados a la ficha de inversión por valor de $ 11.687.204.340, se ajusta
la meta de 2025 del indicador “230100800 Estaciones terrenas en funcionamiento” a 4, lo anterior
para cumplir con el rezago de 2024, se ajusta la meta 2025 del indicador "Líneas de acción implementadas" pasando de 0 a 3 2025 y 8 total cuatrienio
*DVIC: Modificación en el nombre de los indicadores
E1-L1-1000 Supervisión Inteligente y E1-L1-6000 Acercamiento al usuario y mitigación de
incumplimientos de la empresa del sector, atendiendo a temas de calidad; Asociar el indicador Acciones desarrolladas de promoción y prevención a la iniciativa E1-L1-6000
Acercamiento al usuario y mitigación de incumplimientos de la empresa del sector, tanto en el PES
como en el Plan de Acción, con el fin de guardar relación con los proyectos de esta iniciativa.
*MP: ajuste meta indicadores 2025 y por ende cuatrienio
*APELACIONES: se ajustan nombre del producto, nombre del indicador y se complementa la formula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</si>
</sst>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4" formatCode="_-&quot;$&quot;\ * #,##0.00_-;\-&quot;$&quot;\ * #,##0.00_-;_-&quot;$&quot;\ * &quot;-&quot;??_-;_-@_-"/>
    <numFmt numFmtId="43" formatCode="_-* #,##0.00_-;\-* #,##0.00_-;_-* &quot;-&quot;??_-;_-@_-"/>
    <numFmt numFmtId="164" formatCode="#,##0.0"/>
    <numFmt numFmtId="165" formatCode="_-&quot;$&quot;* #,##0_-;\-&quot;$&quot;* #,##0_-;_-&quot;$&quot;* &quot;-&quot;_-;_-@_-"/>
    <numFmt numFmtId="166" formatCode="&quot;$&quot;#,##0"/>
    <numFmt numFmtId="167" formatCode="&quot;$&quot;\ #,##0.00"/>
    <numFmt numFmtId="168" formatCode="_-* #,##0_-;\-* #,##0_-;_-* &quot;-&quot;??_-;_-@_-"/>
    <numFmt numFmtId="169" formatCode="&quot;$&quot;#,##0.00"/>
    <numFmt numFmtId="170" formatCode="0.0%"/>
    <numFmt numFmtId="171" formatCode="&quot;$&quot;\ #,##0"/>
    <numFmt numFmtId="172" formatCode="_-&quot;$&quot;\ * #,##0.00_-;\-&quot;$&quot;\ * #,##0.00_-;_-&quot;$&quot;\ * &quot;-&quot;_-;_-@_-"/>
  </numFmts>
  <fonts count="29" x14ac:knownFonts="1">
    <font>
      <sz val="11"/>
      <color theme="1"/>
      <name val="Aptos Narrow"/>
      <family val="2"/>
      <scheme val="minor"/>
    </font>
    <font>
      <sz val="11"/>
      <color theme="1"/>
      <name val="Aptos Narrow"/>
      <family val="2"/>
      <scheme val="minor"/>
    </font>
    <font>
      <b/>
      <sz val="11"/>
      <color theme="0"/>
      <name val="Aptos Narrow"/>
      <family val="2"/>
      <scheme val="minor"/>
    </font>
    <font>
      <sz val="12"/>
      <name val="Arial Narrow"/>
      <family val="2"/>
    </font>
    <font>
      <sz val="16"/>
      <name val="Arial Narrow"/>
      <family val="2"/>
    </font>
    <font>
      <b/>
      <sz val="12"/>
      <color theme="0"/>
      <name val="Arial Narrow"/>
      <family val="2"/>
    </font>
    <font>
      <b/>
      <sz val="16"/>
      <color theme="0"/>
      <name val="Arial Narrow"/>
      <family val="2"/>
    </font>
    <font>
      <b/>
      <sz val="16"/>
      <name val="Arial Narrow"/>
      <family val="2"/>
    </font>
    <font>
      <b/>
      <sz val="16"/>
      <color theme="3"/>
      <name val="Arial Narrow"/>
      <family val="2"/>
    </font>
    <font>
      <sz val="16"/>
      <color theme="0"/>
      <name val="Arial Narrow"/>
      <family val="2"/>
    </font>
    <font>
      <sz val="16"/>
      <color theme="3"/>
      <name val="Arial Narrow"/>
      <family val="2"/>
    </font>
    <font>
      <sz val="16"/>
      <color rgb="FF44546A"/>
      <name val="Arial Narrow"/>
      <family val="2"/>
    </font>
    <font>
      <b/>
      <sz val="16"/>
      <color theme="1"/>
      <name val="Arial Narrow"/>
      <family val="2"/>
    </font>
    <font>
      <b/>
      <sz val="16"/>
      <color theme="4" tint="0.79998168889431442"/>
      <name val="Arial Narrow"/>
      <family val="2"/>
    </font>
    <font>
      <sz val="18"/>
      <name val="Arial Narrow"/>
      <family val="2"/>
    </font>
    <font>
      <sz val="16"/>
      <color rgb="FF000000"/>
      <name val="Arial Narrow"/>
      <family val="2"/>
    </font>
    <font>
      <sz val="16"/>
      <color theme="4" tint="0.79998168889431442"/>
      <name val="Arial Narrow"/>
      <family val="2"/>
    </font>
    <font>
      <sz val="11"/>
      <name val="Aptos Narrow"/>
      <family val="2"/>
      <scheme val="minor"/>
    </font>
    <font>
      <u/>
      <sz val="11"/>
      <color theme="10"/>
      <name val="Aptos Narrow"/>
      <family val="2"/>
      <scheme val="minor"/>
    </font>
    <font>
      <b/>
      <sz val="12"/>
      <color theme="0"/>
      <name val="Arial"/>
      <family val="2"/>
    </font>
    <font>
      <sz val="11"/>
      <name val="Arial"/>
      <family val="2"/>
    </font>
    <font>
      <sz val="12"/>
      <color rgb="FF000000"/>
      <name val="Calibri Light"/>
      <family val="2"/>
    </font>
    <font>
      <sz val="14"/>
      <name val="Arial Narrow"/>
      <family val="2"/>
    </font>
    <font>
      <b/>
      <sz val="18"/>
      <name val="Arial Narrow"/>
      <family val="2"/>
    </font>
    <font>
      <sz val="12"/>
      <color theme="8" tint="-0.499984740745262"/>
      <name val="Arial Narrow"/>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38">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92D050"/>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9" tint="-0.249977111117893"/>
        <bgColor indexed="64"/>
      </patternFill>
    </fill>
    <fill>
      <patternFill patternType="solid">
        <fgColor rgb="FFCC99FF"/>
        <bgColor indexed="64"/>
      </patternFill>
    </fill>
    <fill>
      <patternFill patternType="solid">
        <fgColor theme="9" tint="0.79998168889431442"/>
        <bgColor indexed="64"/>
      </patternFill>
    </fill>
    <fill>
      <patternFill patternType="solid">
        <fgColor theme="0" tint="-4.9989318521683403E-2"/>
        <bgColor rgb="FFA8D08D"/>
      </patternFill>
    </fill>
    <fill>
      <patternFill patternType="solid">
        <fgColor theme="0" tint="-0.249977111117893"/>
        <bgColor rgb="FFA8D08D"/>
      </patternFill>
    </fill>
    <fill>
      <patternFill patternType="solid">
        <fgColor rgb="FF6666FF"/>
        <bgColor indexed="64"/>
      </patternFill>
    </fill>
    <fill>
      <patternFill patternType="solid">
        <fgColor rgb="FF0000FF"/>
        <bgColor indexed="64"/>
      </patternFill>
    </fill>
    <fill>
      <patternFill patternType="solid">
        <fgColor rgb="FF33CCCC"/>
        <bgColor indexed="64"/>
      </patternFill>
    </fill>
    <fill>
      <patternFill patternType="solid">
        <fgColor rgb="FFCC00FF"/>
        <bgColor indexed="64"/>
      </patternFill>
    </fill>
    <fill>
      <patternFill patternType="solid">
        <fgColor theme="4" tint="0.79998168889431442"/>
        <bgColor indexed="64"/>
      </patternFill>
    </fill>
    <fill>
      <patternFill patternType="solid">
        <fgColor rgb="FF66FFFF"/>
        <bgColor indexed="64"/>
      </patternFill>
    </fill>
    <fill>
      <patternFill patternType="solid">
        <fgColor theme="9" tint="0.79998168889431442"/>
        <bgColor rgb="FF000000"/>
      </patternFill>
    </fill>
    <fill>
      <patternFill patternType="solid">
        <fgColor rgb="FFFFFF00"/>
        <bgColor indexed="64"/>
      </patternFill>
    </fill>
    <fill>
      <patternFill patternType="solid">
        <fgColor rgb="FFFFCCFF"/>
        <bgColor indexed="64"/>
      </patternFill>
    </fill>
    <fill>
      <patternFill patternType="solid">
        <fgColor theme="7" tint="0.39997558519241921"/>
        <bgColor indexed="64"/>
      </patternFill>
    </fill>
    <fill>
      <patternFill patternType="solid">
        <fgColor theme="9" tint="0.79998168889431442"/>
        <bgColor rgb="FFA8D08D"/>
      </patternFill>
    </fill>
    <fill>
      <patternFill patternType="solid">
        <fgColor rgb="FFFF0000"/>
        <bgColor rgb="FFA8D08D"/>
      </patternFill>
    </fill>
    <fill>
      <patternFill patternType="solid">
        <fgColor rgb="FF66FF66"/>
        <bgColor indexed="64"/>
      </patternFill>
    </fill>
    <fill>
      <patternFill patternType="solid">
        <fgColor rgb="FFFF9999"/>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0.499984740745262"/>
        <bgColor rgb="FFA8D08D"/>
      </patternFill>
    </fill>
    <fill>
      <patternFill patternType="solid">
        <fgColor rgb="FFDAF2D0"/>
        <bgColor rgb="FFA8D08D"/>
      </patternFill>
    </fill>
    <fill>
      <patternFill patternType="solid">
        <fgColor rgb="FF0066FF"/>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5"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358">
    <xf numFmtId="0" fontId="0" fillId="0" borderId="0" xfId="0"/>
    <xf numFmtId="0" fontId="3" fillId="3" borderId="0" xfId="0" applyFont="1" applyFill="1" applyAlignment="1">
      <alignment horizontal="center" vertical="center"/>
    </xf>
    <xf numFmtId="0" fontId="0" fillId="0" borderId="0" xfId="0" applyAlignment="1">
      <alignment horizontal="center" vertical="center"/>
    </xf>
    <xf numFmtId="44" fontId="0" fillId="0" borderId="0" xfId="2" applyFont="1" applyAlignment="1">
      <alignment horizontal="center" vertical="center"/>
    </xf>
    <xf numFmtId="164" fontId="0" fillId="0" borderId="0" xfId="0" applyNumberFormat="1" applyAlignment="1">
      <alignment horizontal="center" vertical="center"/>
    </xf>
    <xf numFmtId="10" fontId="3" fillId="3" borderId="0" xfId="0" applyNumberFormat="1" applyFont="1" applyFill="1" applyAlignment="1">
      <alignment horizontal="center" vertical="center"/>
    </xf>
    <xf numFmtId="0" fontId="2" fillId="5" borderId="2" xfId="4" applyFill="1" applyBorder="1" applyAlignment="1">
      <alignment horizontal="center" vertical="center" wrapText="1"/>
    </xf>
    <xf numFmtId="0" fontId="2" fillId="6" borderId="2" xfId="4" applyFill="1" applyBorder="1" applyAlignment="1">
      <alignment horizontal="center" vertical="center" wrapText="1"/>
    </xf>
    <xf numFmtId="0" fontId="3" fillId="0" borderId="0" xfId="0" applyFont="1" applyAlignment="1">
      <alignment horizontal="center" vertical="center"/>
    </xf>
    <xf numFmtId="0" fontId="4" fillId="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3" fontId="4" fillId="8" borderId="4" xfId="0" applyNumberFormat="1"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xf>
    <xf numFmtId="3" fontId="7" fillId="8" borderId="4" xfId="0" applyNumberFormat="1" applyFont="1" applyFill="1" applyBorder="1" applyAlignment="1">
      <alignment horizontal="center" vertical="center" wrapText="1"/>
    </xf>
    <xf numFmtId="3" fontId="7" fillId="9" borderId="4" xfId="0" applyNumberFormat="1" applyFont="1" applyFill="1" applyBorder="1" applyAlignment="1">
      <alignment horizontal="center" vertical="center" wrapText="1"/>
    </xf>
    <xf numFmtId="3" fontId="4" fillId="9" borderId="4" xfId="0" applyNumberFormat="1" applyFont="1" applyFill="1" applyBorder="1" applyAlignment="1" applyProtection="1">
      <alignment horizontal="center" vertical="center" wrapText="1"/>
      <protection locked="0"/>
    </xf>
    <xf numFmtId="3" fontId="6" fillId="5" borderId="4" xfId="3"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166" fontId="6" fillId="5" borderId="4" xfId="5" applyNumberFormat="1" applyFont="1" applyFill="1" applyBorder="1" applyAlignment="1">
      <alignment horizontal="center" vertical="center" wrapText="1"/>
    </xf>
    <xf numFmtId="167" fontId="6" fillId="5" borderId="4" xfId="5" applyNumberFormat="1" applyFont="1" applyFill="1" applyBorder="1" applyAlignment="1">
      <alignment horizontal="center" vertical="center" wrapText="1"/>
    </xf>
    <xf numFmtId="166" fontId="4" fillId="8" borderId="4" xfId="5"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9" fontId="4" fillId="8" borderId="3" xfId="0" applyNumberFormat="1"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9" fontId="6" fillId="5" borderId="4" xfId="3" applyFont="1" applyFill="1" applyBorder="1" applyAlignment="1">
      <alignment horizontal="center" vertical="center"/>
    </xf>
    <xf numFmtId="9" fontId="4" fillId="8" borderId="4" xfId="3" applyFont="1" applyFill="1" applyBorder="1" applyAlignment="1">
      <alignment horizontal="center" vertical="center" wrapText="1"/>
    </xf>
    <xf numFmtId="9" fontId="4" fillId="8" borderId="3" xfId="3" applyFont="1" applyFill="1" applyBorder="1" applyAlignment="1">
      <alignment horizontal="center" vertical="center" wrapText="1"/>
    </xf>
    <xf numFmtId="9" fontId="4" fillId="9" borderId="4" xfId="3"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vertical="center" wrapText="1"/>
    </xf>
    <xf numFmtId="0" fontId="10" fillId="12"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9" fontId="8" fillId="12" borderId="4" xfId="0" applyNumberFormat="1" applyFont="1" applyFill="1" applyBorder="1" applyAlignment="1">
      <alignment horizontal="center" vertical="center" wrapText="1"/>
    </xf>
    <xf numFmtId="9" fontId="10" fillId="12" borderId="4" xfId="0" applyNumberFormat="1" applyFont="1" applyFill="1" applyBorder="1" applyAlignment="1">
      <alignment horizontal="center" vertical="center" wrapText="1"/>
    </xf>
    <xf numFmtId="9" fontId="10" fillId="13" borderId="3" xfId="0" applyNumberFormat="1" applyFont="1" applyFill="1" applyBorder="1" applyAlignment="1">
      <alignment horizontal="center" vertical="center" wrapText="1"/>
    </xf>
    <xf numFmtId="9" fontId="10" fillId="13" borderId="3" xfId="0" applyNumberFormat="1" applyFont="1" applyFill="1" applyBorder="1" applyAlignment="1" applyProtection="1">
      <alignment horizontal="center" vertical="center" wrapText="1"/>
      <protection locked="0"/>
    </xf>
    <xf numFmtId="3" fontId="10" fillId="12" borderId="4" xfId="0" applyNumberFormat="1" applyFont="1" applyFill="1" applyBorder="1" applyAlignment="1">
      <alignment horizontal="center" vertical="center" wrapText="1"/>
    </xf>
    <xf numFmtId="3" fontId="6" fillId="11" borderId="4" xfId="0" applyNumberFormat="1" applyFont="1" applyFill="1" applyBorder="1" applyAlignment="1">
      <alignment horizontal="center" vertical="center" wrapText="1"/>
    </xf>
    <xf numFmtId="3" fontId="8" fillId="12" borderId="4"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3" fontId="10" fillId="13" borderId="4" xfId="0" applyNumberFormat="1" applyFont="1" applyFill="1" applyBorder="1" applyAlignment="1">
      <alignment horizontal="center" vertical="center" wrapText="1"/>
    </xf>
    <xf numFmtId="3" fontId="10" fillId="13" borderId="4" xfId="0" applyNumberFormat="1" applyFont="1" applyFill="1" applyBorder="1" applyAlignment="1" applyProtection="1">
      <alignment horizontal="center" vertical="center" wrapText="1"/>
      <protection locked="0"/>
    </xf>
    <xf numFmtId="4" fontId="4" fillId="8" borderId="4" xfId="0" applyNumberFormat="1" applyFont="1" applyFill="1" applyBorder="1" applyAlignment="1">
      <alignment horizontal="center" vertical="center" wrapText="1"/>
    </xf>
    <xf numFmtId="9" fontId="10" fillId="13" borderId="4" xfId="0" applyNumberFormat="1" applyFont="1" applyFill="1" applyBorder="1" applyAlignment="1">
      <alignment horizontal="center" vertical="center" wrapText="1"/>
    </xf>
    <xf numFmtId="9" fontId="10" fillId="13" borderId="4" xfId="0" applyNumberFormat="1" applyFont="1" applyFill="1" applyBorder="1" applyAlignment="1" applyProtection="1">
      <alignment horizontal="center" vertical="center" wrapText="1"/>
      <protection locked="0"/>
    </xf>
    <xf numFmtId="0" fontId="10" fillId="8" borderId="4" xfId="0" applyFont="1" applyFill="1" applyBorder="1" applyAlignment="1">
      <alignment horizontal="center" vertical="center" wrapText="1"/>
    </xf>
    <xf numFmtId="0" fontId="11" fillId="13" borderId="4" xfId="0"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10" fillId="8" borderId="4" xfId="0" applyNumberFormat="1" applyFont="1" applyFill="1" applyBorder="1" applyAlignment="1">
      <alignment horizontal="center" vertical="center" wrapText="1"/>
    </xf>
    <xf numFmtId="3" fontId="10" fillId="9" borderId="4" xfId="0" applyNumberFormat="1" applyFont="1" applyFill="1" applyBorder="1" applyAlignment="1" applyProtection="1">
      <alignment horizontal="center" vertical="center" wrapText="1"/>
      <protection locked="0"/>
    </xf>
    <xf numFmtId="3" fontId="10" fillId="9" borderId="4" xfId="0" applyNumberFormat="1" applyFont="1" applyFill="1" applyBorder="1" applyAlignment="1">
      <alignment horizontal="center" vertical="center" wrapText="1"/>
    </xf>
    <xf numFmtId="8" fontId="10" fillId="12" borderId="5" xfId="0" applyNumberFormat="1" applyFont="1" applyFill="1" applyBorder="1" applyAlignment="1">
      <alignment horizontal="center" vertical="center" wrapText="1"/>
    </xf>
    <xf numFmtId="9" fontId="10" fillId="8" borderId="4" xfId="0"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9" fontId="10" fillId="9" borderId="5" xfId="0" applyNumberFormat="1" applyFont="1" applyFill="1" applyBorder="1" applyAlignment="1">
      <alignment horizontal="center" vertical="center" wrapText="1"/>
    </xf>
    <xf numFmtId="9" fontId="10" fillId="9" borderId="5" xfId="0" applyNumberFormat="1" applyFont="1" applyFill="1" applyBorder="1" applyAlignment="1" applyProtection="1">
      <alignment horizontal="center" vertical="center" wrapText="1"/>
      <protection locked="0"/>
    </xf>
    <xf numFmtId="9" fontId="10" fillId="8" borderId="5" xfId="3" applyFont="1" applyFill="1" applyBorder="1" applyAlignment="1">
      <alignment horizontal="center" vertical="center" wrapText="1"/>
    </xf>
    <xf numFmtId="3" fontId="8" fillId="13" borderId="4" xfId="0" applyNumberFormat="1" applyFont="1" applyFill="1" applyBorder="1" applyAlignment="1">
      <alignment horizontal="center" vertical="center" wrapText="1"/>
    </xf>
    <xf numFmtId="0" fontId="4" fillId="8" borderId="4" xfId="0" applyFont="1" applyFill="1" applyBorder="1" applyAlignment="1">
      <alignment vertical="center" wrapText="1"/>
    </xf>
    <xf numFmtId="3" fontId="4" fillId="13" borderId="4" xfId="0" applyNumberFormat="1" applyFont="1" applyFill="1" applyBorder="1" applyAlignment="1" applyProtection="1">
      <alignment horizontal="center" vertical="center" wrapText="1"/>
      <protection locked="0"/>
    </xf>
    <xf numFmtId="10" fontId="4" fillId="8" borderId="4" xfId="3" applyNumberFormat="1" applyFont="1" applyFill="1" applyBorder="1" applyAlignment="1">
      <alignment horizontal="center" vertical="center" wrapText="1"/>
    </xf>
    <xf numFmtId="9" fontId="4" fillId="9" borderId="4" xfId="0" applyNumberFormat="1" applyFont="1" applyFill="1" applyBorder="1" applyAlignment="1">
      <alignment horizontal="center" vertical="center" wrapText="1"/>
    </xf>
    <xf numFmtId="170" fontId="6" fillId="5" borderId="4" xfId="0" applyNumberFormat="1" applyFont="1" applyFill="1" applyBorder="1" applyAlignment="1">
      <alignment horizontal="center" vertical="center" wrapText="1"/>
    </xf>
    <xf numFmtId="170" fontId="7" fillId="8" borderId="4" xfId="0" applyNumberFormat="1" applyFont="1" applyFill="1" applyBorder="1" applyAlignment="1">
      <alignment horizontal="center" vertical="center" wrapText="1"/>
    </xf>
    <xf numFmtId="10" fontId="7" fillId="9" borderId="4" xfId="3" applyNumberFormat="1" applyFont="1" applyFill="1" applyBorder="1" applyAlignment="1">
      <alignment horizontal="center" vertical="center" wrapText="1"/>
    </xf>
    <xf numFmtId="170" fontId="4" fillId="8" borderId="4" xfId="3" applyNumberFormat="1" applyFont="1" applyFill="1" applyBorder="1" applyAlignment="1">
      <alignment horizontal="center" vertical="center" wrapText="1"/>
    </xf>
    <xf numFmtId="170" fontId="4" fillId="8" borderId="4" xfId="0" applyNumberFormat="1" applyFont="1" applyFill="1" applyBorder="1" applyAlignment="1">
      <alignment horizontal="center" vertical="center" wrapText="1"/>
    </xf>
    <xf numFmtId="9" fontId="4" fillId="9" borderId="4" xfId="3" applyFont="1" applyFill="1" applyBorder="1" applyAlignment="1" applyProtection="1">
      <alignment horizontal="center" vertical="center" wrapText="1"/>
      <protection locked="0"/>
    </xf>
    <xf numFmtId="9" fontId="4" fillId="9" borderId="4" xfId="3" applyFont="1" applyFill="1" applyBorder="1" applyAlignment="1" applyProtection="1">
      <alignment horizontal="center" vertical="top" wrapText="1"/>
      <protection locked="0"/>
    </xf>
    <xf numFmtId="10" fontId="4" fillId="9" borderId="4" xfId="0" applyNumberFormat="1"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 fontId="4" fillId="9" borderId="3" xfId="0" applyNumberFormat="1" applyFont="1" applyFill="1" applyBorder="1" applyAlignment="1">
      <alignment horizontal="center" vertical="top" wrapText="1"/>
    </xf>
    <xf numFmtId="3" fontId="6" fillId="5" borderId="3" xfId="0" applyNumberFormat="1"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4" fillId="9" borderId="3" xfId="0" applyNumberFormat="1" applyFont="1" applyFill="1" applyBorder="1" applyAlignment="1" applyProtection="1">
      <alignment horizontal="center" vertical="center" wrapText="1"/>
      <protection locked="0"/>
    </xf>
    <xf numFmtId="0" fontId="4" fillId="7" borderId="4" xfId="0" applyFont="1" applyFill="1" applyBorder="1" applyAlignment="1">
      <alignment vertical="center" wrapText="1"/>
    </xf>
    <xf numFmtId="167" fontId="4" fillId="8" borderId="4" xfId="5" applyNumberFormat="1" applyFont="1" applyFill="1" applyBorder="1" applyAlignment="1">
      <alignment vertical="center" wrapText="1"/>
    </xf>
    <xf numFmtId="0" fontId="4" fillId="8" borderId="3" xfId="0" applyFont="1" applyFill="1" applyBorder="1" applyAlignment="1">
      <alignment vertical="center" wrapText="1"/>
    </xf>
    <xf numFmtId="6" fontId="6" fillId="5" borderId="4" xfId="0" applyNumberFormat="1" applyFont="1" applyFill="1" applyBorder="1" applyAlignment="1">
      <alignment horizontal="center" vertical="center" wrapText="1"/>
    </xf>
    <xf numFmtId="6" fontId="4" fillId="8" borderId="4" xfId="0" applyNumberFormat="1" applyFont="1" applyFill="1" applyBorder="1" applyAlignment="1">
      <alignment horizontal="center" vertical="center" wrapText="1"/>
    </xf>
    <xf numFmtId="3" fontId="10" fillId="9" borderId="4" xfId="0" applyNumberFormat="1" applyFont="1" applyFill="1" applyBorder="1" applyAlignment="1">
      <alignment horizontal="center" vertical="top" wrapText="1"/>
    </xf>
    <xf numFmtId="0" fontId="13" fillId="5" borderId="4" xfId="0" applyFont="1" applyFill="1" applyBorder="1" applyAlignment="1">
      <alignment horizontal="center" vertical="center" wrapText="1"/>
    </xf>
    <xf numFmtId="3" fontId="13" fillId="5" borderId="4" xfId="0" applyNumberFormat="1" applyFont="1" applyFill="1" applyBorder="1" applyAlignment="1">
      <alignment horizontal="center" vertical="center" wrapText="1"/>
    </xf>
    <xf numFmtId="3" fontId="13" fillId="9" borderId="4" xfId="0" applyNumberFormat="1" applyFont="1" applyFill="1" applyBorder="1" applyAlignment="1">
      <alignment horizontal="center" vertical="center" wrapText="1"/>
    </xf>
    <xf numFmtId="9" fontId="6" fillId="5" borderId="4" xfId="3" applyFont="1" applyFill="1" applyBorder="1" applyAlignment="1">
      <alignment horizontal="center" vertical="center" wrapText="1"/>
    </xf>
    <xf numFmtId="9" fontId="7" fillId="8" borderId="4" xfId="3" applyFont="1" applyFill="1" applyBorder="1" applyAlignment="1">
      <alignment horizontal="center" vertical="center" wrapText="1"/>
    </xf>
    <xf numFmtId="9" fontId="7" fillId="9" borderId="4" xfId="3" applyFont="1" applyFill="1" applyBorder="1" applyAlignment="1">
      <alignment horizontal="center" vertical="center" wrapText="1"/>
    </xf>
    <xf numFmtId="0" fontId="4" fillId="9" borderId="4" xfId="0" applyFont="1" applyFill="1" applyBorder="1" applyAlignment="1" applyProtection="1">
      <alignment horizontal="center" vertical="center" wrapText="1"/>
      <protection locked="0"/>
    </xf>
    <xf numFmtId="3" fontId="4" fillId="15" borderId="4" xfId="0" applyNumberFormat="1" applyFont="1" applyFill="1" applyBorder="1" applyAlignment="1">
      <alignment horizontal="center" vertical="center" wrapText="1"/>
    </xf>
    <xf numFmtId="3" fontId="14" fillId="9"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wrapText="1"/>
    </xf>
    <xf numFmtId="0" fontId="4" fillId="15" borderId="4" xfId="0" applyFont="1" applyFill="1" applyBorder="1" applyAlignment="1">
      <alignment horizontal="center" vertical="center" wrapText="1"/>
    </xf>
    <xf numFmtId="3" fontId="6" fillId="15" borderId="4" xfId="0" applyNumberFormat="1" applyFont="1" applyFill="1" applyBorder="1" applyAlignment="1">
      <alignment horizontal="center" vertical="center" wrapText="1"/>
    </xf>
    <xf numFmtId="3" fontId="6" fillId="15" borderId="4" xfId="0" applyNumberFormat="1" applyFont="1" applyFill="1" applyBorder="1" applyAlignment="1">
      <alignment horizontal="center" vertical="center"/>
    </xf>
    <xf numFmtId="3" fontId="4" fillId="16" borderId="4" xfId="0" applyNumberFormat="1" applyFont="1" applyFill="1" applyBorder="1" applyAlignment="1">
      <alignment horizontal="center" vertical="center" wrapText="1"/>
    </xf>
    <xf numFmtId="171" fontId="6" fillId="5" borderId="4" xfId="5" applyNumberFormat="1" applyFont="1" applyFill="1" applyBorder="1" applyAlignment="1">
      <alignment horizontal="center" vertical="center" wrapText="1"/>
    </xf>
    <xf numFmtId="0" fontId="4" fillId="12" borderId="4" xfId="0" applyFont="1" applyFill="1" applyBorder="1" applyAlignment="1">
      <alignment horizontal="center" vertical="center" wrapText="1"/>
    </xf>
    <xf numFmtId="3" fontId="4" fillId="9" borderId="4" xfId="0" applyNumberFormat="1" applyFont="1" applyFill="1" applyBorder="1" applyAlignment="1">
      <alignment horizontal="left" vertical="center" wrapText="1"/>
    </xf>
    <xf numFmtId="166" fontId="4" fillId="7" borderId="4" xfId="5" applyNumberFormat="1" applyFont="1" applyFill="1" applyBorder="1" applyAlignment="1">
      <alignment horizontal="center" vertical="center" wrapText="1"/>
    </xf>
    <xf numFmtId="3" fontId="4" fillId="8" borderId="0" xfId="0" applyNumberFormat="1" applyFont="1" applyFill="1" applyAlignment="1">
      <alignment horizontal="center" vertical="center" wrapText="1"/>
    </xf>
    <xf numFmtId="3" fontId="7" fillId="17" borderId="7" xfId="0" applyNumberFormat="1" applyFont="1" applyFill="1" applyBorder="1" applyAlignment="1">
      <alignment horizontal="center" vertical="center" wrapText="1"/>
    </xf>
    <xf numFmtId="3" fontId="4" fillId="17" borderId="7" xfId="0" applyNumberFormat="1" applyFont="1" applyFill="1" applyBorder="1" applyAlignment="1">
      <alignment horizontal="center" vertical="center" wrapText="1"/>
    </xf>
    <xf numFmtId="3" fontId="4" fillId="18" borderId="4" xfId="0" applyNumberFormat="1" applyFont="1" applyFill="1" applyBorder="1" applyAlignment="1" applyProtection="1">
      <alignment horizontal="center" vertical="center" wrapText="1"/>
      <protection locked="0"/>
    </xf>
    <xf numFmtId="3" fontId="4" fillId="18" borderId="6" xfId="0" applyNumberFormat="1" applyFont="1" applyFill="1" applyBorder="1" applyAlignment="1" applyProtection="1">
      <alignment horizontal="center" vertical="center" wrapText="1"/>
      <protection locked="0"/>
    </xf>
    <xf numFmtId="0" fontId="16" fillId="11" borderId="4" xfId="0" applyFont="1" applyFill="1" applyBorder="1" applyAlignment="1">
      <alignment horizontal="center" vertical="center" wrapText="1"/>
    </xf>
    <xf numFmtId="3" fontId="16" fillId="11"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8" fillId="11" borderId="4" xfId="0" applyNumberFormat="1" applyFont="1" applyFill="1" applyBorder="1" applyAlignment="1">
      <alignment horizontal="center" vertical="center" wrapText="1"/>
    </xf>
    <xf numFmtId="10" fontId="8" fillId="12" borderId="4" xfId="3" applyNumberFormat="1" applyFont="1" applyFill="1" applyBorder="1" applyAlignment="1">
      <alignment horizontal="center" vertical="center" wrapText="1"/>
    </xf>
    <xf numFmtId="9" fontId="10" fillId="13" borderId="5" xfId="0" applyNumberFormat="1" applyFont="1" applyFill="1" applyBorder="1" applyAlignment="1" applyProtection="1">
      <alignment horizontal="center" vertical="center" wrapText="1"/>
      <protection locked="0"/>
    </xf>
    <xf numFmtId="9" fontId="10" fillId="13" borderId="5" xfId="0" applyNumberFormat="1" applyFont="1" applyFill="1" applyBorder="1" applyAlignment="1">
      <alignment horizontal="center" vertical="center" wrapText="1"/>
    </xf>
    <xf numFmtId="44" fontId="6" fillId="11" borderId="3" xfId="2" applyFont="1" applyFill="1" applyBorder="1" applyAlignment="1">
      <alignment horizontal="center" vertical="center" wrapText="1"/>
    </xf>
    <xf numFmtId="44" fontId="10" fillId="12" borderId="3" xfId="2" applyFont="1" applyFill="1" applyBorder="1" applyAlignment="1">
      <alignment horizontal="center" vertical="center" wrapText="1"/>
    </xf>
    <xf numFmtId="0" fontId="10" fillId="12" borderId="3" xfId="0" applyFont="1" applyFill="1" applyBorder="1" applyAlignment="1">
      <alignment vertical="center" wrapText="1"/>
    </xf>
    <xf numFmtId="3" fontId="10" fillId="12" borderId="3" xfId="0" applyNumberFormat="1" applyFont="1" applyFill="1" applyBorder="1" applyAlignment="1">
      <alignment horizontal="center" vertical="center" wrapText="1"/>
    </xf>
    <xf numFmtId="3" fontId="6" fillId="11" borderId="3" xfId="0" applyNumberFormat="1" applyFont="1" applyFill="1" applyBorder="1" applyAlignment="1">
      <alignment horizontal="center" vertical="center" wrapText="1"/>
    </xf>
    <xf numFmtId="3" fontId="8" fillId="12" borderId="3" xfId="0" applyNumberFormat="1" applyFont="1" applyFill="1" applyBorder="1" applyAlignment="1">
      <alignment horizontal="center" vertical="center" wrapText="1"/>
    </xf>
    <xf numFmtId="3" fontId="10" fillId="13" borderId="3" xfId="0" applyNumberFormat="1" applyFont="1" applyFill="1" applyBorder="1" applyAlignment="1">
      <alignment horizontal="center" vertical="center" wrapText="1"/>
    </xf>
    <xf numFmtId="3" fontId="10" fillId="13" borderId="3" xfId="0" applyNumberFormat="1" applyFont="1" applyFill="1" applyBorder="1" applyAlignment="1" applyProtection="1">
      <alignment horizontal="center" vertical="center" wrapText="1"/>
      <protection locked="0"/>
    </xf>
    <xf numFmtId="0" fontId="0" fillId="0" borderId="0" xfId="0" applyAlignment="1">
      <alignment wrapText="1"/>
    </xf>
    <xf numFmtId="0" fontId="0" fillId="9" borderId="0" xfId="0" applyFill="1" applyAlignment="1">
      <alignment horizontal="center"/>
    </xf>
    <xf numFmtId="0" fontId="0" fillId="9" borderId="0" xfId="0" applyFill="1"/>
    <xf numFmtId="0" fontId="0" fillId="9" borderId="0" xfId="0" applyFill="1" applyAlignment="1">
      <alignment wrapText="1"/>
    </xf>
    <xf numFmtId="0" fontId="0" fillId="9" borderId="0" xfId="0" applyFill="1" applyAlignment="1">
      <alignment horizontal="center" vertical="center"/>
    </xf>
    <xf numFmtId="0" fontId="0" fillId="9" borderId="0" xfId="0" applyFill="1" applyAlignment="1">
      <alignment horizontal="center" vertical="center" wrapText="1"/>
    </xf>
    <xf numFmtId="0" fontId="0" fillId="16" borderId="0" xfId="0" applyFill="1" applyAlignment="1">
      <alignment wrapText="1"/>
    </xf>
    <xf numFmtId="0" fontId="0" fillId="16" borderId="0" xfId="0" applyFill="1"/>
    <xf numFmtId="0" fontId="3" fillId="19" borderId="0" xfId="0" applyFont="1" applyFill="1" applyAlignment="1">
      <alignment horizontal="center" vertical="center"/>
    </xf>
    <xf numFmtId="0" fontId="3" fillId="20" borderId="0" xfId="0" applyFont="1" applyFill="1" applyAlignment="1">
      <alignment horizontal="center" vertical="center"/>
    </xf>
    <xf numFmtId="0" fontId="4" fillId="0" borderId="0" xfId="0" applyFont="1" applyAlignment="1">
      <alignment horizontal="center" vertical="center"/>
    </xf>
    <xf numFmtId="0" fontId="5" fillId="19" borderId="0" xfId="0" applyFont="1" applyFill="1" applyAlignment="1">
      <alignment horizontal="center" vertical="center"/>
    </xf>
    <xf numFmtId="0" fontId="5" fillId="20" borderId="0" xfId="0" applyFont="1" applyFill="1" applyAlignment="1">
      <alignment horizontal="center" vertical="center"/>
    </xf>
    <xf numFmtId="0" fontId="0" fillId="4" borderId="0" xfId="0" applyFill="1" applyAlignment="1">
      <alignment horizontal="center" vertical="center"/>
    </xf>
    <xf numFmtId="0" fontId="2" fillId="21" borderId="2" xfId="4" applyFill="1" applyBorder="1" applyAlignment="1">
      <alignment horizontal="center" vertical="center" wrapText="1"/>
    </xf>
    <xf numFmtId="0" fontId="2" fillId="14" borderId="2" xfId="4" applyFill="1" applyBorder="1" applyAlignment="1">
      <alignment horizontal="center" vertical="center" wrapText="1"/>
    </xf>
    <xf numFmtId="172" fontId="19" fillId="22" borderId="3" xfId="0" applyNumberFormat="1" applyFont="1" applyFill="1" applyBorder="1" applyAlignment="1">
      <alignment horizontal="center" vertical="center" wrapText="1"/>
    </xf>
    <xf numFmtId="0" fontId="4" fillId="23" borderId="4" xfId="0" applyFont="1" applyFill="1" applyBorder="1" applyAlignment="1">
      <alignment horizontal="center" vertical="center" wrapText="1"/>
    </xf>
    <xf numFmtId="172" fontId="20" fillId="22" borderId="4" xfId="0" applyNumberFormat="1"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0" xfId="0" applyFont="1" applyFill="1" applyAlignment="1">
      <alignment horizontal="center" vertical="center"/>
    </xf>
    <xf numFmtId="0" fontId="4" fillId="22" borderId="4" xfId="0" applyFont="1" applyFill="1" applyBorder="1" applyAlignment="1">
      <alignment horizontal="center" vertical="center" wrapText="1"/>
    </xf>
    <xf numFmtId="3" fontId="4" fillId="22" borderId="4" xfId="0" applyNumberFormat="1" applyFont="1" applyFill="1" applyBorder="1" applyAlignment="1">
      <alignment horizontal="center" vertical="center" wrapText="1"/>
    </xf>
    <xf numFmtId="3" fontId="6" fillId="22" borderId="4" xfId="3" applyNumberFormat="1" applyFont="1" applyFill="1" applyBorder="1" applyAlignment="1">
      <alignment horizontal="center" vertical="center" wrapText="1"/>
    </xf>
    <xf numFmtId="3" fontId="6" fillId="22" borderId="4" xfId="0" applyNumberFormat="1" applyFont="1" applyFill="1" applyBorder="1" applyAlignment="1">
      <alignment horizontal="center" vertical="center"/>
    </xf>
    <xf numFmtId="3" fontId="6" fillId="22" borderId="4" xfId="0" applyNumberFormat="1" applyFont="1" applyFill="1" applyBorder="1" applyAlignment="1">
      <alignment horizontal="center" vertical="center" wrapText="1"/>
    </xf>
    <xf numFmtId="168" fontId="8" fillId="8" borderId="4" xfId="1" applyNumberFormat="1" applyFont="1" applyFill="1" applyBorder="1" applyAlignment="1">
      <alignment horizontal="center" vertical="center" wrapText="1"/>
    </xf>
    <xf numFmtId="4" fontId="7" fillId="8" borderId="4" xfId="0" applyNumberFormat="1" applyFont="1" applyFill="1" applyBorder="1" applyAlignment="1">
      <alignment horizontal="center" vertical="center" wrapText="1"/>
    </xf>
    <xf numFmtId="0" fontId="4" fillId="24" borderId="4" xfId="0" applyFont="1" applyFill="1" applyBorder="1" applyAlignment="1">
      <alignment horizontal="center" vertical="center" wrapText="1"/>
    </xf>
    <xf numFmtId="1" fontId="8" fillId="8" borderId="4" xfId="3" applyNumberFormat="1" applyFont="1" applyFill="1" applyBorder="1" applyAlignment="1">
      <alignment horizontal="center" vertical="center" wrapText="1"/>
    </xf>
    <xf numFmtId="166" fontId="9" fillId="5" borderId="4" xfId="5" applyNumberFormat="1" applyFont="1" applyFill="1" applyBorder="1" applyAlignment="1">
      <alignment horizontal="center" vertical="center" wrapText="1"/>
    </xf>
    <xf numFmtId="0" fontId="21" fillId="8" borderId="0" xfId="0" applyFont="1" applyFill="1" applyAlignment="1">
      <alignment horizontal="justify" vertical="center" wrapText="1"/>
    </xf>
    <xf numFmtId="0" fontId="0" fillId="8" borderId="0" xfId="0" applyFill="1"/>
    <xf numFmtId="9" fontId="6" fillId="5" borderId="3" xfId="3" applyFont="1" applyFill="1" applyBorder="1" applyAlignment="1">
      <alignment horizontal="center" vertical="center" wrapText="1"/>
    </xf>
    <xf numFmtId="10" fontId="7" fillId="8" borderId="3" xfId="3" applyNumberFormat="1" applyFont="1" applyFill="1" applyBorder="1" applyAlignment="1">
      <alignment horizontal="center" vertical="center" wrapText="1"/>
    </xf>
    <xf numFmtId="10" fontId="4" fillId="8" borderId="3" xfId="3" applyNumberFormat="1" applyFont="1" applyFill="1" applyBorder="1" applyAlignment="1">
      <alignment horizontal="center" vertical="center" wrapText="1"/>
    </xf>
    <xf numFmtId="9" fontId="4" fillId="16" borderId="4" xfId="3" applyFont="1" applyFill="1" applyBorder="1" applyAlignment="1">
      <alignment horizontal="center" vertical="center" wrapText="1"/>
    </xf>
    <xf numFmtId="43" fontId="7" fillId="8" borderId="4" xfId="1" applyFont="1" applyFill="1" applyBorder="1" applyAlignment="1">
      <alignment horizontal="center" vertical="center" wrapText="1"/>
    </xf>
    <xf numFmtId="3" fontId="4" fillId="8" borderId="3" xfId="0" applyNumberFormat="1" applyFont="1" applyFill="1" applyBorder="1" applyAlignment="1">
      <alignment horizontal="left" vertical="center" wrapText="1"/>
    </xf>
    <xf numFmtId="9" fontId="10" fillId="25" borderId="3"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8" borderId="0" xfId="0" applyFont="1" applyFill="1" applyAlignment="1">
      <alignment horizontal="center" vertical="center" wrapText="1"/>
    </xf>
    <xf numFmtId="4" fontId="8" fillId="12" borderId="4" xfId="0" applyNumberFormat="1" applyFont="1" applyFill="1" applyBorder="1" applyAlignment="1">
      <alignment horizontal="center" vertical="center" wrapText="1"/>
    </xf>
    <xf numFmtId="164" fontId="8" fillId="12" borderId="4" xfId="0" applyNumberFormat="1" applyFont="1" applyFill="1" applyBorder="1" applyAlignment="1">
      <alignment horizontal="center" vertical="center" wrapText="1"/>
    </xf>
    <xf numFmtId="3" fontId="4" fillId="8" borderId="4" xfId="0" applyNumberFormat="1" applyFont="1" applyFill="1" applyBorder="1" applyAlignment="1">
      <alignment horizontal="left" vertical="center" wrapText="1"/>
    </xf>
    <xf numFmtId="3" fontId="10" fillId="25" borderId="4" xfId="0" applyNumberFormat="1" applyFont="1" applyFill="1" applyBorder="1" applyAlignment="1">
      <alignment horizontal="center" vertical="center" wrapText="1"/>
    </xf>
    <xf numFmtId="4" fontId="10" fillId="12" borderId="4" xfId="0" applyNumberFormat="1" applyFont="1" applyFill="1" applyBorder="1" applyAlignment="1">
      <alignment horizontal="center" vertical="center" wrapText="1"/>
    </xf>
    <xf numFmtId="3" fontId="4" fillId="8" borderId="4" xfId="0" applyNumberFormat="1" applyFont="1" applyFill="1" applyBorder="1" applyAlignment="1">
      <alignment horizontal="left" vertical="top" wrapText="1"/>
    </xf>
    <xf numFmtId="9" fontId="10" fillId="25" borderId="4" xfId="0" applyNumberFormat="1" applyFont="1" applyFill="1" applyBorder="1" applyAlignment="1">
      <alignment horizontal="center" vertical="center" wrapText="1"/>
    </xf>
    <xf numFmtId="9" fontId="8" fillId="8" borderId="4" xfId="3" applyFont="1" applyFill="1" applyBorder="1" applyAlignment="1">
      <alignment horizontal="center" vertical="center" wrapText="1"/>
    </xf>
    <xf numFmtId="3" fontId="8" fillId="8" borderId="4" xfId="0" applyNumberFormat="1" applyFont="1" applyFill="1" applyBorder="1" applyAlignment="1" applyProtection="1">
      <alignment horizontal="center" vertical="center" wrapText="1"/>
      <protection locked="0"/>
    </xf>
    <xf numFmtId="3" fontId="10" fillId="16" borderId="4" xfId="0" applyNumberFormat="1" applyFont="1" applyFill="1" applyBorder="1" applyAlignment="1">
      <alignment horizontal="center" vertical="center" wrapText="1"/>
    </xf>
    <xf numFmtId="10" fontId="8" fillId="8" borderId="4" xfId="3" applyNumberFormat="1" applyFont="1" applyFill="1" applyBorder="1" applyAlignment="1" applyProtection="1">
      <alignment horizontal="center" vertical="center" wrapText="1"/>
      <protection locked="0"/>
    </xf>
    <xf numFmtId="10" fontId="8" fillId="8" borderId="4" xfId="3" applyNumberFormat="1" applyFont="1" applyFill="1" applyBorder="1" applyAlignment="1">
      <alignment horizontal="center" vertical="center" wrapText="1"/>
    </xf>
    <xf numFmtId="3" fontId="4" fillId="8" borderId="5" xfId="0" applyNumberFormat="1" applyFont="1" applyFill="1" applyBorder="1" applyAlignment="1">
      <alignment horizontal="center" vertical="center" wrapText="1"/>
    </xf>
    <xf numFmtId="9" fontId="10" fillId="16" borderId="5" xfId="0" applyNumberFormat="1" applyFont="1" applyFill="1" applyBorder="1" applyAlignment="1">
      <alignment horizontal="center" vertical="center" wrapText="1"/>
    </xf>
    <xf numFmtId="3" fontId="8" fillId="12" borderId="4" xfId="0" applyNumberFormat="1" applyFont="1" applyFill="1" applyBorder="1" applyAlignment="1" applyProtection="1">
      <alignment horizontal="center" vertical="center" wrapText="1"/>
      <protection locked="0"/>
    </xf>
    <xf numFmtId="2" fontId="10" fillId="12" borderId="4" xfId="0" applyNumberFormat="1" applyFont="1" applyFill="1" applyBorder="1" applyAlignment="1">
      <alignment horizontal="center" vertical="center" wrapText="1"/>
    </xf>
    <xf numFmtId="0" fontId="4" fillId="26" borderId="4" xfId="0" applyFont="1" applyFill="1" applyBorder="1" applyAlignment="1">
      <alignment horizontal="center" vertical="center" wrapText="1"/>
    </xf>
    <xf numFmtId="3" fontId="7" fillId="8" borderId="4" xfId="0" applyNumberFormat="1" applyFont="1" applyFill="1" applyBorder="1" applyAlignment="1" applyProtection="1">
      <alignment horizontal="center" vertical="center" wrapText="1"/>
      <protection locked="0"/>
    </xf>
    <xf numFmtId="3" fontId="4" fillId="13" borderId="8" xfId="0" applyNumberFormat="1" applyFont="1" applyFill="1" applyBorder="1" applyAlignment="1" applyProtection="1">
      <alignment horizontal="center" vertical="center" wrapText="1"/>
      <protection locked="0"/>
    </xf>
    <xf numFmtId="10" fontId="7" fillId="8" borderId="4" xfId="3" applyNumberFormat="1" applyFont="1" applyFill="1" applyBorder="1" applyAlignment="1">
      <alignment horizontal="center" vertical="center" wrapText="1"/>
    </xf>
    <xf numFmtId="10" fontId="12" fillId="8" borderId="4" xfId="3" applyNumberFormat="1" applyFont="1" applyFill="1" applyBorder="1" applyAlignment="1">
      <alignment horizontal="center" vertical="center" wrapText="1"/>
    </xf>
    <xf numFmtId="9" fontId="4" fillId="16" borderId="4" xfId="3" applyFont="1" applyFill="1" applyBorder="1" applyAlignment="1">
      <alignment horizontal="center" vertical="top" wrapText="1"/>
    </xf>
    <xf numFmtId="0" fontId="4" fillId="27" borderId="4" xfId="0" applyFont="1" applyFill="1" applyBorder="1" applyAlignment="1">
      <alignment horizontal="center" vertical="center" wrapText="1"/>
    </xf>
    <xf numFmtId="6" fontId="18" fillId="8" borderId="4" xfId="7" applyNumberFormat="1" applyFill="1" applyBorder="1" applyAlignment="1">
      <alignment horizontal="center" vertical="center" wrapText="1"/>
    </xf>
    <xf numFmtId="6" fontId="18" fillId="8" borderId="0" xfId="7" applyNumberFormat="1" applyFill="1" applyBorder="1" applyAlignment="1">
      <alignment horizontal="center" vertical="center" wrapText="1"/>
    </xf>
    <xf numFmtId="3" fontId="4" fillId="8" borderId="4" xfId="0" applyNumberFormat="1" applyFont="1" applyFill="1" applyBorder="1" applyAlignment="1">
      <alignment horizontal="center" vertical="top" wrapText="1"/>
    </xf>
    <xf numFmtId="3" fontId="4" fillId="16" borderId="3" xfId="0" applyNumberFormat="1" applyFont="1" applyFill="1" applyBorder="1" applyAlignment="1">
      <alignment horizontal="center" vertical="center" wrapText="1"/>
    </xf>
    <xf numFmtId="0" fontId="3" fillId="8" borderId="4" xfId="0" applyFont="1" applyFill="1" applyBorder="1" applyAlignment="1">
      <alignment vertical="center"/>
    </xf>
    <xf numFmtId="0" fontId="18" fillId="8" borderId="4" xfId="7" applyFill="1" applyBorder="1" applyAlignment="1">
      <alignment horizontal="center" vertical="center" wrapText="1"/>
    </xf>
    <xf numFmtId="0" fontId="3" fillId="28" borderId="0" xfId="0" applyFont="1" applyFill="1" applyAlignment="1">
      <alignment horizontal="center" vertical="center"/>
    </xf>
    <xf numFmtId="167" fontId="9" fillId="5" borderId="4" xfId="5" applyNumberFormat="1" applyFont="1" applyFill="1" applyBorder="1" applyAlignment="1">
      <alignment horizontal="center" vertical="center" wrapText="1"/>
    </xf>
    <xf numFmtId="167" fontId="9" fillId="5" borderId="4" xfId="5" applyNumberFormat="1" applyFont="1" applyFill="1" applyBorder="1" applyAlignment="1" applyProtection="1">
      <alignment horizontal="center" vertical="center" wrapText="1"/>
      <protection locked="0"/>
    </xf>
    <xf numFmtId="3" fontId="15" fillId="8" borderId="7" xfId="0" applyNumberFormat="1" applyFont="1" applyFill="1" applyBorder="1" applyAlignment="1">
      <alignment horizontal="center" vertical="center" wrapText="1"/>
    </xf>
    <xf numFmtId="3" fontId="4" fillId="29" borderId="4" xfId="0" applyNumberFormat="1" applyFont="1" applyFill="1" applyBorder="1" applyAlignment="1">
      <alignment horizontal="center" vertical="center" wrapText="1"/>
    </xf>
    <xf numFmtId="3" fontId="4" fillId="30" borderId="4" xfId="0" applyNumberFormat="1" applyFont="1" applyFill="1" applyBorder="1" applyAlignment="1">
      <alignment horizontal="center" vertical="center" wrapText="1"/>
    </xf>
    <xf numFmtId="0" fontId="4" fillId="22" borderId="4" xfId="0" applyFont="1" applyFill="1" applyBorder="1" applyAlignment="1">
      <alignment vertical="center" wrapText="1"/>
    </xf>
    <xf numFmtId="167" fontId="10" fillId="8" borderId="0" xfId="2" applyNumberFormat="1" applyFont="1" applyFill="1" applyBorder="1" applyAlignment="1">
      <alignment horizontal="center" vertical="center" wrapText="1"/>
    </xf>
    <xf numFmtId="6" fontId="9" fillId="5" borderId="4" xfId="0" applyNumberFormat="1" applyFont="1" applyFill="1" applyBorder="1" applyAlignment="1">
      <alignment horizontal="center" vertical="center" wrapText="1"/>
    </xf>
    <xf numFmtId="4" fontId="10" fillId="8" borderId="4" xfId="0" applyNumberFormat="1" applyFont="1" applyFill="1" applyBorder="1" applyAlignment="1">
      <alignment horizontal="center" vertical="center" wrapText="1"/>
    </xf>
    <xf numFmtId="4" fontId="8" fillId="8" borderId="4" xfId="0" applyNumberFormat="1" applyFont="1" applyFill="1" applyBorder="1" applyAlignment="1">
      <alignment horizontal="center" vertical="center" wrapText="1"/>
    </xf>
    <xf numFmtId="0" fontId="4" fillId="16" borderId="4" xfId="0" applyFont="1" applyFill="1" applyBorder="1" applyAlignment="1">
      <alignment horizontal="center" vertical="center" wrapText="1"/>
    </xf>
    <xf numFmtId="0" fontId="4" fillId="31" borderId="4" xfId="0" applyFont="1" applyFill="1" applyBorder="1" applyAlignment="1">
      <alignment horizontal="center" vertical="center" wrapText="1"/>
    </xf>
    <xf numFmtId="3" fontId="22" fillId="8" borderId="3" xfId="0" applyNumberFormat="1" applyFont="1" applyFill="1" applyBorder="1" applyAlignment="1">
      <alignment horizontal="justify" vertical="center" wrapText="1"/>
    </xf>
    <xf numFmtId="2" fontId="8" fillId="8" borderId="4" xfId="3" applyNumberFormat="1" applyFont="1" applyFill="1" applyBorder="1" applyAlignment="1">
      <alignment horizontal="center" vertical="center" wrapText="1"/>
    </xf>
    <xf numFmtId="3" fontId="23" fillId="9" borderId="4"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9" fontId="23" fillId="9" borderId="4" xfId="3" applyFont="1" applyFill="1" applyBorder="1" applyAlignment="1">
      <alignment horizontal="center" vertical="center" wrapText="1"/>
    </xf>
    <xf numFmtId="0" fontId="4" fillId="22" borderId="4" xfId="0" applyFont="1" applyFill="1" applyBorder="1" applyAlignment="1">
      <alignment horizontal="center" vertical="center"/>
    </xf>
    <xf numFmtId="0" fontId="4" fillId="15" borderId="4" xfId="0" applyFont="1" applyFill="1" applyBorder="1" applyAlignment="1">
      <alignment horizontal="center" vertical="center"/>
    </xf>
    <xf numFmtId="0" fontId="4" fillId="32" borderId="4" xfId="0" applyFont="1" applyFill="1" applyBorder="1" applyAlignment="1">
      <alignment horizontal="center" vertical="center" wrapText="1"/>
    </xf>
    <xf numFmtId="0" fontId="24" fillId="8" borderId="0" xfId="0" applyFont="1" applyFill="1" applyAlignment="1">
      <alignment horizontal="center" vertical="center"/>
    </xf>
    <xf numFmtId="166" fontId="9" fillId="5" borderId="4" xfId="5" applyNumberFormat="1" applyFont="1" applyFill="1" applyBorder="1" applyAlignment="1" applyProtection="1">
      <alignment horizontal="center" vertical="center" wrapText="1"/>
      <protection locked="0"/>
    </xf>
    <xf numFmtId="0" fontId="4" fillId="14" borderId="4" xfId="0" applyFont="1" applyFill="1" applyBorder="1" applyAlignment="1">
      <alignment horizontal="center" vertical="center" wrapText="1"/>
    </xf>
    <xf numFmtId="0" fontId="18" fillId="8" borderId="4" xfId="6" applyFill="1" applyBorder="1" applyAlignment="1">
      <alignment horizontal="center" vertical="center" wrapText="1"/>
    </xf>
    <xf numFmtId="0" fontId="4" fillId="33" borderId="4" xfId="0" applyFont="1" applyFill="1" applyBorder="1" applyAlignment="1">
      <alignment horizontal="center" vertical="center" wrapText="1"/>
    </xf>
    <xf numFmtId="0" fontId="18" fillId="8" borderId="0" xfId="6" applyFill="1" applyBorder="1" applyAlignment="1">
      <alignment horizontal="center" vertical="center" wrapText="1"/>
    </xf>
    <xf numFmtId="3" fontId="9" fillId="8" borderId="4" xfId="0" applyNumberFormat="1" applyFont="1" applyFill="1" applyBorder="1" applyAlignment="1">
      <alignment horizontal="center" vertical="center" wrapText="1"/>
    </xf>
    <xf numFmtId="0" fontId="4" fillId="34" borderId="7" xfId="0" applyFont="1" applyFill="1" applyBorder="1" applyAlignment="1">
      <alignment horizontal="center" vertical="center" wrapText="1"/>
    </xf>
    <xf numFmtId="3" fontId="6" fillId="35" borderId="7" xfId="0" applyNumberFormat="1" applyFont="1" applyFill="1" applyBorder="1" applyAlignment="1">
      <alignment horizontal="center" vertical="center" wrapText="1"/>
    </xf>
    <xf numFmtId="3" fontId="9" fillId="17" borderId="7" xfId="0" applyNumberFormat="1" applyFont="1" applyFill="1" applyBorder="1" applyAlignment="1">
      <alignment horizontal="center" vertical="center" wrapText="1"/>
    </xf>
    <xf numFmtId="0" fontId="15" fillId="36" borderId="7" xfId="0" applyFont="1" applyFill="1" applyBorder="1" applyAlignment="1">
      <alignment horizontal="center" vertical="center" wrapText="1"/>
    </xf>
    <xf numFmtId="3" fontId="4" fillId="9" borderId="0" xfId="0" applyNumberFormat="1" applyFont="1" applyFill="1" applyAlignment="1">
      <alignment horizontal="center" vertical="center" wrapText="1"/>
    </xf>
    <xf numFmtId="10" fontId="6" fillId="11" borderId="4" xfId="3" applyNumberFormat="1" applyFont="1" applyFill="1" applyBorder="1" applyAlignment="1">
      <alignment horizontal="center" vertical="center" wrapText="1"/>
    </xf>
    <xf numFmtId="10" fontId="7" fillId="12" borderId="4" xfId="3" applyNumberFormat="1" applyFont="1" applyFill="1" applyBorder="1" applyAlignment="1">
      <alignment horizontal="center" vertical="center" wrapText="1"/>
    </xf>
    <xf numFmtId="9" fontId="8" fillId="12" borderId="4" xfId="3" applyFont="1" applyFill="1" applyBorder="1" applyAlignment="1">
      <alignment horizontal="center" vertical="center" wrapText="1"/>
    </xf>
    <xf numFmtId="9" fontId="10" fillId="25" borderId="5" xfId="0" applyNumberFormat="1" applyFont="1" applyFill="1" applyBorder="1" applyAlignment="1">
      <alignment horizontal="center" vertical="center" wrapText="1"/>
    </xf>
    <xf numFmtId="44" fontId="9" fillId="11" borderId="3" xfId="2" applyFont="1" applyFill="1" applyBorder="1" applyAlignment="1">
      <alignment horizontal="center" vertical="center" wrapText="1"/>
    </xf>
    <xf numFmtId="3" fontId="10" fillId="25" borderId="3" xfId="0" applyNumberFormat="1" applyFont="1" applyFill="1" applyBorder="1" applyAlignment="1">
      <alignment horizontal="center" vertical="center" wrapText="1"/>
    </xf>
    <xf numFmtId="0" fontId="10" fillId="8" borderId="4" xfId="0" applyFont="1" applyFill="1" applyBorder="1" applyAlignment="1">
      <alignment vertical="center" wrapText="1"/>
    </xf>
    <xf numFmtId="9" fontId="4" fillId="8" borderId="4" xfId="0" applyNumberFormat="1" applyFont="1" applyFill="1" applyBorder="1" applyAlignment="1">
      <alignment horizontal="center" vertical="center" wrapText="1"/>
    </xf>
    <xf numFmtId="9" fontId="7" fillId="8" borderId="4" xfId="0" applyNumberFormat="1" applyFont="1" applyFill="1" applyBorder="1" applyAlignment="1">
      <alignment horizontal="center" vertical="center" wrapText="1"/>
    </xf>
    <xf numFmtId="43" fontId="9" fillId="5" borderId="4" xfId="5" applyNumberFormat="1" applyFont="1" applyFill="1" applyBorder="1" applyAlignment="1">
      <alignment horizontal="center" vertical="center" wrapText="1"/>
    </xf>
    <xf numFmtId="9" fontId="6" fillId="5" borderId="0" xfId="0" applyNumberFormat="1" applyFont="1" applyFill="1" applyAlignment="1">
      <alignment horizontal="center" vertical="center" wrapText="1"/>
    </xf>
    <xf numFmtId="10" fontId="3" fillId="8" borderId="4" xfId="3" applyNumberFormat="1" applyFont="1" applyFill="1" applyBorder="1" applyAlignment="1">
      <alignment horizontal="center" vertical="center"/>
    </xf>
    <xf numFmtId="0" fontId="4" fillId="37" borderId="4" xfId="0" applyFont="1" applyFill="1" applyBorder="1" applyAlignment="1">
      <alignment horizontal="center" vertical="center" wrapText="1"/>
    </xf>
    <xf numFmtId="0" fontId="3" fillId="3" borderId="0" xfId="0" applyFont="1" applyFill="1" applyAlignment="1">
      <alignment horizontal="center" vertical="center"/>
    </xf>
    <xf numFmtId="166" fontId="4" fillId="8" borderId="4" xfId="5"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6" xfId="0" applyFont="1" applyFill="1" applyBorder="1" applyAlignment="1">
      <alignment horizontal="center" vertical="center" wrapText="1"/>
    </xf>
    <xf numFmtId="166" fontId="9" fillId="5" borderId="3" xfId="5" applyNumberFormat="1" applyFont="1" applyFill="1" applyBorder="1" applyAlignment="1" applyProtection="1">
      <alignment horizontal="center" vertical="center" wrapText="1"/>
      <protection locked="0"/>
    </xf>
    <xf numFmtId="166" fontId="9" fillId="5" borderId="5" xfId="5" applyNumberFormat="1" applyFont="1" applyFill="1" applyBorder="1" applyAlignment="1" applyProtection="1">
      <alignment horizontal="center" vertical="center" wrapText="1"/>
      <protection locked="0"/>
    </xf>
    <xf numFmtId="166" fontId="9" fillId="5" borderId="6" xfId="5" applyNumberFormat="1" applyFont="1" applyFill="1" applyBorder="1" applyAlignment="1" applyProtection="1">
      <alignment horizontal="center" vertical="center" wrapText="1"/>
      <protection locked="0"/>
    </xf>
    <xf numFmtId="166" fontId="4" fillId="8" borderId="3" xfId="5" applyNumberFormat="1" applyFont="1" applyFill="1" applyBorder="1" applyAlignment="1">
      <alignment horizontal="center" vertical="center" wrapText="1"/>
    </xf>
    <xf numFmtId="166" fontId="4" fillId="8" borderId="5" xfId="5" applyNumberFormat="1" applyFont="1" applyFill="1" applyBorder="1" applyAlignment="1">
      <alignment horizontal="center" vertical="center" wrapText="1"/>
    </xf>
    <xf numFmtId="166" fontId="4" fillId="8" borderId="6" xfId="5"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66" fontId="6" fillId="5" borderId="3" xfId="5" applyNumberFormat="1" applyFont="1" applyFill="1" applyBorder="1" applyAlignment="1">
      <alignment horizontal="center" vertical="center" wrapText="1"/>
    </xf>
    <xf numFmtId="166" fontId="6" fillId="5" borderId="5" xfId="5" applyNumberFormat="1" applyFont="1" applyFill="1" applyBorder="1" applyAlignment="1">
      <alignment horizontal="center" vertical="center" wrapText="1"/>
    </xf>
    <xf numFmtId="166" fontId="6" fillId="5" borderId="6" xfId="5" applyNumberFormat="1" applyFont="1" applyFill="1" applyBorder="1" applyAlignment="1">
      <alignment horizontal="center" vertical="center" wrapText="1"/>
    </xf>
    <xf numFmtId="167" fontId="6" fillId="5" borderId="3" xfId="5" applyNumberFormat="1" applyFont="1" applyFill="1" applyBorder="1" applyAlignment="1">
      <alignment horizontal="center" vertical="center" wrapText="1"/>
    </xf>
    <xf numFmtId="167" fontId="6" fillId="5" borderId="5" xfId="5" applyNumberFormat="1" applyFont="1" applyFill="1" applyBorder="1" applyAlignment="1">
      <alignment horizontal="center" vertical="center" wrapText="1"/>
    </xf>
    <xf numFmtId="167" fontId="6" fillId="5" borderId="6" xfId="5" applyNumberFormat="1" applyFont="1" applyFill="1" applyBorder="1" applyAlignment="1">
      <alignment horizontal="center" vertical="center" wrapText="1"/>
    </xf>
    <xf numFmtId="166" fontId="9" fillId="5" borderId="3" xfId="5" applyNumberFormat="1" applyFont="1" applyFill="1" applyBorder="1" applyAlignment="1">
      <alignment horizontal="center" vertical="center" wrapText="1"/>
    </xf>
    <xf numFmtId="166" fontId="9" fillId="5" borderId="5" xfId="5" applyNumberFormat="1" applyFont="1" applyFill="1" applyBorder="1" applyAlignment="1">
      <alignment horizontal="center" vertical="center" wrapText="1"/>
    </xf>
    <xf numFmtId="166" fontId="9" fillId="5" borderId="6" xfId="5" applyNumberFormat="1"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0" borderId="4" xfId="0" applyFont="1" applyFill="1" applyBorder="1" applyAlignment="1">
      <alignment horizontal="center" vertical="center" wrapText="1"/>
    </xf>
    <xf numFmtId="8" fontId="6" fillId="11" borderId="4" xfId="0" applyNumberFormat="1" applyFont="1" applyFill="1" applyBorder="1" applyAlignment="1">
      <alignment horizontal="center" vertical="center" wrapText="1"/>
    </xf>
    <xf numFmtId="8" fontId="6" fillId="11" borderId="3" xfId="0" applyNumberFormat="1" applyFont="1" applyFill="1" applyBorder="1" applyAlignment="1">
      <alignment horizontal="center" vertical="center" wrapText="1"/>
    </xf>
    <xf numFmtId="8" fontId="6" fillId="11" borderId="5" xfId="0" applyNumberFormat="1" applyFont="1" applyFill="1" applyBorder="1" applyAlignment="1">
      <alignment horizontal="center" vertical="center" wrapText="1"/>
    </xf>
    <xf numFmtId="8" fontId="6" fillId="11" borderId="6"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6" fontId="6" fillId="11" borderId="4" xfId="0" applyNumberFormat="1" applyFont="1" applyFill="1" applyBorder="1" applyAlignment="1">
      <alignment horizontal="center" vertical="center" wrapText="1"/>
    </xf>
    <xf numFmtId="6" fontId="6" fillId="11" borderId="3" xfId="0" applyNumberFormat="1" applyFont="1" applyFill="1" applyBorder="1" applyAlignment="1">
      <alignment horizontal="center" vertical="center" wrapText="1"/>
    </xf>
    <xf numFmtId="6" fontId="6" fillId="11" borderId="5" xfId="0" applyNumberFormat="1" applyFont="1" applyFill="1" applyBorder="1" applyAlignment="1">
      <alignment horizontal="center" vertical="center" wrapText="1"/>
    </xf>
    <xf numFmtId="6" fontId="6" fillId="11" borderId="6" xfId="0" applyNumberFormat="1" applyFont="1" applyFill="1" applyBorder="1" applyAlignment="1">
      <alignment horizontal="center" vertical="center" wrapText="1"/>
    </xf>
    <xf numFmtId="167" fontId="9" fillId="5" borderId="3" xfId="0" applyNumberFormat="1" applyFont="1" applyFill="1" applyBorder="1" applyAlignment="1" applyProtection="1">
      <alignment horizontal="center" vertical="center" wrapText="1"/>
      <protection locked="0"/>
    </xf>
    <xf numFmtId="167" fontId="9" fillId="5" borderId="5" xfId="0" applyNumberFormat="1" applyFont="1" applyFill="1" applyBorder="1" applyAlignment="1" applyProtection="1">
      <alignment horizontal="center" vertical="center" wrapText="1"/>
      <protection locked="0"/>
    </xf>
    <xf numFmtId="167" fontId="9" fillId="5" borderId="6" xfId="0" applyNumberFormat="1" applyFont="1" applyFill="1" applyBorder="1" applyAlignment="1" applyProtection="1">
      <alignment horizontal="center" vertical="center" wrapText="1"/>
      <protection locked="0"/>
    </xf>
    <xf numFmtId="167" fontId="4" fillId="8" borderId="3" xfId="0" applyNumberFormat="1" applyFont="1" applyFill="1" applyBorder="1" applyAlignment="1">
      <alignment horizontal="center" vertical="center" wrapText="1"/>
    </xf>
    <xf numFmtId="167" fontId="4" fillId="8" borderId="5" xfId="0" applyNumberFormat="1" applyFont="1" applyFill="1" applyBorder="1" applyAlignment="1">
      <alignment horizontal="center" vertical="center" wrapText="1"/>
    </xf>
    <xf numFmtId="167" fontId="4" fillId="8" borderId="6" xfId="0" applyNumberFormat="1" applyFont="1" applyFill="1" applyBorder="1" applyAlignment="1">
      <alignment horizontal="center" vertical="center" wrapText="1"/>
    </xf>
    <xf numFmtId="167" fontId="6" fillId="5" borderId="3" xfId="0" applyNumberFormat="1" applyFont="1" applyFill="1" applyBorder="1" applyAlignment="1">
      <alignment horizontal="center" vertical="center" wrapText="1"/>
    </xf>
    <xf numFmtId="167" fontId="6" fillId="5" borderId="5" xfId="0" applyNumberFormat="1" applyFont="1" applyFill="1" applyBorder="1" applyAlignment="1">
      <alignment horizontal="center" vertical="center" wrapText="1"/>
    </xf>
    <xf numFmtId="167" fontId="6" fillId="5" borderId="6" xfId="0" applyNumberFormat="1" applyFont="1" applyFill="1" applyBorder="1" applyAlignment="1">
      <alignment horizontal="center" vertical="center" wrapText="1"/>
    </xf>
    <xf numFmtId="167" fontId="9" fillId="5" borderId="3" xfId="0" applyNumberFormat="1" applyFont="1" applyFill="1" applyBorder="1" applyAlignment="1">
      <alignment horizontal="center" vertical="center" wrapText="1"/>
    </xf>
    <xf numFmtId="167" fontId="9" fillId="5" borderId="5" xfId="0" applyNumberFormat="1" applyFont="1" applyFill="1" applyBorder="1" applyAlignment="1">
      <alignment horizontal="center" vertical="center" wrapText="1"/>
    </xf>
    <xf numFmtId="167" fontId="9" fillId="5" borderId="6" xfId="0" applyNumberFormat="1" applyFont="1" applyFill="1" applyBorder="1" applyAlignment="1">
      <alignment horizontal="center" vertical="center" wrapText="1"/>
    </xf>
    <xf numFmtId="169" fontId="9" fillId="5" borderId="3" xfId="5" applyNumberFormat="1" applyFont="1" applyFill="1" applyBorder="1" applyAlignment="1">
      <alignment horizontal="center" vertical="center" wrapText="1"/>
    </xf>
    <xf numFmtId="169" fontId="9" fillId="5" borderId="5" xfId="5" applyNumberFormat="1" applyFont="1" applyFill="1" applyBorder="1" applyAlignment="1">
      <alignment horizontal="center" vertical="center" wrapText="1"/>
    </xf>
    <xf numFmtId="169" fontId="9" fillId="5" borderId="6" xfId="5" applyNumberFormat="1" applyFont="1" applyFill="1" applyBorder="1" applyAlignment="1">
      <alignment horizontal="center" vertical="center" wrapText="1"/>
    </xf>
    <xf numFmtId="167" fontId="9" fillId="5" borderId="3" xfId="5" applyNumberFormat="1" applyFont="1" applyFill="1" applyBorder="1" applyAlignment="1">
      <alignment horizontal="center" vertical="center" wrapText="1"/>
    </xf>
    <xf numFmtId="167" fontId="9" fillId="5" borderId="6" xfId="5" applyNumberFormat="1" applyFont="1" applyFill="1" applyBorder="1" applyAlignment="1">
      <alignment horizontal="center" vertical="center" wrapText="1"/>
    </xf>
    <xf numFmtId="167" fontId="4" fillId="8" borderId="3" xfId="5" applyNumberFormat="1" applyFont="1" applyFill="1" applyBorder="1" applyAlignment="1">
      <alignment horizontal="center" vertical="center" wrapText="1"/>
    </xf>
    <xf numFmtId="167" fontId="4" fillId="8" borderId="6" xfId="5" applyNumberFormat="1"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6" xfId="0" applyFont="1" applyFill="1" applyBorder="1" applyAlignment="1">
      <alignment horizontal="center" vertical="center"/>
    </xf>
    <xf numFmtId="166" fontId="4" fillId="7" borderId="3" xfId="5" applyNumberFormat="1" applyFont="1" applyFill="1" applyBorder="1" applyAlignment="1">
      <alignment horizontal="center" vertical="center" wrapText="1"/>
    </xf>
    <xf numFmtId="166" fontId="4" fillId="7" borderId="6" xfId="5"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6" xfId="0" applyNumberFormat="1" applyFont="1" applyFill="1" applyBorder="1" applyAlignment="1">
      <alignment horizontal="center" vertical="center" wrapText="1"/>
    </xf>
    <xf numFmtId="166" fontId="4" fillId="8" borderId="3" xfId="0" applyNumberFormat="1" applyFont="1" applyFill="1" applyBorder="1" applyAlignment="1">
      <alignment horizontal="center" vertical="center" wrapText="1"/>
    </xf>
    <xf numFmtId="166" fontId="4" fillId="8" borderId="6" xfId="0" applyNumberFormat="1" applyFont="1" applyFill="1" applyBorder="1" applyAlignment="1">
      <alignment horizontal="center" vertical="center" wrapText="1"/>
    </xf>
    <xf numFmtId="44" fontId="6" fillId="5" borderId="3" xfId="2" applyFont="1" applyFill="1" applyBorder="1" applyAlignment="1">
      <alignment horizontal="center" vertical="center" wrapText="1"/>
    </xf>
    <xf numFmtId="44" fontId="6" fillId="5" borderId="5" xfId="2" applyFont="1" applyFill="1" applyBorder="1" applyAlignment="1">
      <alignment horizontal="center" vertical="center" wrapText="1"/>
    </xf>
    <xf numFmtId="166" fontId="4" fillId="8" borderId="5" xfId="0" applyNumberFormat="1" applyFont="1" applyFill="1" applyBorder="1" applyAlignment="1">
      <alignment horizontal="center" vertical="center" wrapText="1"/>
    </xf>
    <xf numFmtId="44" fontId="6" fillId="5" borderId="6" xfId="2" applyFont="1" applyFill="1" applyBorder="1" applyAlignment="1">
      <alignment horizontal="center" vertical="center" wrapText="1"/>
    </xf>
    <xf numFmtId="166" fontId="9" fillId="5" borderId="5"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9" fillId="5" borderId="4" xfId="2" applyNumberFormat="1" applyFont="1" applyFill="1" applyBorder="1" applyAlignment="1">
      <alignment horizontal="center" vertical="center" wrapText="1"/>
    </xf>
    <xf numFmtId="167" fontId="10" fillId="8" borderId="4" xfId="2"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167" fontId="6" fillId="5" borderId="4" xfId="2" applyNumberFormat="1" applyFont="1" applyFill="1" applyBorder="1" applyAlignment="1">
      <alignment horizontal="center" vertical="center" wrapText="1"/>
    </xf>
    <xf numFmtId="167" fontId="6" fillId="5" borderId="3" xfId="2" applyNumberFormat="1" applyFont="1" applyFill="1" applyBorder="1" applyAlignment="1">
      <alignment horizontal="center" vertical="center" wrapText="1"/>
    </xf>
    <xf numFmtId="167" fontId="6" fillId="5" borderId="5" xfId="2" applyNumberFormat="1" applyFont="1" applyFill="1" applyBorder="1" applyAlignment="1">
      <alignment horizontal="center" vertical="center" wrapText="1"/>
    </xf>
    <xf numFmtId="167" fontId="6" fillId="5" borderId="6" xfId="2" applyNumberFormat="1" applyFont="1" applyFill="1" applyBorder="1" applyAlignment="1">
      <alignment horizontal="center" vertical="center" wrapText="1"/>
    </xf>
    <xf numFmtId="6" fontId="4" fillId="8" borderId="3" xfId="0" applyNumberFormat="1" applyFont="1" applyFill="1" applyBorder="1" applyAlignment="1">
      <alignment horizontal="center" vertical="center" wrapText="1"/>
    </xf>
    <xf numFmtId="6" fontId="4" fillId="8" borderId="5" xfId="0" applyNumberFormat="1" applyFont="1" applyFill="1" applyBorder="1" applyAlignment="1">
      <alignment horizontal="center" vertical="center" wrapText="1"/>
    </xf>
    <xf numFmtId="6" fontId="4" fillId="8" borderId="6" xfId="0" applyNumberFormat="1" applyFont="1" applyFill="1" applyBorder="1" applyAlignment="1">
      <alignment horizontal="center" vertical="center" wrapText="1"/>
    </xf>
    <xf numFmtId="6" fontId="6" fillId="5" borderId="3" xfId="0" applyNumberFormat="1" applyFont="1" applyFill="1" applyBorder="1" applyAlignment="1">
      <alignment horizontal="center" vertical="center" wrapText="1"/>
    </xf>
    <xf numFmtId="6" fontId="6" fillId="5" borderId="5" xfId="0" applyNumberFormat="1" applyFont="1" applyFill="1" applyBorder="1" applyAlignment="1">
      <alignment horizontal="center" vertical="center" wrapText="1"/>
    </xf>
    <xf numFmtId="6" fontId="6" fillId="5" borderId="6" xfId="0" applyNumberFormat="1" applyFont="1" applyFill="1" applyBorder="1" applyAlignment="1">
      <alignment horizontal="center" vertical="center" wrapText="1"/>
    </xf>
    <xf numFmtId="6" fontId="9" fillId="5" borderId="3" xfId="0" applyNumberFormat="1" applyFont="1" applyFill="1" applyBorder="1" applyAlignment="1">
      <alignment horizontal="center" vertical="center" wrapText="1"/>
    </xf>
    <xf numFmtId="6" fontId="9" fillId="5" borderId="5" xfId="0" applyNumberFormat="1" applyFont="1" applyFill="1" applyBorder="1" applyAlignment="1">
      <alignment horizontal="center" vertical="center" wrapText="1"/>
    </xf>
    <xf numFmtId="6" fontId="9" fillId="5" borderId="6" xfId="0" applyNumberFormat="1" applyFont="1" applyFill="1" applyBorder="1" applyAlignment="1">
      <alignment horizontal="center" vertical="center" wrapText="1"/>
    </xf>
    <xf numFmtId="6" fontId="4" fillId="8" borderId="4"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167" fontId="9" fillId="5" borderId="3" xfId="2" applyNumberFormat="1" applyFont="1" applyFill="1" applyBorder="1" applyAlignment="1">
      <alignment horizontal="center" vertical="center" wrapText="1"/>
    </xf>
    <xf numFmtId="167" fontId="9" fillId="5" borderId="5" xfId="2" applyNumberFormat="1" applyFont="1" applyFill="1" applyBorder="1" applyAlignment="1">
      <alignment horizontal="center" vertical="center" wrapText="1"/>
    </xf>
    <xf numFmtId="167" fontId="9" fillId="5" borderId="6" xfId="2" applyNumberFormat="1" applyFont="1" applyFill="1" applyBorder="1" applyAlignment="1">
      <alignment horizontal="center" vertical="center" wrapText="1"/>
    </xf>
    <xf numFmtId="8" fontId="10" fillId="12" borderId="3" xfId="0" applyNumberFormat="1" applyFont="1" applyFill="1" applyBorder="1" applyAlignment="1">
      <alignment horizontal="center" vertical="center" wrapText="1"/>
    </xf>
    <xf numFmtId="8" fontId="10" fillId="12" borderId="5" xfId="0" applyNumberFormat="1" applyFont="1" applyFill="1" applyBorder="1" applyAlignment="1">
      <alignment horizontal="center" vertical="center" wrapText="1"/>
    </xf>
    <xf numFmtId="8" fontId="10" fillId="12" borderId="6" xfId="0" applyNumberFormat="1" applyFont="1" applyFill="1" applyBorder="1" applyAlignment="1">
      <alignment horizontal="center" vertical="center" wrapText="1"/>
    </xf>
    <xf numFmtId="6" fontId="9" fillId="11" borderId="3" xfId="0" applyNumberFormat="1" applyFont="1" applyFill="1" applyBorder="1" applyAlignment="1">
      <alignment horizontal="center" vertical="center" wrapText="1"/>
    </xf>
    <xf numFmtId="6" fontId="9" fillId="11" borderId="5" xfId="0" applyNumberFormat="1" applyFont="1" applyFill="1" applyBorder="1" applyAlignment="1">
      <alignment horizontal="center" vertical="center" wrapText="1"/>
    </xf>
    <xf numFmtId="6" fontId="9" fillId="11" borderId="6" xfId="0" applyNumberFormat="1" applyFont="1" applyFill="1" applyBorder="1" applyAlignment="1">
      <alignment horizontal="center" vertical="center" wrapText="1"/>
    </xf>
    <xf numFmtId="6" fontId="10" fillId="12" borderId="3" xfId="0" applyNumberFormat="1" applyFont="1" applyFill="1" applyBorder="1" applyAlignment="1">
      <alignment horizontal="center" vertical="center" wrapText="1"/>
    </xf>
    <xf numFmtId="6" fontId="10" fillId="12" borderId="5" xfId="0" applyNumberFormat="1" applyFont="1" applyFill="1" applyBorder="1" applyAlignment="1">
      <alignment horizontal="center" vertical="center" wrapText="1"/>
    </xf>
    <xf numFmtId="6" fontId="10" fillId="12" borderId="6"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7" borderId="5" xfId="0" applyFont="1" applyFill="1" applyBorder="1" applyAlignment="1">
      <alignment horizontal="center" vertical="center"/>
    </xf>
    <xf numFmtId="166" fontId="4" fillId="7" borderId="5" xfId="5" applyNumberFormat="1" applyFont="1" applyFill="1" applyBorder="1" applyAlignment="1">
      <alignment horizontal="center" vertical="center" wrapText="1"/>
    </xf>
    <xf numFmtId="0" fontId="0" fillId="0" borderId="0" xfId="0" applyAlignment="1">
      <alignment horizontal="center"/>
    </xf>
  </cellXfs>
  <cellStyles count="8">
    <cellStyle name="Celda de comprobación" xfId="4" builtinId="23"/>
    <cellStyle name="Hipervínculo" xfId="6" builtinId="8"/>
    <cellStyle name="Hyperlink" xfId="7" xr:uid="{5EA4BEDD-E80D-4569-982B-A824FA729B38}"/>
    <cellStyle name="Millares" xfId="1" builtinId="3"/>
    <cellStyle name="Moneda" xfId="2" builtinId="4"/>
    <cellStyle name="Moneda [0] 2" xfId="5" xr:uid="{FA1552C5-25DA-40E0-B62F-6E896D882836}"/>
    <cellStyle name="Normal" xfId="0" builtinId="0"/>
    <cellStyle name="Porcentaje" xfId="3" builtinId="5"/>
  </cellStyles>
  <dxfs count="0"/>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73269</xdr:colOff>
      <xdr:row>0</xdr:row>
      <xdr:rowOff>29308</xdr:rowOff>
    </xdr:from>
    <xdr:to>
      <xdr:col>49</xdr:col>
      <xdr:colOff>0</xdr:colOff>
      <xdr:row>5</xdr:row>
      <xdr:rowOff>263769</xdr:rowOff>
    </xdr:to>
    <xdr:sp macro="" textlink="">
      <xdr:nvSpPr>
        <xdr:cNvPr id="2" name="Rectángulo redondeado 1">
          <a:extLst>
            <a:ext uri="{FF2B5EF4-FFF2-40B4-BE49-F238E27FC236}">
              <a16:creationId xmlns:a16="http://schemas.microsoft.com/office/drawing/2014/main" id="{FB78D180-E083-402D-AFAF-30545F96D5B2}"/>
            </a:ext>
          </a:extLst>
        </xdr:cNvPr>
        <xdr:cNvSpPr/>
      </xdr:nvSpPr>
      <xdr:spPr>
        <a:xfrm>
          <a:off x="73269" y="29308"/>
          <a:ext cx="93767031" cy="661181"/>
        </a:xfrm>
        <a:prstGeom prst="roundRect">
          <a:avLst/>
        </a:prstGeom>
        <a:solidFill>
          <a:sysClr val="window" lastClr="FF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3200" b="1">
              <a:solidFill>
                <a:sysClr val="windowText" lastClr="000000"/>
              </a:solidFill>
              <a:effectLst/>
              <a:latin typeface="+mn-lt"/>
              <a:ea typeface="+mn-ea"/>
              <a:cs typeface="+mn-cs"/>
            </a:rPr>
            <a:t>PLAN ESTRATEGICO SECTORIAL 1T 2025</a:t>
          </a:r>
          <a:endParaRPr lang="es-CO" sz="3200" b="1">
            <a:solidFill>
              <a:sysClr val="windowText" lastClr="000000"/>
            </a:solidFill>
            <a:effectLst/>
          </a:endParaRPr>
        </a:p>
        <a:p>
          <a:pPr algn="l"/>
          <a:endParaRPr lang="es-CO" sz="1100"/>
        </a:p>
      </xdr:txBody>
    </xdr:sp>
    <xdr:clientData/>
  </xdr:twoCellAnchor>
  <xdr:twoCellAnchor>
    <xdr:from>
      <xdr:col>0</xdr:col>
      <xdr:colOff>156882</xdr:colOff>
      <xdr:row>0</xdr:row>
      <xdr:rowOff>58983</xdr:rowOff>
    </xdr:from>
    <xdr:to>
      <xdr:col>0</xdr:col>
      <xdr:colOff>568527</xdr:colOff>
      <xdr:row>5</xdr:row>
      <xdr:rowOff>190501</xdr:rowOff>
    </xdr:to>
    <xdr:pic>
      <xdr:nvPicPr>
        <xdr:cNvPr id="3" name="Imagen 2" descr="Logotipo, nombre de la empresa&#10;&#10;Descripción generada automáticamente">
          <a:extLst>
            <a:ext uri="{FF2B5EF4-FFF2-40B4-BE49-F238E27FC236}">
              <a16:creationId xmlns:a16="http://schemas.microsoft.com/office/drawing/2014/main" id="{8FC9EA81-343C-4E91-9E27-25F4744F006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6882" y="58983"/>
          <a:ext cx="411645" cy="546136"/>
        </a:xfrm>
        <a:prstGeom prst="rect">
          <a:avLst/>
        </a:prstGeom>
      </xdr:spPr>
    </xdr:pic>
    <xdr:clientData/>
  </xdr:twoCellAnchor>
  <xdr:twoCellAnchor>
    <xdr:from>
      <xdr:col>15</xdr:col>
      <xdr:colOff>384382</xdr:colOff>
      <xdr:row>0</xdr:row>
      <xdr:rowOff>78579</xdr:rowOff>
    </xdr:from>
    <xdr:to>
      <xdr:col>15</xdr:col>
      <xdr:colOff>992482</xdr:colOff>
      <xdr:row>1</xdr:row>
      <xdr:rowOff>41413</xdr:rowOff>
    </xdr:to>
    <xdr:pic>
      <xdr:nvPicPr>
        <xdr:cNvPr id="4" name="Imagen 3" descr="Logotipo, nombre de la empresa&#10;&#10;Descripción generada automáticamente">
          <a:extLst>
            <a:ext uri="{FF2B5EF4-FFF2-40B4-BE49-F238E27FC236}">
              <a16:creationId xmlns:a16="http://schemas.microsoft.com/office/drawing/2014/main" id="{64577317-CA57-4532-8ED7-AFBA4B1D824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9090600" y="78579"/>
          <a:ext cx="0" cy="244774"/>
        </a:xfrm>
        <a:prstGeom prst="rect">
          <a:avLst/>
        </a:prstGeom>
      </xdr:spPr>
    </xdr:pic>
    <xdr:clientData/>
  </xdr:twoCellAnchor>
  <xdr:twoCellAnchor>
    <xdr:from>
      <xdr:col>30</xdr:col>
      <xdr:colOff>384382</xdr:colOff>
      <xdr:row>0</xdr:row>
      <xdr:rowOff>78579</xdr:rowOff>
    </xdr:from>
    <xdr:to>
      <xdr:col>30</xdr:col>
      <xdr:colOff>992482</xdr:colOff>
      <xdr:row>1</xdr:row>
      <xdr:rowOff>41413</xdr:rowOff>
    </xdr:to>
    <xdr:pic>
      <xdr:nvPicPr>
        <xdr:cNvPr id="5" name="Imagen 4" descr="Logotipo, nombre de la empresa&#10;&#10;Descripción generada automáticamente">
          <a:extLst>
            <a:ext uri="{FF2B5EF4-FFF2-40B4-BE49-F238E27FC236}">
              <a16:creationId xmlns:a16="http://schemas.microsoft.com/office/drawing/2014/main" id="{FFA783ED-5FF1-4B5A-80B0-C14FE8DA6EF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31</xdr:col>
      <xdr:colOff>384382</xdr:colOff>
      <xdr:row>0</xdr:row>
      <xdr:rowOff>78579</xdr:rowOff>
    </xdr:from>
    <xdr:to>
      <xdr:col>31</xdr:col>
      <xdr:colOff>992482</xdr:colOff>
      <xdr:row>1</xdr:row>
      <xdr:rowOff>41413</xdr:rowOff>
    </xdr:to>
    <xdr:pic>
      <xdr:nvPicPr>
        <xdr:cNvPr id="6" name="Imagen 5" descr="Logotipo, nombre de la empresa&#10;&#10;Descripción generada automáticamente">
          <a:extLst>
            <a:ext uri="{FF2B5EF4-FFF2-40B4-BE49-F238E27FC236}">
              <a16:creationId xmlns:a16="http://schemas.microsoft.com/office/drawing/2014/main" id="{DDBCD3F5-ED47-4AD2-91A9-CB8CFC2BEB5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32</xdr:col>
      <xdr:colOff>384382</xdr:colOff>
      <xdr:row>0</xdr:row>
      <xdr:rowOff>78579</xdr:rowOff>
    </xdr:from>
    <xdr:to>
      <xdr:col>32</xdr:col>
      <xdr:colOff>992482</xdr:colOff>
      <xdr:row>1</xdr:row>
      <xdr:rowOff>41413</xdr:rowOff>
    </xdr:to>
    <xdr:pic>
      <xdr:nvPicPr>
        <xdr:cNvPr id="7" name="Imagen 6" descr="Logotipo, nombre de la empresa&#10;&#10;Descripción generada automáticamente">
          <a:extLst>
            <a:ext uri="{FF2B5EF4-FFF2-40B4-BE49-F238E27FC236}">
              <a16:creationId xmlns:a16="http://schemas.microsoft.com/office/drawing/2014/main" id="{EA1A39A2-1360-486E-B7BF-5C9A434A10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33</xdr:col>
      <xdr:colOff>384382</xdr:colOff>
      <xdr:row>0</xdr:row>
      <xdr:rowOff>78579</xdr:rowOff>
    </xdr:from>
    <xdr:to>
      <xdr:col>33</xdr:col>
      <xdr:colOff>992482</xdr:colOff>
      <xdr:row>1</xdr:row>
      <xdr:rowOff>41413</xdr:rowOff>
    </xdr:to>
    <xdr:pic>
      <xdr:nvPicPr>
        <xdr:cNvPr id="8" name="Imagen 7" descr="Logotipo, nombre de la empresa&#10;&#10;Descripción generada automáticamente">
          <a:extLst>
            <a:ext uri="{FF2B5EF4-FFF2-40B4-BE49-F238E27FC236}">
              <a16:creationId xmlns:a16="http://schemas.microsoft.com/office/drawing/2014/main" id="{F75BB2DA-8B65-4E49-BFAF-5F2DA93B4F6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3891140" y="78579"/>
          <a:ext cx="0" cy="244774"/>
        </a:xfrm>
        <a:prstGeom prst="rect">
          <a:avLst/>
        </a:prstGeom>
      </xdr:spPr>
    </xdr:pic>
    <xdr:clientData/>
  </xdr:twoCellAnchor>
  <xdr:twoCellAnchor>
    <xdr:from>
      <xdr:col>35</xdr:col>
      <xdr:colOff>384382</xdr:colOff>
      <xdr:row>0</xdr:row>
      <xdr:rowOff>78579</xdr:rowOff>
    </xdr:from>
    <xdr:to>
      <xdr:col>35</xdr:col>
      <xdr:colOff>992482</xdr:colOff>
      <xdr:row>1</xdr:row>
      <xdr:rowOff>41413</xdr:rowOff>
    </xdr:to>
    <xdr:pic>
      <xdr:nvPicPr>
        <xdr:cNvPr id="10" name="Imagen 9" descr="Logotipo, nombre de la empresa&#10;&#10;Descripción generada automáticamente">
          <a:extLst>
            <a:ext uri="{FF2B5EF4-FFF2-40B4-BE49-F238E27FC236}">
              <a16:creationId xmlns:a16="http://schemas.microsoft.com/office/drawing/2014/main" id="{F45C44A7-68AF-4957-8315-01FB141A024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36</xdr:col>
      <xdr:colOff>384382</xdr:colOff>
      <xdr:row>0</xdr:row>
      <xdr:rowOff>78579</xdr:rowOff>
    </xdr:from>
    <xdr:to>
      <xdr:col>36</xdr:col>
      <xdr:colOff>992482</xdr:colOff>
      <xdr:row>1</xdr:row>
      <xdr:rowOff>41413</xdr:rowOff>
    </xdr:to>
    <xdr:pic>
      <xdr:nvPicPr>
        <xdr:cNvPr id="11" name="Imagen 10" descr="Logotipo, nombre de la empresa&#10;&#10;Descripción generada automáticamente">
          <a:extLst>
            <a:ext uri="{FF2B5EF4-FFF2-40B4-BE49-F238E27FC236}">
              <a16:creationId xmlns:a16="http://schemas.microsoft.com/office/drawing/2014/main" id="{8272A6BE-11B3-4222-9003-C3D91B2345F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37</xdr:col>
      <xdr:colOff>384382</xdr:colOff>
      <xdr:row>0</xdr:row>
      <xdr:rowOff>78579</xdr:rowOff>
    </xdr:from>
    <xdr:to>
      <xdr:col>37</xdr:col>
      <xdr:colOff>992482</xdr:colOff>
      <xdr:row>1</xdr:row>
      <xdr:rowOff>41413</xdr:rowOff>
    </xdr:to>
    <xdr:pic>
      <xdr:nvPicPr>
        <xdr:cNvPr id="12" name="Imagen 11" descr="Logotipo, nombre de la empresa&#10;&#10;Descripción generada automáticamente">
          <a:extLst>
            <a:ext uri="{FF2B5EF4-FFF2-40B4-BE49-F238E27FC236}">
              <a16:creationId xmlns:a16="http://schemas.microsoft.com/office/drawing/2014/main" id="{CC735C91-3EC4-4339-BDDD-EFC1CEB2977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497180" y="78579"/>
          <a:ext cx="0" cy="244774"/>
        </a:xfrm>
        <a:prstGeom prst="rect">
          <a:avLst/>
        </a:prstGeom>
      </xdr:spPr>
    </xdr:pic>
    <xdr:clientData/>
  </xdr:twoCellAnchor>
  <xdr:twoCellAnchor>
    <xdr:from>
      <xdr:col>48</xdr:col>
      <xdr:colOff>2151528</xdr:colOff>
      <xdr:row>0</xdr:row>
      <xdr:rowOff>87923</xdr:rowOff>
    </xdr:from>
    <xdr:to>
      <xdr:col>48</xdr:col>
      <xdr:colOff>2604405</xdr:colOff>
      <xdr:row>5</xdr:row>
      <xdr:rowOff>201706</xdr:rowOff>
    </xdr:to>
    <xdr:pic>
      <xdr:nvPicPr>
        <xdr:cNvPr id="13" name="Imagen 12" descr="Logotipo, nombre de la empresa&#10;&#10;Descripción generada automáticamente">
          <a:extLst>
            <a:ext uri="{FF2B5EF4-FFF2-40B4-BE49-F238E27FC236}">
              <a16:creationId xmlns:a16="http://schemas.microsoft.com/office/drawing/2014/main" id="{BB0A10A8-965F-4FBD-86FB-9DC8CA8160C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3535499" y="87923"/>
          <a:ext cx="452877" cy="528401"/>
        </a:xfrm>
        <a:prstGeom prst="rect">
          <a:avLst/>
        </a:prstGeom>
      </xdr:spPr>
    </xdr:pic>
    <xdr:clientData/>
  </xdr:twoCellAnchor>
  <xdr:twoCellAnchor>
    <xdr:from>
      <xdr:col>40</xdr:col>
      <xdr:colOff>384382</xdr:colOff>
      <xdr:row>0</xdr:row>
      <xdr:rowOff>78579</xdr:rowOff>
    </xdr:from>
    <xdr:to>
      <xdr:col>40</xdr:col>
      <xdr:colOff>992482</xdr:colOff>
      <xdr:row>1</xdr:row>
      <xdr:rowOff>41413</xdr:rowOff>
    </xdr:to>
    <xdr:pic>
      <xdr:nvPicPr>
        <xdr:cNvPr id="14" name="Imagen 13" descr="Logotipo, nombre de la empresa&#10;&#10;Descripción generada automáticamente">
          <a:extLst>
            <a:ext uri="{FF2B5EF4-FFF2-40B4-BE49-F238E27FC236}">
              <a16:creationId xmlns:a16="http://schemas.microsoft.com/office/drawing/2014/main" id="{23A670A3-B220-4647-9BD7-59C240AFC1D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twoCellAnchor>
    <xdr:from>
      <xdr:col>41</xdr:col>
      <xdr:colOff>384382</xdr:colOff>
      <xdr:row>0</xdr:row>
      <xdr:rowOff>78579</xdr:rowOff>
    </xdr:from>
    <xdr:to>
      <xdr:col>41</xdr:col>
      <xdr:colOff>992482</xdr:colOff>
      <xdr:row>1</xdr:row>
      <xdr:rowOff>41413</xdr:rowOff>
    </xdr:to>
    <xdr:pic>
      <xdr:nvPicPr>
        <xdr:cNvPr id="15" name="Imagen 14" descr="Logotipo, nombre de la empresa&#10;&#10;Descripción generada automáticamente">
          <a:extLst>
            <a:ext uri="{FF2B5EF4-FFF2-40B4-BE49-F238E27FC236}">
              <a16:creationId xmlns:a16="http://schemas.microsoft.com/office/drawing/2014/main" id="{E20ED128-A6CF-4CCC-990C-076B803A531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twoCellAnchor>
    <xdr:from>
      <xdr:col>42</xdr:col>
      <xdr:colOff>384382</xdr:colOff>
      <xdr:row>0</xdr:row>
      <xdr:rowOff>78579</xdr:rowOff>
    </xdr:from>
    <xdr:to>
      <xdr:col>42</xdr:col>
      <xdr:colOff>992482</xdr:colOff>
      <xdr:row>1</xdr:row>
      <xdr:rowOff>41413</xdr:rowOff>
    </xdr:to>
    <xdr:pic>
      <xdr:nvPicPr>
        <xdr:cNvPr id="16" name="Imagen 15" descr="Logotipo, nombre de la empresa&#10;&#10;Descripción generada automáticamente">
          <a:extLst>
            <a:ext uri="{FF2B5EF4-FFF2-40B4-BE49-F238E27FC236}">
              <a16:creationId xmlns:a16="http://schemas.microsoft.com/office/drawing/2014/main" id="{7A9F3DB4-E6BE-412C-AB55-349AD815644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6022180" y="78579"/>
          <a:ext cx="0" cy="244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6FA0798B-C0BC-4D84-8F6C-6F49ED1C7E6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F380F91F-0C09-4483-873B-E5C820DA3C3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2D9C792E-AE46-410C-8EB4-4DA382AE5E2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12832080</xdr:colOff>
      <xdr:row>0</xdr:row>
      <xdr:rowOff>0</xdr:rowOff>
    </xdr:from>
    <xdr:to>
      <xdr:col>0</xdr:col>
      <xdr:colOff>13703300</xdr:colOff>
      <xdr:row>2</xdr:row>
      <xdr:rowOff>381000</xdr:rowOff>
    </xdr:to>
    <xdr:pic>
      <xdr:nvPicPr>
        <xdr:cNvPr id="2" name="Imagen 1" descr="Logotipo, nombre de la empresa&#10;&#10;Descripción generada automáticamente">
          <a:extLst>
            <a:ext uri="{FF2B5EF4-FFF2-40B4-BE49-F238E27FC236}">
              <a16:creationId xmlns:a16="http://schemas.microsoft.com/office/drawing/2014/main" id="{10ED4E7F-483B-4B62-AA28-ADEF622998B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8320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_aFUvTnrE2_n7Pz0PKG8MDJH9Wu5I9FoSjm4sD3fxKI696FCQojQL0gyWCtLiET" itemId="015B3YFUQPEB6AWYVP2VFIUEYHZAGL72WL">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ersons/person.xml><?xml version="1.0" encoding="utf-8"?>
<personList xmlns="http://schemas.microsoft.com/office/spreadsheetml/2018/threadedcomments" xmlns:x="http://schemas.openxmlformats.org/spreadsheetml/2006/main">
  <person displayName="carolina monroy" id="{06D24B2B-380E-4605-8844-71315BB28E76}" userId="958bd3b3218e229f" providerId="Windows Live"/>
  <person displayName="Ruth Carolina Monroy Cely" id="{DE65FB9D-FC6D-482B-9AD2-5EEDB6665A07}" userId="S::rmonroy@mintic.gov.co::a6338a95-63f7-42fa-b168-1c141b5745c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W8" dT="2024-03-12T13:56:54.24" personId="{DE65FB9D-FC6D-482B-9AD2-5EEDB6665A07}" id="{F6CB8900-4DF9-4D36-9A30-51BC006DA5B1}">
    <text xml:space="preserve">registrar la misma informacion que se tiene en la HV del indicador 2024_incluir que deba ser tenida en cuenta acerca del indicador Incluyendo comentarios que se consideren pertinentes para la conceptualización y comprensión del indicador, responder a la pregunta de ¿Por qué es importante medirlo?
</text>
  </threadedComment>
  <threadedComment ref="X8" dT="2024-03-12T13:57:43.10" personId="{DE65FB9D-FC6D-482B-9AD2-5EEDB6665A07}" id="{F562C87D-1614-4AF0-9EB1-2950BD5FDDF5}">
    <text>Registrar la misma informacion de la HV del indicador 2024_Describir la expresión algebraica con la cual se calcula el resultado del indicador.</text>
  </threadedComment>
  <threadedComment ref="AE8" dT="2024-03-12T16:41:56.53" personId="{DE65FB9D-FC6D-482B-9AD2-5EEDB6665A07}" id="{EE4F8A3E-9279-4D24-AEDA-E9C4A2C4A98B}">
    <text>REGISTRAR EL AVANCE DEL INDICADOR BIEN SEA DE MANERA PORCENTUAL O NUMERICA DEPENDIENDO DEL TIPO DE INDICADOR PARA LO CORRESPONDIENTE AL TRIMESTRE</text>
  </threadedComment>
  <threadedComment ref="AF8" dT="2023-12-16T17:22:14.91" personId="{06D24B2B-380E-4605-8844-71315BB28E76}" id="{679DD692-3C31-490B-887E-8C84DF235436}">
    <text>informativa</text>
  </threadedComment>
  <threadedComment ref="AG8" dT="2024-03-12T16:42:07.51" personId="{DE65FB9D-FC6D-482B-9AD2-5EEDB6665A07}" id="{8D54865B-18A6-4EBC-98FD-6D8BF10DC36C}">
    <text>REGISTRAR EL AVANCE DEL INDICADOR BIEN SEA DE MANERA PORCENTUAL O NUMERICA DEPENDIENDO DEL TIPO DE INDICADOR PARA LO CORRESPONDIENTE AL TRIMESTRE</text>
  </threadedComment>
  <threadedComment ref="AH8" dT="2024-03-12T16:42:15.09" personId="{DE65FB9D-FC6D-482B-9AD2-5EEDB6665A07}" id="{ADC29411-F4D6-49BC-9B68-350738365AB3}">
    <text>REGISTRAR EL AVANCE DEL INDICADOR BIEN SEA DE MANERA PORCENTUAL O NUMERICA DEPENDIENDO DEL TIPO DE INDICADOR PARA LO CORRESPONDIENTE AL TRIMESTRE</text>
  </threadedComment>
  <threadedComment ref="AI8" dT="2024-03-12T16:42:30.84" personId="{DE65FB9D-FC6D-482B-9AD2-5EEDB6665A07}" id="{9FCB618A-5C3A-4662-9324-F6CB54EBFAC5}">
    <text>ESTA COLUMNA ESTA FORMULADA NO TOCARLA</text>
  </threadedComment>
  <threadedComment ref="AO8" dT="2023-12-16T17:05:13.38" personId="{DE65FB9D-FC6D-482B-9AD2-5EEDB6665A07}" id="{B85D19BF-9BBC-4124-86F8-4C8C6C436324}">
    <text>REGISTRAR LA DESCRIPCION CUALITATIVA DE LAS ACCIONES Y ACTIVIDADES REALIZADAS DURANTE EL TRIMESTRE</text>
  </threadedComment>
  <threadedComment ref="AP8" dT="2023-12-16T17:04:44.38" personId="{DE65FB9D-FC6D-482B-9AD2-5EEDB6665A07}" id="{B54C5AA2-EFCD-4D62-ABD1-2DA8CFE40659}">
    <text>EXPLICAR Y JUSTIFICAR EL RETRASO, ASIMSMO INDICAR SI LA META LOGRARA CUMPLIRSE EN 2023 Y DE NO SER ASI QUE ACCIONES SE TOMARAN</text>
  </threadedComment>
  <threadedComment ref="AQ8" dT="2023-12-16T17:05:13.38" personId="{DE65FB9D-FC6D-482B-9AD2-5EEDB6665A07}" id="{16650FF6-8EB6-47AC-AA8F-51AFB30731A4}">
    <text>REGISTRAR LA DESCRIPCION CUALITATIVA DE LAS ACCIONES Y ACTIVIDADES REALIZADAS DURANTE EL TRIMESTRE</text>
  </threadedComment>
  <threadedComment ref="AR8" dT="2023-12-16T17:04:44.38" personId="{DE65FB9D-FC6D-482B-9AD2-5EEDB6665A07}" id="{6FA92880-3782-4014-94CE-DD32F35483BF}">
    <text>EXPLICAR Y JUSTIFICAR EL RETRASO, ASIMSMO INDICAR SI LA META LOGRARA CUMPLIRSE EN 2023 Y DE NO SER ASI QUE ACCIONES SE TOMARAN</text>
  </threadedComment>
  <threadedComment ref="AS8" dT="2023-12-16T17:05:13.38" personId="{DE65FB9D-FC6D-482B-9AD2-5EEDB6665A07}" id="{9FE1F0CB-832A-4DD8-894B-634A9EC9D307}">
    <text>REGISTRAR LA DESCRIPCION CUALITATIVA DE LAS ACCIONES Y ACTIVIDADES REALIZADAS DURANTE EL TRIMESTRE Y EL TOTAL DEL AVANCE ACUMULADO 2024</text>
  </threadedComment>
  <threadedComment ref="AT8" dT="2024-12-27T16:28:37.71" personId="{DE65FB9D-FC6D-482B-9AD2-5EEDB6665A07}" id="{997BC18D-9787-4578-B6C4-CB3794F85E51}">
    <text>DE NO CUMPLIRSE LA META EN 2024 Y REQUERIR PROGRAMACION 2025 CON REZAGO JUSTIFICAR LA RAZON</text>
  </threadedComment>
  <threadedComment ref="AI15" dT="2024-07-18T20:50:28.99" personId="{DE65FB9D-FC6D-482B-9AD2-5EEDB6665A07}" id="{2D1ED338-E330-437F-812C-F5414B379F33}">
    <text>REVISANDO CONTRA PIIP EL AVANCE A CORTE JUNIO ESTA EN 54726 REVISAR Y/O JUSTIFICAR EL POR QUE DE LAS DIFERENCIAS EN LOS DOS REPORTES</text>
  </threadedComment>
  <threadedComment ref="AO16" dT="2024-07-18T20:56:47.17" personId="{DE65FB9D-FC6D-482B-9AD2-5EEDB6665A07}" id="{D3C7F709-6622-4528-91F9-797AD4D192ED}">
    <text>EN PIIP  a corte 30 de junio se estan reportando 7468, esdecir solo la region A, minetras q en ASPA Y PES  se estan reportando 11477 de las zonas A y B, explicar y/o justificar el por que la diferencia entre los reportes ASPA_PES contra PIIP</text>
  </threadedComment>
  <threadedComment ref="AD19" dT="2025-04-19T21:59:52.88" personId="{DE65FB9D-FC6D-482B-9AD2-5EEDB6665A07}" id="{34A8B825-E0EA-46E9-AEAF-C9FC55D8468A}">
    <text>TIENE UN REZAGO DE 2024, SE DEBE REPORTAR</text>
  </threadedComment>
  <threadedComment ref="AM19" dT="2024-04-18T16:40:41.94" personId="{DE65FB9D-FC6D-482B-9AD2-5EEDB6665A07}" id="{CB71CB22-80B7-4319-BE4E-3F8E6EB416E7}">
    <text>Se sugiere reportar el estado del convenio, si esta en estructuracion, etc...</text>
  </threadedComment>
  <threadedComment ref="AN19" dT="2024-04-18T16:40:41.94" personId="{DE65FB9D-FC6D-482B-9AD2-5EEDB6665A07}" id="{E37F294E-ACD8-4224-AE2E-8F74AA9D8BBB}">
    <text>Se sugiere reportar el estado del convenio, si esta en estructuracion, etc...</text>
  </threadedComment>
  <threadedComment ref="L45" dT="2024-01-23T19:46:16.12" personId="{06D24B2B-380E-4605-8844-71315BB28E76}" id="{4683D92B-6524-4D25-BF6D-6A4157BC0100}">
    <text>Se solicito al area soporte de la modificacion pptal y la inclusion de los dos propyectos de inversion</text>
  </threadedComment>
  <threadedComment ref="M45" dT="2024-01-23T19:46:16.12" personId="{06D24B2B-380E-4605-8844-71315BB28E76}" id="{8D5B6942-2D46-4A1A-95F8-BB11CD1BF837}">
    <text>Se solicito al area soporte de la modificacion pptal y la inclusion de los dos propyectos de inversion</text>
  </threadedComment>
  <threadedComment ref="D49" dT="2023-07-14T14:28:55.22" personId="{DE65FB9D-FC6D-482B-9AD2-5EEDB6665A07}" id="{22929C98-DBE9-4549-8BD6-FDE658217243}">
    <text xml:space="preserve">Reiterear como va a ser la articulacion </text>
  </threadedComment>
  <threadedComment ref="R49" dT="2024-01-23T19:57:26.77" personId="{06D24B2B-380E-4605-8844-71315BB28E76}" id="{73BEB6B6-FC41-445A-9C11-F063AF9B3287}">
    <text>Se modifica el nombre del producto con el fin de completitud en el mismo</text>
  </threadedComment>
  <threadedComment ref="Z49" dT="2024-01-23T19:55:31.61" personId="{06D24B2B-380E-4605-8844-71315BB28E76}" id="{96B5AE17-CF9F-433A-8463-A97A1F9497B7}">
    <text>Rezago en ejecucion meta 2024</text>
  </threadedComment>
  <threadedComment ref="B51" dT="2023-07-10T20:52:05.31" personId="{DE65FB9D-FC6D-482B-9AD2-5EEDB6665A07}" id="{2BC6DE77-9632-46D3-9D89-7D346BE7D8A0}">
    <text>AGENDAR REUNION CON ELLOS YA QUE ESTAN ASOCIANDO MAL EL CATALIZADOR EN EL ARCHIVO Q ELLOS ENVIAN "Desarrollar la sociedad del conocimiento y la tecnología" Y ES EL DE FORTALECIMIENTO</text>
  </threadedComment>
  <threadedComment ref="L51" dT="2024-01-23T19:50:46.27" personId="{06D24B2B-380E-4605-8844-71315BB28E76}" id="{CF14587C-3A10-4BDA-8E4A-B5AD3F81FF99}">
    <text>Se solicito al area validar mediante oficio</text>
  </threadedComment>
  <threadedComment ref="M51" dT="2024-01-23T19:50:46.27" personId="{06D24B2B-380E-4605-8844-71315BB28E76}" id="{67225DE9-E412-4002-B52E-5FE9AA0066A8}">
    <text>Se solicito al area validar mediante oficio</text>
  </threadedComment>
  <threadedComment ref="L57" dT="2024-01-23T20:01:05.59" personId="{06D24B2B-380E-4605-8844-71315BB28E76}" id="{E77072BF-AA4B-4C2F-AE1C-773349EC9631}">
    <text>Pendiente memorando con solicitudes 2024</text>
  </threadedComment>
  <threadedComment ref="M57" dT="2024-01-23T20:01:05.59" personId="{06D24B2B-380E-4605-8844-71315BB28E76}" id="{BC00DD2B-7BB8-4B52-9391-E786973D1AD5}">
    <text>Pendiente memorando con solicitudes 2024</text>
  </threadedComment>
  <threadedComment ref="AC59" dT="2025-03-06T13:42:57.02" personId="{DE65FB9D-FC6D-482B-9AD2-5EEDB6665A07}" id="{594100C8-5F19-43B6-9DD5-5804F129F880}">
    <text>Se ajusta con solicitud de memo 252035399 el dia 06/03/2025</text>
  </threadedComment>
  <threadedComment ref="AC60" dT="2025-03-06T13:44:49.42" personId="{DE65FB9D-FC6D-482B-9AD2-5EEDB6665A07}" id="{ED13127D-AC7B-411E-AA8F-89ED6B4E68F9}">
    <text>Se ajusta con solicitud de memo 252035399 el dia 06/03/2025</text>
  </threadedComment>
  <threadedComment ref="AC62" dT="2025-03-06T13:46:36.12" personId="{DE65FB9D-FC6D-482B-9AD2-5EEDB6665A07}" id="{7D0EF222-0F61-4900-A2F2-3B4F2412AB4F}">
    <text>Se ajusta con solicitud de memo 252035399 el dia 06/03/2025</text>
  </threadedComment>
  <threadedComment ref="M73" dT="2024-01-23T19:54:48.68" personId="{06D24B2B-380E-4605-8844-71315BB28E76}" id="{E7BFBC09-37B9-40A6-B823-410C1EC7A904}">
    <text xml:space="preserve">Area debe enviar validacion ene memorando de las modificaciones
</text>
  </threadedComment>
  <threadedComment ref="N73" dT="2024-01-23T19:54:48.68" personId="{06D24B2B-380E-4605-8844-71315BB28E76}" id="{770A279F-31F0-401D-BBBC-E4632B73BC7F}">
    <text xml:space="preserve">Area debe enviar validacion ene memorando de las modificaciones
</text>
  </threadedComment>
  <threadedComment ref="Z82" dT="2024-01-23T14:24:02.33" personId="{06D24B2B-380E-4605-8844-71315BB28E76}" id="{7356DD2A-8F45-46BF-81BF-76F48ACCAE9C}">
    <text xml:space="preserve">NO SE CUMPLIO EN 2023, NO SE PROGRAMA PARA 2024 PRO EN 2024 SE REPORTA COMO Rezago de 2023
</text>
  </threadedComment>
  <threadedComment ref="AA82" dT="2024-03-12T17:06:08.28" personId="{DE65FB9D-FC6D-482B-9AD2-5EEDB6665A07}" id="{2F386222-8EB4-4318-A0EF-68F124A1DE78}">
    <text>PROGRAMADAS CERO, PERO REZAGO 2023 SON 4</text>
  </threadedComment>
  <threadedComment ref="AA86" dT="2024-03-12T17:13:05.06" personId="{DE65FB9D-FC6D-482B-9AD2-5EEDB6665A07}" id="{CF03A7A3-8329-4B60-83A1-80B24A3CF779}">
    <text>SIN PROGRAMACION PARA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5B35-8349-4338-8FF8-87481DAA895C}">
  <sheetPr>
    <tabColor rgb="FF6666FF"/>
  </sheetPr>
  <dimension ref="A1:BD142"/>
  <sheetViews>
    <sheetView tabSelected="1" view="pageBreakPreview" topLeftCell="M1" zoomScale="68" zoomScaleNormal="76" zoomScaleSheetLayoutView="68" workbookViewId="0">
      <pane ySplit="8" topLeftCell="A25" activePane="bottomLeft" state="frozen"/>
      <selection activeCell="V73" sqref="V73"/>
      <selection pane="bottomLeft" activeCell="E9" sqref="E9:E12"/>
    </sheetView>
  </sheetViews>
  <sheetFormatPr baseColWidth="10" defaultColWidth="38" defaultRowHeight="20.399999999999999" outlineLevelCol="1" x14ac:dyDescent="0.3"/>
  <cols>
    <col min="1" max="5" width="38" style="1"/>
    <col min="6" max="15" width="38" style="1" customWidth="1"/>
    <col min="16" max="16" width="38" style="1" hidden="1" customWidth="1"/>
    <col min="17" max="18" width="38" style="1" customWidth="1"/>
    <col min="19" max="19" width="51.44140625" style="1" customWidth="1"/>
    <col min="20" max="21" width="38" style="1" customWidth="1"/>
    <col min="22" max="22" width="38" style="1" hidden="1" customWidth="1"/>
    <col min="23" max="30" width="38" style="1" customWidth="1"/>
    <col min="31" max="34" width="38" style="1" hidden="1" customWidth="1"/>
    <col min="35" max="35" width="38" style="1" customWidth="1"/>
    <col min="36" max="37" width="38" style="1" hidden="1" customWidth="1"/>
    <col min="38" max="38" width="38" style="1" hidden="1" customWidth="1" outlineLevel="1"/>
    <col min="39" max="39" width="83.88671875" style="1" customWidth="1" outlineLevel="1"/>
    <col min="40" max="40" width="55" style="1" customWidth="1" outlineLevel="1"/>
    <col min="41" max="41" width="55.33203125" style="1" hidden="1" customWidth="1" outlineLevel="1"/>
    <col min="42" max="42" width="55.6640625" style="1" hidden="1" customWidth="1" outlineLevel="1"/>
    <col min="43" max="43" width="56.33203125" style="1" hidden="1" customWidth="1" outlineLevel="1"/>
    <col min="44" max="44" width="45.33203125" style="1" hidden="1" customWidth="1" outlineLevel="1"/>
    <col min="45" max="46" width="55" style="1" hidden="1" customWidth="1" outlineLevel="1"/>
    <col min="47" max="47" width="38" style="1" customWidth="1" outlineLevel="1"/>
    <col min="48" max="48" width="38" style="1" customWidth="1"/>
    <col min="49" max="49" width="38" style="1" customWidth="1" outlineLevel="1"/>
    <col min="50" max="50" width="38" style="1" hidden="1" customWidth="1" outlineLevel="1"/>
    <col min="51" max="51" width="0" style="137" hidden="1" customWidth="1"/>
    <col min="52" max="54" width="38" style="1" hidden="1" customWidth="1"/>
    <col min="55" max="56" width="0" style="1" hidden="1" customWidth="1"/>
    <col min="57" max="16384" width="38" style="1"/>
  </cols>
  <sheetData>
    <row r="1" spans="1:56" ht="22.2" customHeight="1" x14ac:dyDescent="0.3">
      <c r="A1" s="135"/>
      <c r="B1" s="135"/>
      <c r="C1" s="135"/>
      <c r="D1" s="135"/>
      <c r="E1" s="135"/>
      <c r="F1" s="135"/>
      <c r="G1" s="135"/>
      <c r="H1" s="135"/>
      <c r="I1" s="135"/>
      <c r="J1" s="135"/>
      <c r="K1" s="135"/>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row>
    <row r="2" spans="1:56" ht="4.95" customHeight="1" x14ac:dyDescent="0.3">
      <c r="A2" s="135"/>
      <c r="B2" s="135"/>
      <c r="C2" s="135"/>
      <c r="D2" s="135"/>
      <c r="E2" s="135"/>
      <c r="F2" s="135"/>
      <c r="G2" s="135"/>
      <c r="H2" s="135"/>
      <c r="I2" s="135"/>
      <c r="J2" s="135"/>
      <c r="K2" s="135"/>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row>
    <row r="3" spans="1:56" ht="1.2" customHeight="1" x14ac:dyDescent="0.3">
      <c r="A3" s="135"/>
      <c r="B3" s="135"/>
      <c r="C3" s="135"/>
      <c r="D3" s="135"/>
      <c r="E3" s="135"/>
      <c r="F3" s="135"/>
      <c r="G3" s="135"/>
      <c r="H3" s="135"/>
      <c r="I3" s="135"/>
      <c r="J3" s="135"/>
      <c r="K3" s="135"/>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row>
    <row r="4" spans="1:56" ht="5.4" customHeight="1" x14ac:dyDescent="0.3">
      <c r="A4" s="135"/>
      <c r="B4" s="135"/>
      <c r="C4" s="135"/>
      <c r="D4" s="135"/>
      <c r="E4" s="135"/>
      <c r="F4" s="135"/>
      <c r="G4" s="135"/>
      <c r="H4" s="135"/>
      <c r="I4" s="135"/>
      <c r="J4" s="135"/>
      <c r="K4" s="135"/>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row>
    <row r="5" spans="1:56" ht="16.95" hidden="1" customHeight="1" x14ac:dyDescent="0.3">
      <c r="A5" s="135"/>
      <c r="B5" s="135"/>
      <c r="C5" s="135"/>
      <c r="D5" s="135"/>
      <c r="E5" s="135"/>
      <c r="F5" s="135"/>
      <c r="G5" s="135"/>
      <c r="H5" s="135"/>
      <c r="I5" s="135"/>
      <c r="J5" s="135"/>
      <c r="K5" s="135"/>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row>
    <row r="6" spans="1:56" ht="30" customHeight="1" thickBot="1" x14ac:dyDescent="0.35">
      <c r="A6" s="138"/>
      <c r="B6" s="138"/>
      <c r="C6" s="138"/>
      <c r="D6" s="138"/>
      <c r="E6" s="138"/>
      <c r="F6" s="138"/>
      <c r="G6" s="138"/>
      <c r="H6" s="138"/>
      <c r="I6" s="138"/>
      <c r="J6" s="138"/>
      <c r="K6" s="138"/>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row>
    <row r="7" spans="1:56" s="2" customFormat="1" ht="36.6" hidden="1" customHeight="1" thickBot="1" x14ac:dyDescent="0.35">
      <c r="M7" s="2" t="s">
        <v>461</v>
      </c>
      <c r="N7" s="3">
        <f>SUBTOTAL(9,N9:N94)</f>
        <v>1390103289792</v>
      </c>
      <c r="O7" s="3">
        <f>SUBTOTAL(9,O9:O94)</f>
        <v>87800996835.600006</v>
      </c>
      <c r="AG7" s="4"/>
      <c r="AL7" s="5"/>
      <c r="AM7" s="5"/>
      <c r="AN7" s="5"/>
      <c r="AO7" s="5"/>
      <c r="AP7" s="5"/>
      <c r="AQ7" s="5"/>
      <c r="AR7" s="5"/>
      <c r="AS7" s="5"/>
      <c r="AT7" s="5"/>
      <c r="AU7" s="5"/>
      <c r="AV7" s="5"/>
      <c r="AY7" s="140"/>
    </row>
    <row r="8" spans="1:56" s="8" customFormat="1" ht="69" customHeight="1" thickTop="1" x14ac:dyDescent="0.3">
      <c r="A8" s="6" t="s">
        <v>0</v>
      </c>
      <c r="B8" s="6" t="s">
        <v>1</v>
      </c>
      <c r="C8" s="6" t="s">
        <v>2</v>
      </c>
      <c r="D8" s="6" t="s">
        <v>3</v>
      </c>
      <c r="E8" s="6" t="s">
        <v>4</v>
      </c>
      <c r="F8" s="6" t="s">
        <v>5</v>
      </c>
      <c r="G8" s="6" t="s">
        <v>6</v>
      </c>
      <c r="H8" s="6" t="s">
        <v>7</v>
      </c>
      <c r="I8" s="6" t="s">
        <v>8</v>
      </c>
      <c r="J8" s="6" t="s">
        <v>9</v>
      </c>
      <c r="K8" s="6" t="s">
        <v>10</v>
      </c>
      <c r="L8" s="6" t="s">
        <v>462</v>
      </c>
      <c r="M8" s="6" t="s">
        <v>463</v>
      </c>
      <c r="N8" s="6" t="s">
        <v>11</v>
      </c>
      <c r="O8" s="6" t="s">
        <v>464</v>
      </c>
      <c r="P8" s="6" t="s">
        <v>12</v>
      </c>
      <c r="Q8" s="6" t="s">
        <v>13</v>
      </c>
      <c r="R8" s="6" t="s">
        <v>14</v>
      </c>
      <c r="S8" s="6" t="s">
        <v>15</v>
      </c>
      <c r="T8" s="6" t="s">
        <v>16</v>
      </c>
      <c r="U8" s="6" t="s">
        <v>17</v>
      </c>
      <c r="V8" s="6" t="s">
        <v>18</v>
      </c>
      <c r="W8" s="6" t="s">
        <v>19</v>
      </c>
      <c r="X8" s="6" t="s">
        <v>20</v>
      </c>
      <c r="Y8" s="6" t="s">
        <v>21</v>
      </c>
      <c r="Z8" s="6" t="s">
        <v>22</v>
      </c>
      <c r="AA8" s="6" t="s">
        <v>23</v>
      </c>
      <c r="AB8" s="6" t="s">
        <v>465</v>
      </c>
      <c r="AC8" s="6" t="s">
        <v>466</v>
      </c>
      <c r="AD8" s="6" t="s">
        <v>467</v>
      </c>
      <c r="AE8" s="6" t="s">
        <v>468</v>
      </c>
      <c r="AF8" s="7"/>
      <c r="AG8" s="6" t="s">
        <v>469</v>
      </c>
      <c r="AH8" s="6" t="s">
        <v>470</v>
      </c>
      <c r="AI8" s="141" t="s">
        <v>471</v>
      </c>
      <c r="AJ8" s="6" t="s">
        <v>24</v>
      </c>
      <c r="AK8" s="6" t="s">
        <v>25</v>
      </c>
      <c r="AL8" s="6" t="s">
        <v>26</v>
      </c>
      <c r="AM8" s="6" t="s">
        <v>27</v>
      </c>
      <c r="AN8" s="6" t="s">
        <v>472</v>
      </c>
      <c r="AO8" s="6" t="s">
        <v>28</v>
      </c>
      <c r="AP8" s="6" t="s">
        <v>473</v>
      </c>
      <c r="AQ8" s="6" t="s">
        <v>29</v>
      </c>
      <c r="AR8" s="6" t="s">
        <v>474</v>
      </c>
      <c r="AS8" s="142" t="s">
        <v>30</v>
      </c>
      <c r="AT8" s="142" t="s">
        <v>475</v>
      </c>
      <c r="AU8" s="6" t="s">
        <v>31</v>
      </c>
      <c r="AV8" s="6" t="s">
        <v>32</v>
      </c>
      <c r="AW8" s="6" t="s">
        <v>33</v>
      </c>
      <c r="AX8" s="7" t="s">
        <v>476</v>
      </c>
      <c r="AY8" s="143" t="s">
        <v>477</v>
      </c>
      <c r="AZ8" s="137" t="s">
        <v>478</v>
      </c>
      <c r="BA8" s="137" t="s">
        <v>479</v>
      </c>
      <c r="BB8" s="8" t="s">
        <v>480</v>
      </c>
      <c r="BC8" s="8" t="s">
        <v>481</v>
      </c>
      <c r="BD8" s="8" t="s">
        <v>482</v>
      </c>
    </row>
    <row r="9" spans="1:56" ht="367.2" customHeight="1" x14ac:dyDescent="0.3">
      <c r="A9" s="259" t="s">
        <v>34</v>
      </c>
      <c r="B9" s="259" t="s">
        <v>35</v>
      </c>
      <c r="C9" s="259" t="s">
        <v>36</v>
      </c>
      <c r="D9" s="259" t="s">
        <v>37</v>
      </c>
      <c r="E9" s="259" t="s">
        <v>38</v>
      </c>
      <c r="F9" s="259" t="s">
        <v>39</v>
      </c>
      <c r="G9" s="304" t="s">
        <v>40</v>
      </c>
      <c r="H9" s="306" t="s">
        <v>41</v>
      </c>
      <c r="I9" s="306" t="s">
        <v>42</v>
      </c>
      <c r="J9" s="262">
        <v>21009814332</v>
      </c>
      <c r="K9" s="265">
        <v>20528145712.880001</v>
      </c>
      <c r="L9" s="268">
        <v>22370105598</v>
      </c>
      <c r="M9" s="268">
        <v>20985792613.84</v>
      </c>
      <c r="N9" s="253">
        <v>22635334393</v>
      </c>
      <c r="O9" s="253">
        <v>212337035.99000001</v>
      </c>
      <c r="P9" s="253">
        <f>(N9*0.03)+N9</f>
        <v>23314394424.790001</v>
      </c>
      <c r="Q9" s="256" t="s">
        <v>43</v>
      </c>
      <c r="R9" s="256" t="s">
        <v>44</v>
      </c>
      <c r="S9" s="11" t="s">
        <v>483</v>
      </c>
      <c r="T9" s="11" t="s">
        <v>45</v>
      </c>
      <c r="U9" s="12">
        <v>0</v>
      </c>
      <c r="V9" s="12">
        <f>Z9</f>
        <v>2479</v>
      </c>
      <c r="W9" s="13" t="s">
        <v>46</v>
      </c>
      <c r="X9" s="13" t="s">
        <v>47</v>
      </c>
      <c r="Y9" s="14">
        <v>2479</v>
      </c>
      <c r="Z9" s="15">
        <v>2479</v>
      </c>
      <c r="AA9" s="14">
        <v>8276</v>
      </c>
      <c r="AB9" s="14">
        <v>8158</v>
      </c>
      <c r="AC9" s="12">
        <v>4903</v>
      </c>
      <c r="AD9" s="12">
        <v>224</v>
      </c>
      <c r="AE9" s="16"/>
      <c r="AF9" s="16"/>
      <c r="AG9" s="16"/>
      <c r="AH9" s="16"/>
      <c r="AI9" s="12">
        <f>AD9+AE9+AG9+AH9</f>
        <v>224</v>
      </c>
      <c r="AJ9" s="12">
        <v>0</v>
      </c>
      <c r="AK9" s="12">
        <v>2000</v>
      </c>
      <c r="AL9" s="12">
        <v>0</v>
      </c>
      <c r="AM9" s="12" t="s">
        <v>484</v>
      </c>
      <c r="AN9" s="12" t="s">
        <v>485</v>
      </c>
      <c r="AO9" s="18"/>
      <c r="AP9" s="18"/>
      <c r="AQ9" s="13"/>
      <c r="AR9" s="13"/>
      <c r="AS9" s="102"/>
      <c r="AT9" s="102"/>
      <c r="AU9" s="12">
        <f>+_xlfn.IFS(T9="Acumulado",Y9+AA9+AC9+AK9,T9="Capacidad",AK9,T9="Flujo",AK9,T9="Reducción",AK9,T9="Stock",AK9)</f>
        <v>17658</v>
      </c>
      <c r="AV9" s="12">
        <f>+_xlfn.IFS(T9="Acumulado",Z9+AB9+AI9+AJ9+AL9,T9="Capacidad",AI9,T9="Flujo",AI9,T9="Reducción",AI9,T9="Stock",AI9)</f>
        <v>10861</v>
      </c>
      <c r="AW9" s="256" t="s">
        <v>48</v>
      </c>
      <c r="AX9" s="144" t="s">
        <v>48</v>
      </c>
      <c r="AY9" s="145" t="s">
        <v>486</v>
      </c>
      <c r="AZ9" s="146"/>
      <c r="BA9" s="146"/>
      <c r="BB9" s="146"/>
      <c r="BC9" s="147"/>
      <c r="BD9" s="147"/>
    </row>
    <row r="10" spans="1:56" ht="142.80000000000001" x14ac:dyDescent="0.3">
      <c r="A10" s="260"/>
      <c r="B10" s="260"/>
      <c r="C10" s="260"/>
      <c r="D10" s="260"/>
      <c r="E10" s="260"/>
      <c r="F10" s="260"/>
      <c r="G10" s="355"/>
      <c r="H10" s="356"/>
      <c r="I10" s="356"/>
      <c r="J10" s="263">
        <v>0</v>
      </c>
      <c r="K10" s="266"/>
      <c r="L10" s="269"/>
      <c r="M10" s="269"/>
      <c r="N10" s="254"/>
      <c r="O10" s="254"/>
      <c r="P10" s="254"/>
      <c r="Q10" s="257"/>
      <c r="R10" s="258"/>
      <c r="S10" s="11" t="s">
        <v>487</v>
      </c>
      <c r="T10" s="11" t="s">
        <v>45</v>
      </c>
      <c r="U10" s="12">
        <v>0</v>
      </c>
      <c r="V10" s="12">
        <f t="shared" ref="V10:V12" si="0">Z10</f>
        <v>3427</v>
      </c>
      <c r="W10" s="13" t="s">
        <v>49</v>
      </c>
      <c r="X10" s="13" t="s">
        <v>50</v>
      </c>
      <c r="Y10" s="14">
        <v>3315</v>
      </c>
      <c r="Z10" s="15">
        <v>3427</v>
      </c>
      <c r="AA10" s="14">
        <v>7008</v>
      </c>
      <c r="AB10" s="14">
        <v>7137</v>
      </c>
      <c r="AC10" s="16">
        <v>4970</v>
      </c>
      <c r="AD10" s="12">
        <v>1557</v>
      </c>
      <c r="AE10" s="16"/>
      <c r="AF10" s="16"/>
      <c r="AG10" s="16"/>
      <c r="AH10" s="16"/>
      <c r="AI10" s="12">
        <f>AD10+AE10+AG10+AH10</f>
        <v>1557</v>
      </c>
      <c r="AJ10" s="12">
        <v>0</v>
      </c>
      <c r="AK10" s="12">
        <v>1100</v>
      </c>
      <c r="AL10" s="12">
        <v>0</v>
      </c>
      <c r="AM10" s="12" t="s">
        <v>488</v>
      </c>
      <c r="AN10" s="12" t="s">
        <v>489</v>
      </c>
      <c r="AO10" s="18"/>
      <c r="AP10" s="18"/>
      <c r="AQ10" s="13"/>
      <c r="AR10" s="13"/>
      <c r="AS10" s="102"/>
      <c r="AT10" s="102"/>
      <c r="AU10" s="12">
        <f>+_xlfn.IFS(T10="Acumulado",Y10+AA10+AC10+AK10,T10="Capacidad",AK10,T10="Flujo",AK10,T10="Reducción",AK10,T10="Stock",AK10)</f>
        <v>16393</v>
      </c>
      <c r="AV10" s="12">
        <f>+_xlfn.IFS(T10="Acumulado",Z10+AB10+AI10+AJ10+AL10,T10="Capacidad",AI10,T10="Flujo",AI10,T10="Reducción",AI10,T10="Stock",AI10)</f>
        <v>12121</v>
      </c>
      <c r="AW10" s="257"/>
      <c r="AX10" s="144" t="s">
        <v>48</v>
      </c>
      <c r="AY10" s="145" t="s">
        <v>486</v>
      </c>
      <c r="AZ10" s="146"/>
      <c r="BA10" s="146"/>
      <c r="BB10" s="146"/>
      <c r="BC10" s="147"/>
      <c r="BD10" s="147"/>
    </row>
    <row r="11" spans="1:56" ht="40.799999999999997" hidden="1" x14ac:dyDescent="0.3">
      <c r="A11" s="260"/>
      <c r="B11" s="260"/>
      <c r="C11" s="260"/>
      <c r="D11" s="260"/>
      <c r="E11" s="260"/>
      <c r="F11" s="260"/>
      <c r="G11" s="355"/>
      <c r="H11" s="356"/>
      <c r="I11" s="356"/>
      <c r="J11" s="263"/>
      <c r="K11" s="266"/>
      <c r="L11" s="269"/>
      <c r="M11" s="269"/>
      <c r="N11" s="254"/>
      <c r="O11" s="254"/>
      <c r="P11" s="254"/>
      <c r="Q11" s="257"/>
      <c r="R11" s="148"/>
      <c r="S11" s="148"/>
      <c r="T11" s="148"/>
      <c r="U11" s="149"/>
      <c r="V11" s="12" t="s">
        <v>41</v>
      </c>
      <c r="W11" s="149"/>
      <c r="X11" s="149"/>
      <c r="Y11" s="150"/>
      <c r="Z11" s="151"/>
      <c r="AA11" s="152"/>
      <c r="AB11" s="152"/>
      <c r="AC11" s="16"/>
      <c r="AD11" s="16"/>
      <c r="AE11" s="16"/>
      <c r="AF11" s="153"/>
      <c r="AG11" s="16"/>
      <c r="AH11" s="16"/>
      <c r="AI11" s="12"/>
      <c r="AJ11" s="12"/>
      <c r="AK11" s="12"/>
      <c r="AL11" s="12"/>
      <c r="AM11" s="12"/>
      <c r="AN11" s="12"/>
      <c r="AO11" s="18"/>
      <c r="AP11" s="18"/>
      <c r="AQ11" s="13"/>
      <c r="AR11" s="13"/>
      <c r="AS11" s="102"/>
      <c r="AT11" s="102"/>
      <c r="AU11" s="149"/>
      <c r="AV11" s="149"/>
      <c r="AW11" s="257"/>
      <c r="AX11" s="144" t="s">
        <v>48</v>
      </c>
      <c r="AY11" s="145" t="s">
        <v>486</v>
      </c>
      <c r="AZ11" s="146"/>
      <c r="BA11" s="146"/>
      <c r="BB11" s="146"/>
      <c r="BC11" s="147"/>
      <c r="BD11" s="147"/>
    </row>
    <row r="12" spans="1:56" ht="163.19999999999999" x14ac:dyDescent="0.3">
      <c r="A12" s="261"/>
      <c r="B12" s="261"/>
      <c r="C12" s="261"/>
      <c r="D12" s="261"/>
      <c r="E12" s="261"/>
      <c r="F12" s="261"/>
      <c r="G12" s="305"/>
      <c r="H12" s="307"/>
      <c r="I12" s="307"/>
      <c r="J12" s="264">
        <v>0</v>
      </c>
      <c r="K12" s="267"/>
      <c r="L12" s="270"/>
      <c r="M12" s="270"/>
      <c r="N12" s="255"/>
      <c r="O12" s="255"/>
      <c r="P12" s="255"/>
      <c r="Q12" s="258"/>
      <c r="R12" s="11" t="s">
        <v>53</v>
      </c>
      <c r="S12" s="11" t="s">
        <v>490</v>
      </c>
      <c r="T12" s="11" t="s">
        <v>54</v>
      </c>
      <c r="U12" s="12">
        <v>0</v>
      </c>
      <c r="V12" s="12">
        <f t="shared" si="0"/>
        <v>1</v>
      </c>
      <c r="W12" s="13" t="s">
        <v>55</v>
      </c>
      <c r="X12" s="13" t="s">
        <v>56</v>
      </c>
      <c r="Y12" s="14">
        <v>1</v>
      </c>
      <c r="Z12" s="15">
        <v>1</v>
      </c>
      <c r="AA12" s="14">
        <v>1</v>
      </c>
      <c r="AB12" s="14">
        <v>1</v>
      </c>
      <c r="AC12" s="16">
        <v>1</v>
      </c>
      <c r="AD12" s="154">
        <v>0.25</v>
      </c>
      <c r="AE12" s="16"/>
      <c r="AF12" s="154"/>
      <c r="AG12" s="16"/>
      <c r="AH12" s="16"/>
      <c r="AI12" s="49">
        <f>AD12</f>
        <v>0.25</v>
      </c>
      <c r="AJ12" s="12">
        <v>0</v>
      </c>
      <c r="AK12" s="12">
        <v>1</v>
      </c>
      <c r="AL12" s="12">
        <v>0</v>
      </c>
      <c r="AM12" s="12" t="s">
        <v>491</v>
      </c>
      <c r="AN12" s="12" t="s">
        <v>492</v>
      </c>
      <c r="AO12" s="18"/>
      <c r="AP12" s="18"/>
      <c r="AQ12" s="13"/>
      <c r="AR12" s="13"/>
      <c r="AS12" s="102"/>
      <c r="AT12" s="102"/>
      <c r="AU12" s="12">
        <f t="shared" ref="AU12:AU17" si="1">+_xlfn.IFS(T12="Acumulado",Y12+AA12+AC12+AK12,T12="Capacidad",AK12,T12="Flujo",AK12,T12="Reducción",AK12,T12="Stock",AK12)</f>
        <v>1</v>
      </c>
      <c r="AV12" s="49">
        <f t="shared" ref="AV12:AV17" si="2">+_xlfn.IFS(T12="Acumulado",Z12+AB12+AI12+AJ12+AL12,T12="Capacidad",AI12,T12="Flujo",AI12,T12="Reducción",AI12,T12="Stock",AI12)</f>
        <v>0.25</v>
      </c>
      <c r="AW12" s="258"/>
      <c r="AX12" s="144" t="s">
        <v>48</v>
      </c>
      <c r="AY12" s="145" t="s">
        <v>486</v>
      </c>
      <c r="AZ12" s="146"/>
      <c r="BA12" s="146"/>
      <c r="BB12" s="146"/>
      <c r="BC12" s="147"/>
      <c r="BD12" s="147"/>
    </row>
    <row r="13" spans="1:56" ht="123" customHeight="1" x14ac:dyDescent="0.3">
      <c r="A13" s="259" t="s">
        <v>34</v>
      </c>
      <c r="B13" s="259" t="s">
        <v>57</v>
      </c>
      <c r="C13" s="259" t="s">
        <v>36</v>
      </c>
      <c r="D13" s="259" t="s">
        <v>37</v>
      </c>
      <c r="E13" s="259" t="s">
        <v>58</v>
      </c>
      <c r="F13" s="259" t="s">
        <v>59</v>
      </c>
      <c r="G13" s="304" t="s">
        <v>40</v>
      </c>
      <c r="H13" s="259" t="s">
        <v>60</v>
      </c>
      <c r="I13" s="259" t="s">
        <v>61</v>
      </c>
      <c r="J13" s="262">
        <v>305512617211</v>
      </c>
      <c r="K13" s="265">
        <v>301171131219.32001</v>
      </c>
      <c r="L13" s="268">
        <v>228906651498</v>
      </c>
      <c r="M13" s="268">
        <v>227643239230.89001</v>
      </c>
      <c r="N13" s="253">
        <v>37402529889</v>
      </c>
      <c r="O13" s="253">
        <v>1376879772</v>
      </c>
      <c r="P13" s="253">
        <f>(N13*0.03)+N13</f>
        <v>38524605785.669998</v>
      </c>
      <c r="Q13" s="256" t="s">
        <v>62</v>
      </c>
      <c r="R13" s="256" t="s">
        <v>63</v>
      </c>
      <c r="S13" s="10" t="s">
        <v>64</v>
      </c>
      <c r="T13" s="11" t="s">
        <v>54</v>
      </c>
      <c r="U13" s="12">
        <v>36</v>
      </c>
      <c r="V13" s="12">
        <v>36</v>
      </c>
      <c r="W13" s="13" t="s">
        <v>65</v>
      </c>
      <c r="X13" s="13" t="s">
        <v>66</v>
      </c>
      <c r="Y13" s="14">
        <v>47</v>
      </c>
      <c r="Z13" s="15">
        <v>36</v>
      </c>
      <c r="AA13" s="14">
        <v>47</v>
      </c>
      <c r="AB13" s="14">
        <v>36</v>
      </c>
      <c r="AC13" s="12">
        <v>47</v>
      </c>
      <c r="AD13" s="12">
        <v>36</v>
      </c>
      <c r="AE13" s="16"/>
      <c r="AF13" s="16"/>
      <c r="AG13" s="16"/>
      <c r="AH13" s="16"/>
      <c r="AI13" s="12">
        <f t="shared" ref="AI13:AI14" si="3">AB13</f>
        <v>36</v>
      </c>
      <c r="AJ13" s="12">
        <v>0</v>
      </c>
      <c r="AK13" s="12">
        <v>47</v>
      </c>
      <c r="AL13" s="12">
        <v>0</v>
      </c>
      <c r="AM13" s="12" t="s">
        <v>493</v>
      </c>
      <c r="AN13" s="12" t="s">
        <v>494</v>
      </c>
      <c r="AO13" s="13"/>
      <c r="AP13" s="13"/>
      <c r="AQ13" s="13"/>
      <c r="AR13" s="13"/>
      <c r="AS13" s="102"/>
      <c r="AT13" s="102"/>
      <c r="AU13" s="12">
        <f t="shared" si="1"/>
        <v>47</v>
      </c>
      <c r="AV13" s="12">
        <f t="shared" si="2"/>
        <v>36</v>
      </c>
      <c r="AW13" s="256" t="s">
        <v>67</v>
      </c>
      <c r="AX13" s="155" t="s">
        <v>67</v>
      </c>
      <c r="AY13" s="145" t="s">
        <v>495</v>
      </c>
      <c r="AZ13" s="146"/>
      <c r="BA13" s="146"/>
      <c r="BB13" s="146"/>
      <c r="BC13" s="147"/>
      <c r="BD13" s="147"/>
    </row>
    <row r="14" spans="1:56" ht="409.6" x14ac:dyDescent="0.3">
      <c r="A14" s="261"/>
      <c r="B14" s="261"/>
      <c r="C14" s="261"/>
      <c r="D14" s="261"/>
      <c r="E14" s="261"/>
      <c r="F14" s="261"/>
      <c r="G14" s="305"/>
      <c r="H14" s="261"/>
      <c r="I14" s="261"/>
      <c r="J14" s="264">
        <v>0</v>
      </c>
      <c r="K14" s="267"/>
      <c r="L14" s="270"/>
      <c r="M14" s="270"/>
      <c r="N14" s="255"/>
      <c r="O14" s="255"/>
      <c r="P14" s="255"/>
      <c r="Q14" s="258"/>
      <c r="R14" s="258"/>
      <c r="S14" s="11" t="s">
        <v>68</v>
      </c>
      <c r="T14" s="11" t="s">
        <v>54</v>
      </c>
      <c r="U14" s="12">
        <v>786</v>
      </c>
      <c r="V14" s="12">
        <v>786</v>
      </c>
      <c r="W14" s="13" t="s">
        <v>69</v>
      </c>
      <c r="X14" s="13" t="s">
        <v>70</v>
      </c>
      <c r="Y14" s="14">
        <v>788</v>
      </c>
      <c r="Z14" s="15">
        <v>788</v>
      </c>
      <c r="AA14" s="14">
        <v>788</v>
      </c>
      <c r="AB14" s="14">
        <v>788</v>
      </c>
      <c r="AC14" s="12">
        <v>788</v>
      </c>
      <c r="AD14" s="12">
        <v>788</v>
      </c>
      <c r="AE14" s="16"/>
      <c r="AF14" s="156"/>
      <c r="AG14" s="16"/>
      <c r="AH14" s="16"/>
      <c r="AI14" s="12">
        <f t="shared" si="3"/>
        <v>788</v>
      </c>
      <c r="AJ14" s="12">
        <v>0</v>
      </c>
      <c r="AK14" s="12">
        <v>788</v>
      </c>
      <c r="AL14" s="12">
        <v>0</v>
      </c>
      <c r="AM14" s="12" t="s">
        <v>496</v>
      </c>
      <c r="AN14" s="12" t="s">
        <v>364</v>
      </c>
      <c r="AO14" s="13"/>
      <c r="AP14" s="13"/>
      <c r="AQ14" s="13"/>
      <c r="AR14" s="13"/>
      <c r="AS14" s="102"/>
      <c r="AT14" s="102"/>
      <c r="AU14" s="12">
        <f t="shared" si="1"/>
        <v>788</v>
      </c>
      <c r="AV14" s="12">
        <f t="shared" si="2"/>
        <v>788</v>
      </c>
      <c r="AW14" s="257"/>
      <c r="AX14" s="155" t="s">
        <v>67</v>
      </c>
      <c r="AY14" s="145" t="s">
        <v>495</v>
      </c>
      <c r="AZ14" s="146"/>
      <c r="BA14" s="146"/>
      <c r="BB14" s="146"/>
      <c r="BC14" s="147"/>
      <c r="BD14" s="147"/>
    </row>
    <row r="15" spans="1:56" ht="409.6" x14ac:dyDescent="0.3">
      <c r="A15" s="20" t="s">
        <v>34</v>
      </c>
      <c r="B15" s="9" t="s">
        <v>57</v>
      </c>
      <c r="C15" s="20" t="s">
        <v>36</v>
      </c>
      <c r="D15" s="20" t="s">
        <v>37</v>
      </c>
      <c r="E15" s="20" t="s">
        <v>71</v>
      </c>
      <c r="F15" s="20" t="s">
        <v>72</v>
      </c>
      <c r="G15" s="20" t="s">
        <v>40</v>
      </c>
      <c r="H15" s="20" t="s">
        <v>60</v>
      </c>
      <c r="I15" s="20" t="s">
        <v>61</v>
      </c>
      <c r="J15" s="21">
        <v>48372931849</v>
      </c>
      <c r="K15" s="22">
        <v>47032623907.68</v>
      </c>
      <c r="L15" s="157">
        <v>513990298957</v>
      </c>
      <c r="M15" s="157">
        <v>218702340712.32001</v>
      </c>
      <c r="N15" s="23">
        <v>23248692502</v>
      </c>
      <c r="O15" s="23">
        <v>0</v>
      </c>
      <c r="P15" s="23">
        <f>(N15*0.03)+N15</f>
        <v>23946153277.060001</v>
      </c>
      <c r="Q15" s="11" t="s">
        <v>73</v>
      </c>
      <c r="R15" s="11" t="s">
        <v>74</v>
      </c>
      <c r="S15" s="11" t="s">
        <v>75</v>
      </c>
      <c r="T15" s="11" t="s">
        <v>76</v>
      </c>
      <c r="U15" s="12">
        <v>54726</v>
      </c>
      <c r="V15" s="12">
        <v>54726</v>
      </c>
      <c r="W15" s="13" t="s">
        <v>77</v>
      </c>
      <c r="X15" s="13" t="s">
        <v>78</v>
      </c>
      <c r="Y15" s="14">
        <v>210000</v>
      </c>
      <c r="Z15" s="15">
        <v>210000</v>
      </c>
      <c r="AA15" s="14">
        <v>131151</v>
      </c>
      <c r="AB15" s="14">
        <v>97114</v>
      </c>
      <c r="AC15" s="16">
        <v>292744</v>
      </c>
      <c r="AD15" s="16">
        <v>50036</v>
      </c>
      <c r="AE15" s="16"/>
      <c r="AF15" s="156"/>
      <c r="AG15" s="16"/>
      <c r="AH15" s="16"/>
      <c r="AI15" s="12">
        <f>AD15+AE15+AG15</f>
        <v>50036</v>
      </c>
      <c r="AJ15" s="12">
        <v>0</v>
      </c>
      <c r="AK15" s="16">
        <v>292744</v>
      </c>
      <c r="AL15" s="12">
        <v>0</v>
      </c>
      <c r="AM15" s="12" t="s">
        <v>497</v>
      </c>
      <c r="AN15" s="12" t="s">
        <v>364</v>
      </c>
      <c r="AO15" s="13"/>
      <c r="AP15" s="13"/>
      <c r="AQ15" s="13"/>
      <c r="AR15" s="13"/>
      <c r="AS15" s="102"/>
      <c r="AT15" s="102"/>
      <c r="AU15" s="12">
        <f t="shared" si="1"/>
        <v>292744</v>
      </c>
      <c r="AV15" s="12">
        <f t="shared" si="2"/>
        <v>50036</v>
      </c>
      <c r="AW15" s="257"/>
      <c r="AX15" s="155" t="s">
        <v>67</v>
      </c>
      <c r="AY15" s="145" t="s">
        <v>498</v>
      </c>
      <c r="AZ15" s="146"/>
      <c r="BA15" s="146"/>
      <c r="BB15" s="146"/>
      <c r="BC15" s="158"/>
      <c r="BD15" s="147"/>
    </row>
    <row r="16" spans="1:56" ht="122.4" customHeight="1" x14ac:dyDescent="0.3">
      <c r="A16" s="259" t="s">
        <v>34</v>
      </c>
      <c r="B16" s="259" t="s">
        <v>57</v>
      </c>
      <c r="C16" s="259" t="s">
        <v>36</v>
      </c>
      <c r="D16" s="259" t="s">
        <v>37</v>
      </c>
      <c r="E16" s="259" t="s">
        <v>79</v>
      </c>
      <c r="F16" s="259" t="s">
        <v>80</v>
      </c>
      <c r="G16" s="259" t="s">
        <v>40</v>
      </c>
      <c r="H16" s="259" t="s">
        <v>60</v>
      </c>
      <c r="I16" s="259" t="s">
        <v>61</v>
      </c>
      <c r="J16" s="262">
        <v>265850195333</v>
      </c>
      <c r="K16" s="265">
        <v>146882385245</v>
      </c>
      <c r="L16" s="268">
        <v>691624877766</v>
      </c>
      <c r="M16" s="297">
        <v>447505782509.67999</v>
      </c>
      <c r="N16" s="253">
        <v>540773639192</v>
      </c>
      <c r="O16" s="253">
        <v>1216779386</v>
      </c>
      <c r="P16" s="253">
        <f>(N16*0.03)+N16</f>
        <v>556996848367.76001</v>
      </c>
      <c r="Q16" s="256" t="s">
        <v>81</v>
      </c>
      <c r="R16" s="11" t="s">
        <v>82</v>
      </c>
      <c r="S16" s="11" t="s">
        <v>83</v>
      </c>
      <c r="T16" s="11" t="s">
        <v>54</v>
      </c>
      <c r="U16" s="12">
        <v>1515</v>
      </c>
      <c r="V16" s="12">
        <v>8601</v>
      </c>
      <c r="W16" s="13" t="s">
        <v>84</v>
      </c>
      <c r="X16" s="13" t="s">
        <v>85</v>
      </c>
      <c r="Y16" s="14">
        <v>14057</v>
      </c>
      <c r="Z16" s="15">
        <v>8601</v>
      </c>
      <c r="AA16" s="14">
        <v>14057</v>
      </c>
      <c r="AB16" s="14">
        <v>13477</v>
      </c>
      <c r="AC16" s="12">
        <v>14057</v>
      </c>
      <c r="AD16" s="12">
        <v>13477</v>
      </c>
      <c r="AE16" s="16"/>
      <c r="AF16" s="156"/>
      <c r="AG16" s="16"/>
      <c r="AH16" s="16"/>
      <c r="AI16" s="12">
        <f>AB16</f>
        <v>13477</v>
      </c>
      <c r="AJ16" s="12">
        <v>0</v>
      </c>
      <c r="AK16" s="12">
        <v>14057</v>
      </c>
      <c r="AL16" s="12">
        <v>0</v>
      </c>
      <c r="AM16" s="12" t="s">
        <v>499</v>
      </c>
      <c r="AN16" s="12" t="s">
        <v>500</v>
      </c>
      <c r="AO16" s="13"/>
      <c r="AP16" s="13"/>
      <c r="AQ16" s="13"/>
      <c r="AR16" s="13"/>
      <c r="AS16" s="102"/>
      <c r="AT16" s="102"/>
      <c r="AU16" s="12">
        <f t="shared" si="1"/>
        <v>14057</v>
      </c>
      <c r="AV16" s="12">
        <f t="shared" si="2"/>
        <v>13477</v>
      </c>
      <c r="AW16" s="257"/>
      <c r="AX16" s="155" t="s">
        <v>67</v>
      </c>
      <c r="AY16" s="145" t="s">
        <v>501</v>
      </c>
      <c r="AZ16" s="146"/>
      <c r="BA16" s="146"/>
      <c r="BB16" s="146"/>
      <c r="BC16" s="159"/>
      <c r="BD16" s="147"/>
    </row>
    <row r="17" spans="1:56" ht="93.6" customHeight="1" x14ac:dyDescent="0.3">
      <c r="A17" s="260"/>
      <c r="B17" s="260"/>
      <c r="C17" s="260"/>
      <c r="D17" s="260"/>
      <c r="E17" s="260"/>
      <c r="F17" s="260"/>
      <c r="G17" s="260"/>
      <c r="H17" s="260"/>
      <c r="I17" s="260"/>
      <c r="J17" s="263"/>
      <c r="K17" s="266"/>
      <c r="L17" s="269"/>
      <c r="M17" s="298"/>
      <c r="N17" s="254"/>
      <c r="O17" s="254"/>
      <c r="P17" s="254"/>
      <c r="Q17" s="257"/>
      <c r="R17" s="353" t="s">
        <v>86</v>
      </c>
      <c r="S17" s="11" t="s">
        <v>87</v>
      </c>
      <c r="T17" s="11" t="s">
        <v>76</v>
      </c>
      <c r="U17" s="12">
        <v>3921</v>
      </c>
      <c r="V17" s="12"/>
      <c r="W17" s="13" t="s">
        <v>88</v>
      </c>
      <c r="X17" s="13" t="s">
        <v>89</v>
      </c>
      <c r="Y17" s="14"/>
      <c r="Z17" s="15"/>
      <c r="AA17" s="14">
        <v>1276</v>
      </c>
      <c r="AB17" s="14">
        <v>2167</v>
      </c>
      <c r="AC17" s="12">
        <v>4287</v>
      </c>
      <c r="AD17" s="12">
        <v>14688</v>
      </c>
      <c r="AE17" s="16"/>
      <c r="AF17" s="156"/>
      <c r="AG17" s="16"/>
      <c r="AH17" s="16"/>
      <c r="AI17" s="12">
        <f>AD17+AE17+AG17+AH17</f>
        <v>14688</v>
      </c>
      <c r="AJ17" s="12"/>
      <c r="AK17" s="12">
        <v>3921</v>
      </c>
      <c r="AL17" s="12"/>
      <c r="AM17" s="12" t="s">
        <v>502</v>
      </c>
      <c r="AN17" s="12" t="s">
        <v>503</v>
      </c>
      <c r="AO17" s="13"/>
      <c r="AP17" s="13"/>
      <c r="AQ17" s="13"/>
      <c r="AR17" s="13"/>
      <c r="AS17" s="102"/>
      <c r="AT17" s="102"/>
      <c r="AU17" s="12">
        <f t="shared" si="1"/>
        <v>3921</v>
      </c>
      <c r="AV17" s="12">
        <f t="shared" si="2"/>
        <v>14688</v>
      </c>
      <c r="AW17" s="257"/>
      <c r="AX17" s="155" t="s">
        <v>67</v>
      </c>
      <c r="AY17" s="145" t="s">
        <v>501</v>
      </c>
      <c r="AZ17" s="146"/>
      <c r="BA17" s="146"/>
      <c r="BB17" s="146"/>
      <c r="BC17" s="158"/>
      <c r="BD17" s="147"/>
    </row>
    <row r="18" spans="1:56" x14ac:dyDescent="0.3">
      <c r="A18" s="258"/>
      <c r="B18" s="258"/>
      <c r="C18" s="258"/>
      <c r="D18" s="258"/>
      <c r="E18" s="258"/>
      <c r="F18" s="258"/>
      <c r="G18" s="258"/>
      <c r="H18" s="258"/>
      <c r="I18" s="258"/>
      <c r="J18" s="264">
        <v>0</v>
      </c>
      <c r="K18" s="267"/>
      <c r="L18" s="270"/>
      <c r="M18" s="299"/>
      <c r="N18" s="255"/>
      <c r="O18" s="255"/>
      <c r="P18" s="255"/>
      <c r="Q18" s="258"/>
      <c r="R18" s="354"/>
      <c r="S18" s="24" t="s">
        <v>90</v>
      </c>
      <c r="T18" s="24" t="s">
        <v>76</v>
      </c>
      <c r="U18" s="25">
        <v>1090</v>
      </c>
      <c r="V18" s="14">
        <v>1090</v>
      </c>
      <c r="W18" s="14"/>
      <c r="X18" s="14"/>
      <c r="Y18" s="14">
        <v>1090</v>
      </c>
      <c r="Z18" s="15">
        <v>1090</v>
      </c>
      <c r="AA18" s="14" t="s">
        <v>91</v>
      </c>
      <c r="AB18" s="14"/>
      <c r="AC18" s="14" t="s">
        <v>91</v>
      </c>
      <c r="AD18" s="14"/>
      <c r="AE18" s="14"/>
      <c r="AF18" s="14"/>
      <c r="AG18" s="14"/>
      <c r="AH18" s="14"/>
      <c r="AI18" s="14"/>
      <c r="AJ18" s="14" t="s">
        <v>92</v>
      </c>
      <c r="AK18" s="14" t="s">
        <v>91</v>
      </c>
      <c r="AL18" s="14" t="s">
        <v>92</v>
      </c>
      <c r="AM18" s="14"/>
      <c r="AN18" s="14"/>
      <c r="AO18" s="14"/>
      <c r="AP18" s="14"/>
      <c r="AQ18" s="14"/>
      <c r="AR18" s="14"/>
      <c r="AS18" s="14"/>
      <c r="AT18" s="14"/>
      <c r="AU18" s="14">
        <v>1090</v>
      </c>
      <c r="AV18" s="14">
        <v>1090</v>
      </c>
      <c r="AW18" s="257"/>
      <c r="AX18" s="155" t="s">
        <v>67</v>
      </c>
      <c r="AY18" s="145" t="s">
        <v>501</v>
      </c>
      <c r="AZ18" s="146"/>
      <c r="BA18" s="146"/>
      <c r="BB18" s="146"/>
      <c r="BC18" s="147"/>
      <c r="BD18" s="147"/>
    </row>
    <row r="19" spans="1:56" ht="163.19999999999999" x14ac:dyDescent="0.3">
      <c r="A19" s="20" t="s">
        <v>34</v>
      </c>
      <c r="B19" s="20" t="s">
        <v>57</v>
      </c>
      <c r="C19" s="20" t="s">
        <v>36</v>
      </c>
      <c r="D19" s="20" t="s">
        <v>93</v>
      </c>
      <c r="E19" s="20" t="s">
        <v>94</v>
      </c>
      <c r="F19" s="20" t="s">
        <v>95</v>
      </c>
      <c r="G19" s="20" t="s">
        <v>40</v>
      </c>
      <c r="H19" s="20" t="s">
        <v>60</v>
      </c>
      <c r="I19" s="20" t="s">
        <v>61</v>
      </c>
      <c r="J19" s="21">
        <v>12417640321</v>
      </c>
      <c r="K19" s="22">
        <v>12417058566</v>
      </c>
      <c r="L19" s="157">
        <v>132999282044</v>
      </c>
      <c r="M19" s="157">
        <v>38588659876</v>
      </c>
      <c r="N19" s="23"/>
      <c r="O19" s="23"/>
      <c r="P19" s="23">
        <f>(N19*0.03)+N19</f>
        <v>0</v>
      </c>
      <c r="Q19" s="11" t="s">
        <v>96</v>
      </c>
      <c r="R19" s="11" t="s">
        <v>97</v>
      </c>
      <c r="S19" s="11" t="s">
        <v>98</v>
      </c>
      <c r="T19" s="10" t="s">
        <v>54</v>
      </c>
      <c r="U19" s="26">
        <v>1</v>
      </c>
      <c r="V19" s="26">
        <v>1</v>
      </c>
      <c r="W19" s="27" t="s">
        <v>504</v>
      </c>
      <c r="X19" s="27" t="s">
        <v>504</v>
      </c>
      <c r="Y19" s="28">
        <v>1</v>
      </c>
      <c r="Z19" s="29">
        <v>1</v>
      </c>
      <c r="AA19" s="160">
        <v>1</v>
      </c>
      <c r="AB19" s="160">
        <v>0.31</v>
      </c>
      <c r="AC19" s="31">
        <v>1</v>
      </c>
      <c r="AD19" s="31">
        <v>1</v>
      </c>
      <c r="AE19" s="161"/>
      <c r="AF19" s="156"/>
      <c r="AG19" s="161"/>
      <c r="AH19" s="161"/>
      <c r="AI19" s="162">
        <f>AD19</f>
        <v>1</v>
      </c>
      <c r="AJ19" s="30"/>
      <c r="AK19" s="31">
        <v>1</v>
      </c>
      <c r="AL19" s="30"/>
      <c r="AM19" s="30" t="s">
        <v>505</v>
      </c>
      <c r="AN19" s="30" t="s">
        <v>506</v>
      </c>
      <c r="AO19" s="32"/>
      <c r="AP19" s="42"/>
      <c r="AQ19" s="32"/>
      <c r="AR19" s="32"/>
      <c r="AS19" s="163"/>
      <c r="AT19" s="163"/>
      <c r="AU19" s="67">
        <f t="shared" ref="AU19:AU40" si="4">+_xlfn.IFS(T19="Acumulado",Y19+AA19+AC19+AK19,T19="Capacidad",AK19,T19="Flujo",AK19,T19="Reducción",AK19,T19="Stock",AK19)</f>
        <v>1</v>
      </c>
      <c r="AV19" s="30">
        <f>+_xlfn.IFS(T19="Acumulado",Z19+AI19+AJ19+AL19,T19="Capacidad",AI19,T19="Flujo",AI19,T19="Reducción",AI19,T19="Stock",AI19)</f>
        <v>1</v>
      </c>
      <c r="AW19" s="258"/>
      <c r="AX19" s="155" t="s">
        <v>67</v>
      </c>
      <c r="AY19" s="145" t="s">
        <v>507</v>
      </c>
      <c r="AZ19" s="146"/>
      <c r="BA19" s="146"/>
      <c r="BB19" s="146"/>
      <c r="BC19" s="147"/>
      <c r="BD19" s="147"/>
    </row>
    <row r="20" spans="1:56" ht="115.2" customHeight="1" x14ac:dyDescent="0.3">
      <c r="A20" s="246" t="s">
        <v>34</v>
      </c>
      <c r="B20" s="246" t="s">
        <v>99</v>
      </c>
      <c r="C20" s="246" t="s">
        <v>41</v>
      </c>
      <c r="D20" s="246" t="s">
        <v>37</v>
      </c>
      <c r="E20" s="246" t="s">
        <v>100</v>
      </c>
      <c r="F20" s="246" t="s">
        <v>101</v>
      </c>
      <c r="G20" s="246" t="s">
        <v>40</v>
      </c>
      <c r="H20" s="246" t="s">
        <v>102</v>
      </c>
      <c r="I20" s="246" t="s">
        <v>41</v>
      </c>
      <c r="J20" s="282"/>
      <c r="K20" s="282"/>
      <c r="L20" s="347"/>
      <c r="M20" s="347"/>
      <c r="N20" s="350"/>
      <c r="O20" s="350"/>
      <c r="P20" s="350"/>
      <c r="Q20" s="248" t="s">
        <v>103</v>
      </c>
      <c r="R20" s="35" t="s">
        <v>104</v>
      </c>
      <c r="S20" s="35" t="s">
        <v>105</v>
      </c>
      <c r="T20" s="36" t="s">
        <v>54</v>
      </c>
      <c r="U20" s="36">
        <v>0</v>
      </c>
      <c r="V20" s="11">
        <f t="shared" ref="V20:V27" si="5">Z20</f>
        <v>1</v>
      </c>
      <c r="W20" s="37" t="s">
        <v>106</v>
      </c>
      <c r="X20" s="37" t="s">
        <v>107</v>
      </c>
      <c r="Y20" s="38">
        <v>1</v>
      </c>
      <c r="Z20" s="29">
        <v>1</v>
      </c>
      <c r="AA20" s="38">
        <v>1</v>
      </c>
      <c r="AB20" s="38">
        <v>1</v>
      </c>
      <c r="AC20" s="39">
        <v>1</v>
      </c>
      <c r="AD20" s="40">
        <v>0.24</v>
      </c>
      <c r="AE20" s="116"/>
      <c r="AF20" s="164"/>
      <c r="AG20" s="116"/>
      <c r="AH20" s="116"/>
      <c r="AI20" s="162">
        <f>AD20</f>
        <v>0.24</v>
      </c>
      <c r="AJ20" s="40"/>
      <c r="AK20" s="40">
        <v>1</v>
      </c>
      <c r="AL20" s="40"/>
      <c r="AM20" s="165" t="s">
        <v>508</v>
      </c>
      <c r="AN20" s="77" t="s">
        <v>509</v>
      </c>
      <c r="AO20" s="42"/>
      <c r="AP20" s="42"/>
      <c r="AQ20" s="41"/>
      <c r="AR20" s="41"/>
      <c r="AS20" s="166"/>
      <c r="AT20" s="166"/>
      <c r="AU20" s="67">
        <f t="shared" si="4"/>
        <v>1</v>
      </c>
      <c r="AV20" s="30">
        <f>+_xlfn.IFS(T20="Acumulado",Z20+AI20+AJ20+AL20,T20="Capacidad",AI20,T20="Flujo",AI20,T20="Reducción",AI20,T20="Stock",AI20)</f>
        <v>0.24</v>
      </c>
      <c r="AW20" s="248" t="s">
        <v>108</v>
      </c>
      <c r="AX20" s="167" t="s">
        <v>108</v>
      </c>
      <c r="AY20" s="145" t="s">
        <v>510</v>
      </c>
      <c r="AZ20" s="146"/>
      <c r="BA20" s="146"/>
      <c r="BB20" s="146"/>
      <c r="BC20" s="147"/>
      <c r="BD20" s="168"/>
    </row>
    <row r="21" spans="1:56" ht="102" x14ac:dyDescent="0.3">
      <c r="A21" s="280"/>
      <c r="B21" s="280"/>
      <c r="C21" s="280"/>
      <c r="D21" s="280"/>
      <c r="E21" s="280"/>
      <c r="F21" s="280"/>
      <c r="G21" s="280"/>
      <c r="H21" s="280"/>
      <c r="I21" s="280"/>
      <c r="J21" s="283"/>
      <c r="K21" s="283"/>
      <c r="L21" s="348"/>
      <c r="M21" s="348"/>
      <c r="N21" s="351"/>
      <c r="O21" s="351"/>
      <c r="P21" s="351"/>
      <c r="Q21" s="272"/>
      <c r="R21" s="36" t="s">
        <v>109</v>
      </c>
      <c r="S21" s="36" t="s">
        <v>110</v>
      </c>
      <c r="T21" s="36" t="s">
        <v>45</v>
      </c>
      <c r="U21" s="43">
        <v>0</v>
      </c>
      <c r="V21" s="12">
        <f t="shared" si="5"/>
        <v>5</v>
      </c>
      <c r="W21" s="13" t="s">
        <v>111</v>
      </c>
      <c r="X21" s="13" t="s">
        <v>112</v>
      </c>
      <c r="Y21" s="44">
        <v>5</v>
      </c>
      <c r="Z21" s="15">
        <v>5</v>
      </c>
      <c r="AA21" s="44">
        <v>5</v>
      </c>
      <c r="AB21" s="44">
        <v>5</v>
      </c>
      <c r="AC21" s="45">
        <v>5</v>
      </c>
      <c r="AD21" s="43">
        <v>1</v>
      </c>
      <c r="AE21" s="169"/>
      <c r="AF21" s="164"/>
      <c r="AG21" s="170"/>
      <c r="AH21" s="169"/>
      <c r="AI21" s="45">
        <f>AD21</f>
        <v>1</v>
      </c>
      <c r="AJ21" s="43"/>
      <c r="AK21" s="43">
        <v>5</v>
      </c>
      <c r="AL21" s="43"/>
      <c r="AM21" s="171" t="s">
        <v>511</v>
      </c>
      <c r="AN21" s="77" t="s">
        <v>509</v>
      </c>
      <c r="AO21" s="48"/>
      <c r="AP21" s="42"/>
      <c r="AQ21" s="47"/>
      <c r="AR21" s="47"/>
      <c r="AS21" s="172"/>
      <c r="AT21" s="172"/>
      <c r="AU21" s="12">
        <f t="shared" si="4"/>
        <v>20</v>
      </c>
      <c r="AV21" s="12">
        <f>+_xlfn.IFS(T21="Acumulado",Z21+AB21+AI21+AJ21+AL21,T21="Capacidad",AI21,T21="Flujo",AI21,T21="Reducción",AI21,T21="Stock",AI21)</f>
        <v>11</v>
      </c>
      <c r="AW21" s="272"/>
      <c r="AX21" s="167" t="s">
        <v>108</v>
      </c>
      <c r="AY21" s="145" t="s">
        <v>510</v>
      </c>
      <c r="AZ21" s="146"/>
      <c r="BA21" s="146"/>
      <c r="BB21" s="146"/>
      <c r="BC21" s="147"/>
      <c r="BD21" s="168"/>
    </row>
    <row r="22" spans="1:56" ht="142.80000000000001" x14ac:dyDescent="0.3">
      <c r="A22" s="280"/>
      <c r="B22" s="280"/>
      <c r="C22" s="280"/>
      <c r="D22" s="280"/>
      <c r="E22" s="280"/>
      <c r="F22" s="280"/>
      <c r="G22" s="280"/>
      <c r="H22" s="280"/>
      <c r="I22" s="280"/>
      <c r="J22" s="283"/>
      <c r="K22" s="283"/>
      <c r="L22" s="348"/>
      <c r="M22" s="348"/>
      <c r="N22" s="351"/>
      <c r="O22" s="351"/>
      <c r="P22" s="351"/>
      <c r="Q22" s="272"/>
      <c r="R22" s="36" t="s">
        <v>113</v>
      </c>
      <c r="S22" s="36" t="s">
        <v>114</v>
      </c>
      <c r="T22" s="36" t="s">
        <v>54</v>
      </c>
      <c r="U22" s="43">
        <v>0</v>
      </c>
      <c r="V22" s="12">
        <f t="shared" si="5"/>
        <v>1</v>
      </c>
      <c r="W22" s="13" t="s">
        <v>115</v>
      </c>
      <c r="X22" s="13" t="s">
        <v>116</v>
      </c>
      <c r="Y22" s="44">
        <v>1</v>
      </c>
      <c r="Z22" s="15">
        <v>1</v>
      </c>
      <c r="AA22" s="44">
        <v>1</v>
      </c>
      <c r="AB22" s="44">
        <v>1</v>
      </c>
      <c r="AC22" s="45">
        <v>1</v>
      </c>
      <c r="AD22" s="173">
        <v>0.24</v>
      </c>
      <c r="AE22" s="169"/>
      <c r="AF22" s="164"/>
      <c r="AG22" s="169"/>
      <c r="AH22" s="169"/>
      <c r="AI22" s="45">
        <f>AB22</f>
        <v>1</v>
      </c>
      <c r="AJ22" s="43"/>
      <c r="AK22" s="43">
        <v>1</v>
      </c>
      <c r="AL22" s="43"/>
      <c r="AM22" s="165" t="s">
        <v>512</v>
      </c>
      <c r="AN22" s="77" t="s">
        <v>509</v>
      </c>
      <c r="AO22" s="48"/>
      <c r="AP22" s="42"/>
      <c r="AQ22" s="47"/>
      <c r="AR22" s="47"/>
      <c r="AS22" s="172"/>
      <c r="AT22" s="172"/>
      <c r="AU22" s="12">
        <f t="shared" si="4"/>
        <v>1</v>
      </c>
      <c r="AV22" s="12">
        <f>+_xlfn.IFS(T22="Acumulado",Z22+AI22+AJ22+AL22,T22="Capacidad",AI22,T22="Flujo",AI22,T22="Reducción",AI22,T22="Stock",AI22)</f>
        <v>1</v>
      </c>
      <c r="AW22" s="272"/>
      <c r="AX22" s="167" t="s">
        <v>108</v>
      </c>
      <c r="AY22" s="145" t="s">
        <v>510</v>
      </c>
      <c r="AZ22" s="146"/>
      <c r="BA22" s="146"/>
      <c r="BB22" s="146"/>
      <c r="BC22" s="147"/>
      <c r="BD22" s="168"/>
    </row>
    <row r="23" spans="1:56" ht="409.6" x14ac:dyDescent="0.3">
      <c r="A23" s="280"/>
      <c r="B23" s="280"/>
      <c r="C23" s="280"/>
      <c r="D23" s="280"/>
      <c r="E23" s="280"/>
      <c r="F23" s="280"/>
      <c r="G23" s="280"/>
      <c r="H23" s="280"/>
      <c r="I23" s="280"/>
      <c r="J23" s="283"/>
      <c r="K23" s="283"/>
      <c r="L23" s="348"/>
      <c r="M23" s="348"/>
      <c r="N23" s="351"/>
      <c r="O23" s="351"/>
      <c r="P23" s="351"/>
      <c r="Q23" s="272"/>
      <c r="R23" s="36" t="s">
        <v>117</v>
      </c>
      <c r="S23" s="36" t="s">
        <v>118</v>
      </c>
      <c r="T23" s="36" t="s">
        <v>54</v>
      </c>
      <c r="U23" s="36">
        <v>0</v>
      </c>
      <c r="V23" s="40">
        <v>1</v>
      </c>
      <c r="W23" s="50" t="s">
        <v>119</v>
      </c>
      <c r="X23" s="50" t="s">
        <v>120</v>
      </c>
      <c r="Y23" s="38">
        <v>1</v>
      </c>
      <c r="Z23" s="29">
        <v>1</v>
      </c>
      <c r="AA23" s="38">
        <v>1</v>
      </c>
      <c r="AB23" s="38">
        <v>1</v>
      </c>
      <c r="AC23" s="39">
        <v>1</v>
      </c>
      <c r="AD23" s="40">
        <v>0.25</v>
      </c>
      <c r="AE23" s="116"/>
      <c r="AF23" s="93"/>
      <c r="AG23" s="116"/>
      <c r="AH23" s="116"/>
      <c r="AI23" s="162">
        <f>AD23</f>
        <v>0.25</v>
      </c>
      <c r="AJ23" s="40"/>
      <c r="AK23" s="40">
        <v>1</v>
      </c>
      <c r="AL23" s="40"/>
      <c r="AM23" s="174" t="s">
        <v>513</v>
      </c>
      <c r="AN23" s="77" t="s">
        <v>509</v>
      </c>
      <c r="AO23" s="51"/>
      <c r="AP23" s="42"/>
      <c r="AQ23" s="50"/>
      <c r="AR23" s="50"/>
      <c r="AS23" s="175"/>
      <c r="AT23" s="175"/>
      <c r="AU23" s="67">
        <f t="shared" si="4"/>
        <v>1</v>
      </c>
      <c r="AV23" s="30">
        <f>+_xlfn.IFS(T23="Acumulado",Z23+AI23+AJ23+AL23,T23="Capacidad",AI23,T23="Flujo",AI23,T23="Reducción",AI23,T23="Stock",AI23)</f>
        <v>0.25</v>
      </c>
      <c r="AW23" s="272"/>
      <c r="AX23" s="167" t="s">
        <v>108</v>
      </c>
      <c r="AY23" s="145" t="s">
        <v>510</v>
      </c>
      <c r="AZ23" s="146"/>
      <c r="BA23" s="146"/>
      <c r="BB23" s="146"/>
      <c r="BC23" s="147"/>
      <c r="BD23" s="168"/>
    </row>
    <row r="24" spans="1:56" ht="183.6" x14ac:dyDescent="0.3">
      <c r="A24" s="247"/>
      <c r="B24" s="247"/>
      <c r="C24" s="247"/>
      <c r="D24" s="247"/>
      <c r="E24" s="247"/>
      <c r="F24" s="247"/>
      <c r="G24" s="247"/>
      <c r="H24" s="247"/>
      <c r="I24" s="247"/>
      <c r="J24" s="284"/>
      <c r="K24" s="284"/>
      <c r="L24" s="349"/>
      <c r="M24" s="349"/>
      <c r="N24" s="352"/>
      <c r="O24" s="352"/>
      <c r="P24" s="352"/>
      <c r="Q24" s="249"/>
      <c r="R24" s="36" t="s">
        <v>121</v>
      </c>
      <c r="S24" s="36" t="s">
        <v>122</v>
      </c>
      <c r="T24" s="36" t="s">
        <v>54</v>
      </c>
      <c r="U24" s="36">
        <v>0</v>
      </c>
      <c r="V24" s="40">
        <v>1</v>
      </c>
      <c r="W24" s="50" t="s">
        <v>123</v>
      </c>
      <c r="X24" s="50" t="s">
        <v>124</v>
      </c>
      <c r="Y24" s="38">
        <v>1</v>
      </c>
      <c r="Z24" s="29">
        <v>1</v>
      </c>
      <c r="AA24" s="38">
        <v>1</v>
      </c>
      <c r="AB24" s="38">
        <v>1</v>
      </c>
      <c r="AC24" s="39">
        <v>1</v>
      </c>
      <c r="AD24" s="40">
        <v>0.24</v>
      </c>
      <c r="AE24" s="116"/>
      <c r="AF24" s="176"/>
      <c r="AG24" s="116"/>
      <c r="AH24" s="116"/>
      <c r="AI24" s="162">
        <f>AD24</f>
        <v>0.24</v>
      </c>
      <c r="AJ24" s="40"/>
      <c r="AK24" s="40">
        <v>1</v>
      </c>
      <c r="AL24" s="40"/>
      <c r="AM24" s="171" t="s">
        <v>514</v>
      </c>
      <c r="AN24" s="77" t="s">
        <v>509</v>
      </c>
      <c r="AO24" s="51"/>
      <c r="AP24" s="42"/>
      <c r="AQ24" s="50"/>
      <c r="AR24" s="50"/>
      <c r="AS24" s="175"/>
      <c r="AT24" s="175"/>
      <c r="AU24" s="67">
        <f t="shared" si="4"/>
        <v>1</v>
      </c>
      <c r="AV24" s="30">
        <f>+_xlfn.IFS(T24="Acumulado",Z24+AI24+AJ24+AL24,T24="Capacidad",AI24,T24="Flujo",AI24,T24="Reducción",AI24,T24="Stock",AI24)</f>
        <v>0.24</v>
      </c>
      <c r="AW24" s="249"/>
      <c r="AX24" s="167" t="s">
        <v>108</v>
      </c>
      <c r="AY24" s="145" t="s">
        <v>510</v>
      </c>
      <c r="AZ24" s="146"/>
      <c r="BA24" s="146"/>
      <c r="BB24" s="146"/>
      <c r="BC24" s="147"/>
      <c r="BD24" s="168"/>
    </row>
    <row r="25" spans="1:56" ht="271.95" customHeight="1" x14ac:dyDescent="0.3">
      <c r="A25" s="246" t="s">
        <v>34</v>
      </c>
      <c r="B25" s="246" t="s">
        <v>57</v>
      </c>
      <c r="C25" s="246" t="s">
        <v>41</v>
      </c>
      <c r="D25" s="246" t="s">
        <v>93</v>
      </c>
      <c r="E25" s="246" t="s">
        <v>125</v>
      </c>
      <c r="F25" s="246" t="s">
        <v>126</v>
      </c>
      <c r="G25" s="246" t="s">
        <v>40</v>
      </c>
      <c r="H25" s="246" t="s">
        <v>41</v>
      </c>
      <c r="I25" s="246" t="s">
        <v>41</v>
      </c>
      <c r="J25" s="325"/>
      <c r="K25" s="325"/>
      <c r="L25" s="341"/>
      <c r="M25" s="341"/>
      <c r="N25" s="344"/>
      <c r="O25" s="344"/>
      <c r="P25" s="344">
        <v>76139</v>
      </c>
      <c r="Q25" s="344" t="s">
        <v>127</v>
      </c>
      <c r="R25" s="320" t="s">
        <v>128</v>
      </c>
      <c r="S25" s="52" t="s">
        <v>129</v>
      </c>
      <c r="T25" s="36" t="s">
        <v>54</v>
      </c>
      <c r="U25" s="43">
        <v>0</v>
      </c>
      <c r="V25" s="12">
        <f t="shared" si="5"/>
        <v>4</v>
      </c>
      <c r="W25" s="53" t="s">
        <v>130</v>
      </c>
      <c r="X25" s="53" t="s">
        <v>131</v>
      </c>
      <c r="Y25" s="14">
        <v>4</v>
      </c>
      <c r="Z25" s="15">
        <v>4</v>
      </c>
      <c r="AA25" s="14">
        <v>4</v>
      </c>
      <c r="AB25" s="14">
        <v>4</v>
      </c>
      <c r="AC25" s="55">
        <v>4</v>
      </c>
      <c r="AD25" s="55">
        <v>4</v>
      </c>
      <c r="AE25" s="177"/>
      <c r="AF25" s="164"/>
      <c r="AG25" s="54"/>
      <c r="AH25" s="177"/>
      <c r="AI25" s="12">
        <f t="shared" ref="AI25" si="6">AB25</f>
        <v>4</v>
      </c>
      <c r="AJ25" s="55"/>
      <c r="AK25" s="55">
        <v>4</v>
      </c>
      <c r="AL25" s="55"/>
      <c r="AM25" s="12" t="s">
        <v>515</v>
      </c>
      <c r="AN25" s="12" t="s">
        <v>504</v>
      </c>
      <c r="AO25" s="56"/>
      <c r="AP25" s="56"/>
      <c r="AQ25" s="57"/>
      <c r="AR25" s="57"/>
      <c r="AS25" s="178"/>
      <c r="AT25" s="178"/>
      <c r="AU25" s="12">
        <f t="shared" si="4"/>
        <v>4</v>
      </c>
      <c r="AV25" s="12">
        <f>+_xlfn.IFS(T25="Acumulado",Z25+AI25+AJ25+AL25,T25="Capacidad",AI25,T25="Flujo",AI25,T25="Reducción",AI25,T25="Stock",AI25)</f>
        <v>4</v>
      </c>
      <c r="AW25" s="317" t="s">
        <v>132</v>
      </c>
      <c r="AX25" s="52" t="s">
        <v>132</v>
      </c>
      <c r="AY25" s="145" t="s">
        <v>516</v>
      </c>
      <c r="AZ25" s="146"/>
      <c r="BA25" s="146"/>
      <c r="BB25" s="146"/>
      <c r="BC25" s="147"/>
      <c r="BD25" s="147"/>
    </row>
    <row r="26" spans="1:56" ht="102" customHeight="1" x14ac:dyDescent="0.3">
      <c r="A26" s="280"/>
      <c r="B26" s="280"/>
      <c r="C26" s="280"/>
      <c r="D26" s="280"/>
      <c r="E26" s="280"/>
      <c r="F26" s="280"/>
      <c r="G26" s="280"/>
      <c r="H26" s="280"/>
      <c r="I26" s="280"/>
      <c r="J26" s="326"/>
      <c r="K26" s="326"/>
      <c r="L26" s="342"/>
      <c r="M26" s="342"/>
      <c r="N26" s="345"/>
      <c r="O26" s="345"/>
      <c r="P26" s="345"/>
      <c r="Q26" s="345"/>
      <c r="R26" s="320"/>
      <c r="S26" s="52" t="s">
        <v>133</v>
      </c>
      <c r="T26" s="55" t="s">
        <v>45</v>
      </c>
      <c r="U26" s="55">
        <v>4776</v>
      </c>
      <c r="V26" s="55">
        <v>4776</v>
      </c>
      <c r="W26" s="53" t="s">
        <v>134</v>
      </c>
      <c r="X26" s="53" t="s">
        <v>135</v>
      </c>
      <c r="Y26" s="14">
        <v>49000</v>
      </c>
      <c r="Z26" s="15">
        <v>54594</v>
      </c>
      <c r="AA26" s="14">
        <v>36477</v>
      </c>
      <c r="AB26" s="14">
        <v>305</v>
      </c>
      <c r="AC26" s="55">
        <v>9680</v>
      </c>
      <c r="AD26" s="55">
        <v>26666</v>
      </c>
      <c r="AE26" s="177"/>
      <c r="AF26" s="156"/>
      <c r="AG26" s="54"/>
      <c r="AH26" s="177"/>
      <c r="AI26" s="12">
        <f>AD26+AE26+AG26+AH26</f>
        <v>26666</v>
      </c>
      <c r="AJ26" s="55"/>
      <c r="AK26" s="55">
        <v>9480</v>
      </c>
      <c r="AL26" s="55"/>
      <c r="AM26" s="12" t="s">
        <v>517</v>
      </c>
      <c r="AN26" s="12" t="s">
        <v>504</v>
      </c>
      <c r="AO26" s="56"/>
      <c r="AP26" s="56"/>
      <c r="AQ26" s="57"/>
      <c r="AR26" s="57"/>
      <c r="AS26" s="178"/>
      <c r="AT26" s="178"/>
      <c r="AU26" s="12">
        <f t="shared" si="4"/>
        <v>104637</v>
      </c>
      <c r="AV26" s="12">
        <f>+_xlfn.IFS(T26="Acumulado",Z26+AB26+AI26+AJ26+AL26,T26="Capacidad",AI26,T26="Flujo",AI26,T26="Reducción",AI26,T26="Stock",AI26)</f>
        <v>81565</v>
      </c>
      <c r="AW26" s="318"/>
      <c r="AX26" s="52" t="s">
        <v>132</v>
      </c>
      <c r="AY26" s="145" t="s">
        <v>516</v>
      </c>
      <c r="AZ26" s="146"/>
      <c r="BA26" s="146"/>
      <c r="BB26" s="146"/>
      <c r="BC26" s="147"/>
      <c r="BD26" s="147"/>
    </row>
    <row r="27" spans="1:56" ht="122.4" x14ac:dyDescent="0.3">
      <c r="A27" s="280"/>
      <c r="B27" s="280"/>
      <c r="C27" s="280"/>
      <c r="D27" s="280"/>
      <c r="E27" s="280"/>
      <c r="F27" s="280"/>
      <c r="G27" s="280"/>
      <c r="H27" s="280"/>
      <c r="I27" s="280"/>
      <c r="J27" s="326"/>
      <c r="K27" s="326"/>
      <c r="L27" s="342"/>
      <c r="M27" s="342"/>
      <c r="N27" s="345"/>
      <c r="O27" s="345"/>
      <c r="P27" s="345"/>
      <c r="Q27" s="345"/>
      <c r="R27" s="320"/>
      <c r="S27" s="52" t="s">
        <v>136</v>
      </c>
      <c r="T27" s="55" t="s">
        <v>45</v>
      </c>
      <c r="U27" s="55">
        <v>0</v>
      </c>
      <c r="V27" s="12">
        <f t="shared" si="5"/>
        <v>3262</v>
      </c>
      <c r="W27" s="53" t="s">
        <v>137</v>
      </c>
      <c r="X27" s="53" t="s">
        <v>138</v>
      </c>
      <c r="Y27" s="14">
        <v>6000</v>
      </c>
      <c r="Z27" s="15">
        <v>3262</v>
      </c>
      <c r="AA27" s="14">
        <v>2000</v>
      </c>
      <c r="AB27" s="14">
        <v>0</v>
      </c>
      <c r="AC27" s="55">
        <v>2000</v>
      </c>
      <c r="AD27" s="55">
        <v>0</v>
      </c>
      <c r="AE27" s="177"/>
      <c r="AF27" s="156"/>
      <c r="AG27" s="54"/>
      <c r="AH27" s="177"/>
      <c r="AI27" s="12">
        <f>AD27+AE27+AG27+AH27</f>
        <v>0</v>
      </c>
      <c r="AJ27" s="55"/>
      <c r="AK27" s="55">
        <v>2000</v>
      </c>
      <c r="AL27" s="55"/>
      <c r="AM27" s="12" t="s">
        <v>518</v>
      </c>
      <c r="AN27" s="12" t="s">
        <v>504</v>
      </c>
      <c r="AO27" s="56"/>
      <c r="AP27" s="56"/>
      <c r="AQ27" s="57"/>
      <c r="AR27" s="57"/>
      <c r="AS27" s="178"/>
      <c r="AT27" s="178"/>
      <c r="AU27" s="12">
        <f t="shared" si="4"/>
        <v>12000</v>
      </c>
      <c r="AV27" s="12">
        <f>+_xlfn.IFS(T27="Acumulado",Z27+AB27+AI27+AJ27+AL27,T27="Capacidad",AI27,T27="Flujo",AI27,T27="Reducción",AI27,T27="Stock",AI27)</f>
        <v>3262</v>
      </c>
      <c r="AW27" s="318"/>
      <c r="AX27" s="52" t="s">
        <v>132</v>
      </c>
      <c r="AY27" s="145" t="s">
        <v>516</v>
      </c>
      <c r="AZ27" s="146"/>
      <c r="BA27" s="146"/>
      <c r="BB27" s="146"/>
      <c r="BC27" s="147"/>
      <c r="BD27" s="147"/>
    </row>
    <row r="28" spans="1:56" ht="122.4" x14ac:dyDescent="0.3">
      <c r="A28" s="280"/>
      <c r="B28" s="280"/>
      <c r="C28" s="280"/>
      <c r="D28" s="280"/>
      <c r="E28" s="280"/>
      <c r="F28" s="280"/>
      <c r="G28" s="280"/>
      <c r="H28" s="280"/>
      <c r="I28" s="280"/>
      <c r="J28" s="326"/>
      <c r="K28" s="326"/>
      <c r="L28" s="342"/>
      <c r="M28" s="342"/>
      <c r="N28" s="345"/>
      <c r="O28" s="345"/>
      <c r="P28" s="345"/>
      <c r="Q28" s="345"/>
      <c r="R28" s="320" t="s">
        <v>128</v>
      </c>
      <c r="S28" s="55" t="s">
        <v>139</v>
      </c>
      <c r="T28" s="55" t="s">
        <v>45</v>
      </c>
      <c r="U28" s="55">
        <v>19108</v>
      </c>
      <c r="V28" s="55">
        <v>19108</v>
      </c>
      <c r="W28" s="53" t="s">
        <v>140</v>
      </c>
      <c r="X28" s="53" t="s">
        <v>141</v>
      </c>
      <c r="Y28" s="14">
        <v>550600</v>
      </c>
      <c r="Z28" s="15">
        <v>1477496</v>
      </c>
      <c r="AA28" s="14">
        <v>350958</v>
      </c>
      <c r="AB28" s="14">
        <v>2006</v>
      </c>
      <c r="AC28" s="55">
        <v>106400</v>
      </c>
      <c r="AD28" s="55">
        <v>0</v>
      </c>
      <c r="AE28" s="177"/>
      <c r="AF28" s="156"/>
      <c r="AG28" s="54"/>
      <c r="AH28" s="177"/>
      <c r="AI28" s="12">
        <f>AD28+AE28+AG28+AH28</f>
        <v>0</v>
      </c>
      <c r="AJ28" s="55"/>
      <c r="AK28" s="55">
        <v>105400</v>
      </c>
      <c r="AL28" s="55"/>
      <c r="AM28" s="12" t="s">
        <v>519</v>
      </c>
      <c r="AN28" s="12" t="s">
        <v>504</v>
      </c>
      <c r="AO28" s="56"/>
      <c r="AP28" s="56"/>
      <c r="AQ28" s="57"/>
      <c r="AR28" s="57"/>
      <c r="AS28" s="178"/>
      <c r="AT28" s="178"/>
      <c r="AU28" s="12">
        <f t="shared" si="4"/>
        <v>1113358</v>
      </c>
      <c r="AV28" s="12">
        <f>+_xlfn.IFS(T28="Acumulado",Z28+AB28+AI28+AJ28+AL28,T28="Capacidad",AI28,T28="Flujo",AI28,T28="Reducción",AI28,T28="Stock",AI28)</f>
        <v>1479502</v>
      </c>
      <c r="AW28" s="318"/>
      <c r="AX28" s="52" t="s">
        <v>132</v>
      </c>
      <c r="AY28" s="145" t="s">
        <v>516</v>
      </c>
      <c r="AZ28" s="146"/>
      <c r="BA28" s="146"/>
      <c r="BB28" s="146"/>
      <c r="BC28" s="147"/>
      <c r="BD28" s="147"/>
    </row>
    <row r="29" spans="1:56" ht="234" customHeight="1" x14ac:dyDescent="0.3">
      <c r="A29" s="280"/>
      <c r="B29" s="280"/>
      <c r="C29" s="280"/>
      <c r="D29" s="280"/>
      <c r="E29" s="280"/>
      <c r="F29" s="280"/>
      <c r="G29" s="280"/>
      <c r="H29" s="280"/>
      <c r="I29" s="280"/>
      <c r="J29" s="326"/>
      <c r="K29" s="326"/>
      <c r="L29" s="342"/>
      <c r="M29" s="342"/>
      <c r="N29" s="345"/>
      <c r="O29" s="345"/>
      <c r="P29" s="345"/>
      <c r="Q29" s="345"/>
      <c r="R29" s="320"/>
      <c r="S29" s="59" t="s">
        <v>142</v>
      </c>
      <c r="T29" s="59" t="s">
        <v>54</v>
      </c>
      <c r="U29" s="59">
        <v>1</v>
      </c>
      <c r="V29" s="59">
        <v>1</v>
      </c>
      <c r="W29" s="53" t="s">
        <v>143</v>
      </c>
      <c r="X29" s="53" t="s">
        <v>144</v>
      </c>
      <c r="Y29" s="60">
        <v>1</v>
      </c>
      <c r="Z29" s="29">
        <v>1</v>
      </c>
      <c r="AA29" s="60">
        <v>1</v>
      </c>
      <c r="AB29" s="60">
        <v>1</v>
      </c>
      <c r="AC29" s="59">
        <v>1</v>
      </c>
      <c r="AD29" s="59">
        <v>1</v>
      </c>
      <c r="AE29" s="179"/>
      <c r="AF29" s="93"/>
      <c r="AG29" s="180"/>
      <c r="AH29" s="179"/>
      <c r="AI29" s="162">
        <f>AB29</f>
        <v>1</v>
      </c>
      <c r="AJ29" s="59"/>
      <c r="AK29" s="59">
        <v>1</v>
      </c>
      <c r="AL29" s="59"/>
      <c r="AM29" s="181" t="s">
        <v>520</v>
      </c>
      <c r="AN29" s="181" t="s">
        <v>504</v>
      </c>
      <c r="AO29" s="62"/>
      <c r="AP29" s="62"/>
      <c r="AQ29" s="61"/>
      <c r="AR29" s="61"/>
      <c r="AS29" s="178"/>
      <c r="AT29" s="182"/>
      <c r="AU29" s="67">
        <f t="shared" si="4"/>
        <v>1</v>
      </c>
      <c r="AV29" s="30">
        <f>+_xlfn.IFS(T29="Acumulado",Z29+AI29+AJ29+AL29,T29="Capacidad",AI29,T29="Flujo",AI29,T29="Reducción",AI29,T29="Stock",AI29)</f>
        <v>1</v>
      </c>
      <c r="AW29" s="318"/>
      <c r="AX29" s="52" t="s">
        <v>132</v>
      </c>
      <c r="AY29" s="145" t="s">
        <v>516</v>
      </c>
      <c r="AZ29" s="146"/>
      <c r="BA29" s="146"/>
      <c r="BB29" s="146"/>
      <c r="BC29" s="147"/>
      <c r="BD29" s="147"/>
    </row>
    <row r="30" spans="1:56" ht="95.4" customHeight="1" x14ac:dyDescent="0.3">
      <c r="A30" s="280"/>
      <c r="B30" s="280"/>
      <c r="C30" s="280"/>
      <c r="D30" s="280"/>
      <c r="E30" s="280"/>
      <c r="F30" s="280"/>
      <c r="G30" s="280"/>
      <c r="H30" s="280"/>
      <c r="I30" s="280"/>
      <c r="J30" s="326"/>
      <c r="K30" s="326"/>
      <c r="L30" s="342"/>
      <c r="M30" s="342"/>
      <c r="N30" s="345"/>
      <c r="O30" s="345"/>
      <c r="P30" s="345"/>
      <c r="Q30" s="345"/>
      <c r="R30" s="320"/>
      <c r="S30" s="52" t="s">
        <v>145</v>
      </c>
      <c r="T30" s="55" t="s">
        <v>45</v>
      </c>
      <c r="U30" s="55">
        <v>3083</v>
      </c>
      <c r="V30" s="55">
        <v>3083</v>
      </c>
      <c r="W30" s="53" t="s">
        <v>146</v>
      </c>
      <c r="X30" s="53" t="s">
        <v>147</v>
      </c>
      <c r="Y30" s="14">
        <v>1353</v>
      </c>
      <c r="Z30" s="15">
        <v>1691</v>
      </c>
      <c r="AA30" s="14">
        <v>1619</v>
      </c>
      <c r="AB30" s="14">
        <v>0</v>
      </c>
      <c r="AC30" s="55">
        <v>255</v>
      </c>
      <c r="AD30" s="55">
        <v>0</v>
      </c>
      <c r="AE30" s="177"/>
      <c r="AF30" s="156"/>
      <c r="AG30" s="54"/>
      <c r="AH30" s="177"/>
      <c r="AI30" s="12">
        <f t="shared" ref="AI30:AI54" si="7">AD30+AE30+AG30+AH30</f>
        <v>0</v>
      </c>
      <c r="AJ30" s="55"/>
      <c r="AK30" s="55">
        <v>256</v>
      </c>
      <c r="AL30" s="55"/>
      <c r="AM30" s="12" t="s">
        <v>521</v>
      </c>
      <c r="AN30" s="12" t="s">
        <v>504</v>
      </c>
      <c r="AO30" s="56"/>
      <c r="AP30" s="56"/>
      <c r="AQ30" s="57"/>
      <c r="AR30" s="57"/>
      <c r="AS30" s="178"/>
      <c r="AT30" s="178"/>
      <c r="AU30" s="12">
        <f t="shared" si="4"/>
        <v>3483</v>
      </c>
      <c r="AV30" s="12">
        <f t="shared" ref="AV30:AV40" si="8">+_xlfn.IFS(T30="Acumulado",Z30+AB30+AI30+AJ30+AL30,T30="Capacidad",AI30,T30="Flujo",AI30,T30="Reducción",AI30,T30="Stock",AI30)</f>
        <v>1691</v>
      </c>
      <c r="AW30" s="318"/>
      <c r="AX30" s="52" t="s">
        <v>132</v>
      </c>
      <c r="AY30" s="145" t="s">
        <v>516</v>
      </c>
      <c r="AZ30" s="146"/>
      <c r="BA30" s="146"/>
      <c r="BB30" s="146"/>
      <c r="BC30" s="147"/>
      <c r="BD30" s="147"/>
    </row>
    <row r="31" spans="1:56" ht="99.6" customHeight="1" x14ac:dyDescent="0.3">
      <c r="A31" s="280"/>
      <c r="B31" s="280"/>
      <c r="C31" s="280"/>
      <c r="D31" s="280"/>
      <c r="E31" s="280"/>
      <c r="F31" s="280"/>
      <c r="G31" s="280"/>
      <c r="H31" s="280"/>
      <c r="I31" s="280"/>
      <c r="J31" s="326"/>
      <c r="K31" s="326"/>
      <c r="L31" s="342"/>
      <c r="M31" s="342"/>
      <c r="N31" s="345"/>
      <c r="O31" s="345"/>
      <c r="P31" s="345"/>
      <c r="Q31" s="345"/>
      <c r="R31" s="320" t="s">
        <v>148</v>
      </c>
      <c r="S31" s="52" t="s">
        <v>149</v>
      </c>
      <c r="T31" s="52" t="s">
        <v>45</v>
      </c>
      <c r="U31" s="55">
        <v>0</v>
      </c>
      <c r="V31" s="12">
        <f t="shared" ref="V31" si="9">Z31</f>
        <v>877</v>
      </c>
      <c r="W31" s="53" t="s">
        <v>150</v>
      </c>
      <c r="X31" s="53" t="s">
        <v>151</v>
      </c>
      <c r="Y31" s="14">
        <v>2000</v>
      </c>
      <c r="Z31" s="15">
        <v>877</v>
      </c>
      <c r="AA31" s="14">
        <v>2000</v>
      </c>
      <c r="AB31" s="14">
        <v>605</v>
      </c>
      <c r="AC31" s="55">
        <v>2000</v>
      </c>
      <c r="AD31" s="55">
        <v>1608</v>
      </c>
      <c r="AE31" s="177"/>
      <c r="AF31" s="156"/>
      <c r="AG31" s="54"/>
      <c r="AH31" s="177"/>
      <c r="AI31" s="12">
        <f t="shared" si="7"/>
        <v>1608</v>
      </c>
      <c r="AJ31" s="55"/>
      <c r="AK31" s="55">
        <v>2000</v>
      </c>
      <c r="AL31" s="55"/>
      <c r="AM31" s="12" t="s">
        <v>522</v>
      </c>
      <c r="AN31" s="12" t="s">
        <v>504</v>
      </c>
      <c r="AO31" s="56"/>
      <c r="AP31" s="56"/>
      <c r="AQ31" s="57"/>
      <c r="AR31" s="57"/>
      <c r="AS31" s="178"/>
      <c r="AT31" s="178"/>
      <c r="AU31" s="12">
        <f t="shared" si="4"/>
        <v>8000</v>
      </c>
      <c r="AV31" s="12">
        <f t="shared" si="8"/>
        <v>3090</v>
      </c>
      <c r="AW31" s="318"/>
      <c r="AX31" s="52" t="s">
        <v>132</v>
      </c>
      <c r="AY31" s="145" t="s">
        <v>516</v>
      </c>
      <c r="AZ31" s="146"/>
      <c r="BA31" s="146"/>
      <c r="BB31" s="146"/>
      <c r="BC31" s="147"/>
      <c r="BD31" s="147"/>
    </row>
    <row r="32" spans="1:56" ht="367.2" x14ac:dyDescent="0.3">
      <c r="A32" s="280"/>
      <c r="B32" s="280"/>
      <c r="C32" s="280"/>
      <c r="D32" s="280"/>
      <c r="E32" s="280"/>
      <c r="F32" s="280"/>
      <c r="G32" s="280"/>
      <c r="H32" s="280"/>
      <c r="I32" s="280"/>
      <c r="J32" s="326"/>
      <c r="K32" s="326"/>
      <c r="L32" s="342"/>
      <c r="M32" s="342"/>
      <c r="N32" s="345"/>
      <c r="O32" s="345"/>
      <c r="P32" s="345"/>
      <c r="Q32" s="345"/>
      <c r="R32" s="320"/>
      <c r="S32" s="52" t="s">
        <v>152</v>
      </c>
      <c r="T32" s="52" t="s">
        <v>45</v>
      </c>
      <c r="U32" s="55">
        <v>9742</v>
      </c>
      <c r="V32" s="55">
        <v>9742</v>
      </c>
      <c r="W32" s="53" t="s">
        <v>150</v>
      </c>
      <c r="X32" s="53" t="s">
        <v>151</v>
      </c>
      <c r="Y32" s="14">
        <v>2000</v>
      </c>
      <c r="Z32" s="15">
        <v>877</v>
      </c>
      <c r="AA32" s="14">
        <v>2000</v>
      </c>
      <c r="AB32" s="14">
        <v>605</v>
      </c>
      <c r="AC32" s="55">
        <v>2000</v>
      </c>
      <c r="AD32" s="55">
        <v>1608</v>
      </c>
      <c r="AE32" s="177"/>
      <c r="AF32" s="156"/>
      <c r="AG32" s="54"/>
      <c r="AH32" s="177"/>
      <c r="AI32" s="12">
        <f t="shared" si="7"/>
        <v>1608</v>
      </c>
      <c r="AJ32" s="55"/>
      <c r="AK32" s="55">
        <v>2000</v>
      </c>
      <c r="AL32" s="55"/>
      <c r="AM32" s="12" t="s">
        <v>522</v>
      </c>
      <c r="AN32" s="12" t="s">
        <v>504</v>
      </c>
      <c r="AO32" s="56"/>
      <c r="AP32" s="56"/>
      <c r="AQ32" s="57"/>
      <c r="AR32" s="57"/>
      <c r="AS32" s="178"/>
      <c r="AT32" s="178"/>
      <c r="AU32" s="12">
        <f t="shared" si="4"/>
        <v>8000</v>
      </c>
      <c r="AV32" s="12">
        <f t="shared" si="8"/>
        <v>3090</v>
      </c>
      <c r="AW32" s="318"/>
      <c r="AX32" s="52" t="s">
        <v>132</v>
      </c>
      <c r="AY32" s="145" t="s">
        <v>516</v>
      </c>
      <c r="AZ32" s="146"/>
      <c r="BA32" s="146"/>
      <c r="BB32" s="146"/>
      <c r="BC32" s="147"/>
      <c r="BD32" s="147"/>
    </row>
    <row r="33" spans="1:56" ht="409.6" x14ac:dyDescent="0.3">
      <c r="A33" s="280"/>
      <c r="B33" s="280"/>
      <c r="C33" s="280"/>
      <c r="D33" s="280"/>
      <c r="E33" s="280"/>
      <c r="F33" s="280"/>
      <c r="G33" s="280"/>
      <c r="H33" s="280"/>
      <c r="I33" s="280"/>
      <c r="J33" s="326"/>
      <c r="K33" s="326"/>
      <c r="L33" s="342"/>
      <c r="M33" s="342"/>
      <c r="N33" s="345"/>
      <c r="O33" s="345"/>
      <c r="P33" s="345"/>
      <c r="Q33" s="345"/>
      <c r="R33" s="320"/>
      <c r="S33" s="52" t="s">
        <v>153</v>
      </c>
      <c r="T33" s="52" t="s">
        <v>45</v>
      </c>
      <c r="U33" s="55">
        <v>1</v>
      </c>
      <c r="V33" s="55">
        <v>1</v>
      </c>
      <c r="W33" s="53" t="s">
        <v>154</v>
      </c>
      <c r="X33" s="53" t="s">
        <v>155</v>
      </c>
      <c r="Y33" s="14">
        <v>16</v>
      </c>
      <c r="Z33" s="15">
        <v>16</v>
      </c>
      <c r="AA33" s="14">
        <v>15</v>
      </c>
      <c r="AB33" s="14">
        <v>15</v>
      </c>
      <c r="AC33" s="55">
        <v>15</v>
      </c>
      <c r="AD33" s="55">
        <v>0</v>
      </c>
      <c r="AE33" s="177"/>
      <c r="AF33" s="156"/>
      <c r="AG33" s="54"/>
      <c r="AH33" s="177"/>
      <c r="AI33" s="12">
        <f t="shared" si="7"/>
        <v>0</v>
      </c>
      <c r="AJ33" s="55"/>
      <c r="AK33" s="55">
        <v>15</v>
      </c>
      <c r="AL33" s="55"/>
      <c r="AM33" s="12" t="s">
        <v>523</v>
      </c>
      <c r="AN33" s="12" t="s">
        <v>504</v>
      </c>
      <c r="AO33" s="56"/>
      <c r="AP33" s="56"/>
      <c r="AQ33" s="57"/>
      <c r="AR33" s="57"/>
      <c r="AS33" s="178"/>
      <c r="AT33" s="178"/>
      <c r="AU33" s="12">
        <f t="shared" si="4"/>
        <v>61</v>
      </c>
      <c r="AV33" s="12">
        <f t="shared" si="8"/>
        <v>31</v>
      </c>
      <c r="AW33" s="318"/>
      <c r="AX33" s="52" t="s">
        <v>132</v>
      </c>
      <c r="AY33" s="145" t="s">
        <v>516</v>
      </c>
      <c r="AZ33" s="146"/>
      <c r="BA33" s="146"/>
      <c r="BB33" s="146"/>
      <c r="BC33" s="147"/>
      <c r="BD33" s="147"/>
    </row>
    <row r="34" spans="1:56" ht="204" x14ac:dyDescent="0.3">
      <c r="A34" s="280"/>
      <c r="B34" s="280"/>
      <c r="C34" s="280"/>
      <c r="D34" s="280"/>
      <c r="E34" s="280"/>
      <c r="F34" s="280"/>
      <c r="G34" s="280"/>
      <c r="H34" s="280"/>
      <c r="I34" s="280"/>
      <c r="J34" s="326"/>
      <c r="K34" s="326"/>
      <c r="L34" s="342"/>
      <c r="M34" s="342"/>
      <c r="N34" s="345"/>
      <c r="O34" s="345"/>
      <c r="P34" s="345"/>
      <c r="Q34" s="345"/>
      <c r="R34" s="320"/>
      <c r="S34" s="52" t="s">
        <v>156</v>
      </c>
      <c r="T34" s="52" t="s">
        <v>45</v>
      </c>
      <c r="U34" s="55">
        <v>347200</v>
      </c>
      <c r="V34" s="55">
        <v>347200</v>
      </c>
      <c r="W34" s="53" t="s">
        <v>157</v>
      </c>
      <c r="X34" s="53" t="s">
        <v>158</v>
      </c>
      <c r="Y34" s="14">
        <v>20000</v>
      </c>
      <c r="Z34" s="15">
        <v>10309</v>
      </c>
      <c r="AA34" s="14">
        <v>16000</v>
      </c>
      <c r="AB34" s="14">
        <v>9295</v>
      </c>
      <c r="AC34" s="55">
        <v>16000</v>
      </c>
      <c r="AD34" s="55">
        <v>19654</v>
      </c>
      <c r="AE34" s="177"/>
      <c r="AF34" s="156"/>
      <c r="AG34" s="54"/>
      <c r="AH34" s="177"/>
      <c r="AI34" s="12">
        <f t="shared" si="7"/>
        <v>19654</v>
      </c>
      <c r="AJ34" s="55"/>
      <c r="AK34" s="55">
        <v>16000</v>
      </c>
      <c r="AL34" s="55"/>
      <c r="AM34" s="12" t="s">
        <v>524</v>
      </c>
      <c r="AN34" s="12" t="s">
        <v>504</v>
      </c>
      <c r="AO34" s="56"/>
      <c r="AP34" s="56"/>
      <c r="AQ34" s="57"/>
      <c r="AR34" s="57"/>
      <c r="AS34" s="178"/>
      <c r="AT34" s="178"/>
      <c r="AU34" s="12">
        <f t="shared" si="4"/>
        <v>68000</v>
      </c>
      <c r="AV34" s="12">
        <f t="shared" si="8"/>
        <v>39258</v>
      </c>
      <c r="AW34" s="318"/>
      <c r="AX34" s="52" t="s">
        <v>132</v>
      </c>
      <c r="AY34" s="145" t="s">
        <v>516</v>
      </c>
      <c r="AZ34" s="146"/>
      <c r="BA34" s="146"/>
      <c r="BB34" s="146"/>
      <c r="BC34" s="147"/>
      <c r="BD34" s="147"/>
    </row>
    <row r="35" spans="1:56" ht="367.2" x14ac:dyDescent="0.3">
      <c r="A35" s="280"/>
      <c r="B35" s="280"/>
      <c r="C35" s="280"/>
      <c r="D35" s="280"/>
      <c r="E35" s="280"/>
      <c r="F35" s="280"/>
      <c r="G35" s="280"/>
      <c r="H35" s="280"/>
      <c r="I35" s="280"/>
      <c r="J35" s="326"/>
      <c r="K35" s="326"/>
      <c r="L35" s="342"/>
      <c r="M35" s="342"/>
      <c r="N35" s="345"/>
      <c r="O35" s="345"/>
      <c r="P35" s="345"/>
      <c r="Q35" s="345"/>
      <c r="R35" s="320"/>
      <c r="S35" s="52" t="s">
        <v>159</v>
      </c>
      <c r="T35" s="52" t="s">
        <v>45</v>
      </c>
      <c r="U35" s="55">
        <v>33942</v>
      </c>
      <c r="V35" s="55">
        <v>33942</v>
      </c>
      <c r="W35" s="53" t="s">
        <v>160</v>
      </c>
      <c r="X35" s="53" t="s">
        <v>161</v>
      </c>
      <c r="Y35" s="14">
        <v>3000</v>
      </c>
      <c r="Z35" s="15">
        <v>3243</v>
      </c>
      <c r="AA35" s="14">
        <v>2550</v>
      </c>
      <c r="AB35" s="14">
        <v>3377</v>
      </c>
      <c r="AC35" s="55">
        <v>2550</v>
      </c>
      <c r="AD35" s="55">
        <v>0</v>
      </c>
      <c r="AE35" s="177"/>
      <c r="AF35" s="156"/>
      <c r="AG35" s="54"/>
      <c r="AH35" s="177"/>
      <c r="AI35" s="12">
        <f t="shared" si="7"/>
        <v>0</v>
      </c>
      <c r="AJ35" s="55"/>
      <c r="AK35" s="55">
        <v>2550</v>
      </c>
      <c r="AL35" s="55"/>
      <c r="AM35" s="12" t="s">
        <v>525</v>
      </c>
      <c r="AN35" s="12" t="s">
        <v>504</v>
      </c>
      <c r="AO35" s="56"/>
      <c r="AP35" s="56"/>
      <c r="AQ35" s="57"/>
      <c r="AR35" s="57"/>
      <c r="AS35" s="178"/>
      <c r="AT35" s="178"/>
      <c r="AU35" s="12">
        <f t="shared" si="4"/>
        <v>10650</v>
      </c>
      <c r="AV35" s="12">
        <f t="shared" si="8"/>
        <v>6620</v>
      </c>
      <c r="AW35" s="318"/>
      <c r="AX35" s="52" t="s">
        <v>132</v>
      </c>
      <c r="AY35" s="145" t="s">
        <v>516</v>
      </c>
      <c r="AZ35" s="146"/>
      <c r="BA35" s="146"/>
      <c r="BB35" s="146"/>
      <c r="BC35" s="147"/>
      <c r="BD35" s="147"/>
    </row>
    <row r="36" spans="1:56" ht="81.599999999999994" customHeight="1" x14ac:dyDescent="0.3">
      <c r="A36" s="280"/>
      <c r="B36" s="280"/>
      <c r="C36" s="280"/>
      <c r="D36" s="280"/>
      <c r="E36" s="280"/>
      <c r="F36" s="280"/>
      <c r="G36" s="280"/>
      <c r="H36" s="280"/>
      <c r="I36" s="280"/>
      <c r="J36" s="326"/>
      <c r="K36" s="326"/>
      <c r="L36" s="342"/>
      <c r="M36" s="342"/>
      <c r="N36" s="345"/>
      <c r="O36" s="345"/>
      <c r="P36" s="345"/>
      <c r="Q36" s="345"/>
      <c r="R36" s="271" t="s">
        <v>162</v>
      </c>
      <c r="S36" s="36" t="s">
        <v>163</v>
      </c>
      <c r="T36" s="55" t="s">
        <v>45</v>
      </c>
      <c r="U36" s="43">
        <v>30000</v>
      </c>
      <c r="V36" s="43">
        <v>30000</v>
      </c>
      <c r="W36" s="53" t="s">
        <v>164</v>
      </c>
      <c r="X36" s="53" t="s">
        <v>165</v>
      </c>
      <c r="Y36" s="44">
        <v>17750</v>
      </c>
      <c r="Z36" s="15">
        <v>40444</v>
      </c>
      <c r="AA36" s="44">
        <v>42000</v>
      </c>
      <c r="AB36" s="44">
        <v>48057</v>
      </c>
      <c r="AC36" s="43">
        <v>24159</v>
      </c>
      <c r="AD36" s="43">
        <v>5410</v>
      </c>
      <c r="AE36" s="183"/>
      <c r="AF36" s="54"/>
      <c r="AG36" s="45"/>
      <c r="AH36" s="183"/>
      <c r="AI36" s="12">
        <f t="shared" si="7"/>
        <v>5410</v>
      </c>
      <c r="AJ36" s="43"/>
      <c r="AK36" s="43">
        <v>21129</v>
      </c>
      <c r="AL36" s="43"/>
      <c r="AM36" s="12" t="s">
        <v>526</v>
      </c>
      <c r="AN36" s="12" t="s">
        <v>504</v>
      </c>
      <c r="AO36" s="48"/>
      <c r="AP36" s="48"/>
      <c r="AQ36" s="47"/>
      <c r="AR36" s="47"/>
      <c r="AS36" s="172"/>
      <c r="AT36" s="172"/>
      <c r="AU36" s="12">
        <f t="shared" si="4"/>
        <v>105038</v>
      </c>
      <c r="AV36" s="12">
        <f t="shared" si="8"/>
        <v>93911</v>
      </c>
      <c r="AW36" s="318"/>
      <c r="AX36" s="52" t="s">
        <v>132</v>
      </c>
      <c r="AY36" s="145" t="s">
        <v>516</v>
      </c>
      <c r="AZ36" s="146"/>
      <c r="BA36" s="146"/>
      <c r="BB36" s="146"/>
      <c r="BC36" s="147"/>
      <c r="BD36" s="147"/>
    </row>
    <row r="37" spans="1:56" ht="326.39999999999998" x14ac:dyDescent="0.3">
      <c r="A37" s="280"/>
      <c r="B37" s="280"/>
      <c r="C37" s="280"/>
      <c r="D37" s="280"/>
      <c r="E37" s="280"/>
      <c r="F37" s="280"/>
      <c r="G37" s="280"/>
      <c r="H37" s="280"/>
      <c r="I37" s="280"/>
      <c r="J37" s="326"/>
      <c r="K37" s="326"/>
      <c r="L37" s="342"/>
      <c r="M37" s="342"/>
      <c r="N37" s="345"/>
      <c r="O37" s="345"/>
      <c r="P37" s="345"/>
      <c r="Q37" s="345"/>
      <c r="R37" s="271"/>
      <c r="S37" s="36" t="s">
        <v>166</v>
      </c>
      <c r="T37" s="55" t="s">
        <v>45</v>
      </c>
      <c r="U37" s="43">
        <v>946</v>
      </c>
      <c r="V37" s="43">
        <v>946</v>
      </c>
      <c r="W37" s="53" t="s">
        <v>167</v>
      </c>
      <c r="X37" s="53" t="s">
        <v>168</v>
      </c>
      <c r="Y37" s="44">
        <v>120</v>
      </c>
      <c r="Z37" s="15">
        <v>133.94999999999999</v>
      </c>
      <c r="AA37" s="44">
        <v>117</v>
      </c>
      <c r="AB37" s="44">
        <v>122.03</v>
      </c>
      <c r="AC37" s="43">
        <v>107</v>
      </c>
      <c r="AD37" s="184">
        <v>15.94</v>
      </c>
      <c r="AE37" s="45"/>
      <c r="AF37" s="156"/>
      <c r="AG37" s="45"/>
      <c r="AH37" s="45"/>
      <c r="AI37" s="12">
        <f t="shared" si="7"/>
        <v>15.94</v>
      </c>
      <c r="AJ37" s="43"/>
      <c r="AK37" s="43">
        <v>100</v>
      </c>
      <c r="AL37" s="43"/>
      <c r="AM37" s="12" t="s">
        <v>527</v>
      </c>
      <c r="AN37" s="12" t="s">
        <v>504</v>
      </c>
      <c r="AO37" s="48"/>
      <c r="AP37" s="48"/>
      <c r="AQ37" s="47"/>
      <c r="AR37" s="47"/>
      <c r="AS37" s="172"/>
      <c r="AT37" s="172"/>
      <c r="AU37" s="12">
        <f t="shared" si="4"/>
        <v>444</v>
      </c>
      <c r="AV37" s="12">
        <f t="shared" si="8"/>
        <v>271.92</v>
      </c>
      <c r="AW37" s="318"/>
      <c r="AX37" s="52" t="s">
        <v>132</v>
      </c>
      <c r="AY37" s="145" t="s">
        <v>516</v>
      </c>
      <c r="AZ37" s="146"/>
      <c r="BA37" s="146"/>
      <c r="BB37" s="146"/>
      <c r="BC37" s="147"/>
      <c r="BD37" s="147"/>
    </row>
    <row r="38" spans="1:56" ht="367.2" x14ac:dyDescent="0.3">
      <c r="A38" s="280"/>
      <c r="B38" s="280"/>
      <c r="C38" s="280"/>
      <c r="D38" s="280"/>
      <c r="E38" s="280"/>
      <c r="F38" s="280"/>
      <c r="G38" s="280"/>
      <c r="H38" s="280"/>
      <c r="I38" s="280"/>
      <c r="J38" s="326"/>
      <c r="K38" s="326"/>
      <c r="L38" s="342"/>
      <c r="M38" s="342"/>
      <c r="N38" s="345"/>
      <c r="O38" s="345"/>
      <c r="P38" s="345"/>
      <c r="Q38" s="345"/>
      <c r="R38" s="271"/>
      <c r="S38" s="36" t="s">
        <v>169</v>
      </c>
      <c r="T38" s="55" t="s">
        <v>45</v>
      </c>
      <c r="U38" s="43">
        <v>8686</v>
      </c>
      <c r="V38" s="43">
        <v>8686</v>
      </c>
      <c r="W38" s="53" t="s">
        <v>170</v>
      </c>
      <c r="X38" s="53" t="s">
        <v>171</v>
      </c>
      <c r="Y38" s="44">
        <v>1000</v>
      </c>
      <c r="Z38" s="15">
        <v>1000</v>
      </c>
      <c r="AA38" s="44">
        <v>500</v>
      </c>
      <c r="AB38" s="44">
        <v>1100</v>
      </c>
      <c r="AC38" s="43">
        <v>500</v>
      </c>
      <c r="AD38" s="43">
        <v>0</v>
      </c>
      <c r="AE38" s="183"/>
      <c r="AF38" s="54"/>
      <c r="AG38" s="45"/>
      <c r="AH38" s="183"/>
      <c r="AI38" s="12">
        <f t="shared" si="7"/>
        <v>0</v>
      </c>
      <c r="AJ38" s="43"/>
      <c r="AK38" s="43">
        <v>600</v>
      </c>
      <c r="AL38" s="43"/>
      <c r="AM38" s="12" t="s">
        <v>528</v>
      </c>
      <c r="AN38" s="12" t="s">
        <v>504</v>
      </c>
      <c r="AO38" s="48"/>
      <c r="AP38" s="48"/>
      <c r="AQ38" s="47"/>
      <c r="AR38" s="47"/>
      <c r="AS38" s="172"/>
      <c r="AT38" s="172"/>
      <c r="AU38" s="12">
        <f t="shared" si="4"/>
        <v>2600</v>
      </c>
      <c r="AV38" s="12">
        <f t="shared" si="8"/>
        <v>2100</v>
      </c>
      <c r="AW38" s="318"/>
      <c r="AX38" s="52" t="s">
        <v>132</v>
      </c>
      <c r="AY38" s="145" t="s">
        <v>516</v>
      </c>
      <c r="AZ38" s="146"/>
      <c r="BA38" s="146"/>
      <c r="BB38" s="146"/>
      <c r="BC38" s="147"/>
      <c r="BD38" s="147"/>
    </row>
    <row r="39" spans="1:56" ht="409.6" x14ac:dyDescent="0.3">
      <c r="A39" s="280"/>
      <c r="B39" s="280"/>
      <c r="C39" s="280"/>
      <c r="D39" s="280"/>
      <c r="E39" s="280"/>
      <c r="F39" s="280"/>
      <c r="G39" s="280"/>
      <c r="H39" s="280"/>
      <c r="I39" s="280"/>
      <c r="J39" s="326"/>
      <c r="K39" s="326"/>
      <c r="L39" s="342"/>
      <c r="M39" s="342"/>
      <c r="N39" s="345"/>
      <c r="O39" s="345"/>
      <c r="P39" s="345"/>
      <c r="Q39" s="345"/>
      <c r="R39" s="271"/>
      <c r="S39" s="36" t="s">
        <v>172</v>
      </c>
      <c r="T39" s="55" t="s">
        <v>45</v>
      </c>
      <c r="U39" s="43">
        <v>1000</v>
      </c>
      <c r="V39" s="43">
        <v>1000</v>
      </c>
      <c r="W39" s="53" t="s">
        <v>173</v>
      </c>
      <c r="X39" s="53" t="s">
        <v>174</v>
      </c>
      <c r="Y39" s="44">
        <v>2000</v>
      </c>
      <c r="Z39" s="15">
        <v>3847</v>
      </c>
      <c r="AA39" s="44">
        <v>2700</v>
      </c>
      <c r="AB39" s="44">
        <v>2874</v>
      </c>
      <c r="AC39" s="43">
        <v>2500</v>
      </c>
      <c r="AD39" s="43">
        <v>0</v>
      </c>
      <c r="AE39" s="183"/>
      <c r="AF39" s="156"/>
      <c r="AG39" s="45"/>
      <c r="AH39" s="183"/>
      <c r="AI39" s="12">
        <f t="shared" si="7"/>
        <v>0</v>
      </c>
      <c r="AJ39" s="43"/>
      <c r="AK39" s="43">
        <v>2200</v>
      </c>
      <c r="AL39" s="43"/>
      <c r="AM39" s="12" t="s">
        <v>529</v>
      </c>
      <c r="AN39" s="12" t="s">
        <v>504</v>
      </c>
      <c r="AO39" s="48"/>
      <c r="AP39" s="48"/>
      <c r="AQ39" s="47"/>
      <c r="AR39" s="47"/>
      <c r="AS39" s="172"/>
      <c r="AT39" s="172"/>
      <c r="AU39" s="12">
        <f t="shared" si="4"/>
        <v>9400</v>
      </c>
      <c r="AV39" s="12">
        <f t="shared" si="8"/>
        <v>6721</v>
      </c>
      <c r="AW39" s="318"/>
      <c r="AX39" s="52" t="s">
        <v>132</v>
      </c>
      <c r="AY39" s="145" t="s">
        <v>516</v>
      </c>
      <c r="AZ39" s="146"/>
      <c r="BA39" s="146"/>
      <c r="BB39" s="146"/>
      <c r="BC39" s="147"/>
      <c r="BD39" s="147"/>
    </row>
    <row r="40" spans="1:56" ht="178.2" customHeight="1" x14ac:dyDescent="0.3">
      <c r="A40" s="280"/>
      <c r="B40" s="280"/>
      <c r="C40" s="280"/>
      <c r="D40" s="280"/>
      <c r="E40" s="280"/>
      <c r="F40" s="280"/>
      <c r="G40" s="280"/>
      <c r="H40" s="280"/>
      <c r="I40" s="280"/>
      <c r="J40" s="326"/>
      <c r="K40" s="326"/>
      <c r="L40" s="342"/>
      <c r="M40" s="342"/>
      <c r="N40" s="345"/>
      <c r="O40" s="345"/>
      <c r="P40" s="345"/>
      <c r="Q40" s="345"/>
      <c r="R40" s="271"/>
      <c r="S40" s="36" t="s">
        <v>175</v>
      </c>
      <c r="T40" s="55" t="s">
        <v>45</v>
      </c>
      <c r="U40" s="43">
        <v>4</v>
      </c>
      <c r="V40" s="43">
        <v>4</v>
      </c>
      <c r="W40" s="53" t="s">
        <v>176</v>
      </c>
      <c r="X40" s="53" t="s">
        <v>177</v>
      </c>
      <c r="Y40" s="44">
        <v>4</v>
      </c>
      <c r="Z40" s="15">
        <v>4</v>
      </c>
      <c r="AA40" s="44">
        <v>6</v>
      </c>
      <c r="AB40" s="44">
        <v>6</v>
      </c>
      <c r="AC40" s="43">
        <v>6</v>
      </c>
      <c r="AD40" s="43">
        <v>0</v>
      </c>
      <c r="AE40" s="183"/>
      <c r="AF40" s="156"/>
      <c r="AG40" s="45"/>
      <c r="AH40" s="183"/>
      <c r="AI40" s="12">
        <f t="shared" si="7"/>
        <v>0</v>
      </c>
      <c r="AJ40" s="43"/>
      <c r="AK40" s="43">
        <v>6</v>
      </c>
      <c r="AL40" s="43"/>
      <c r="AM40" s="12" t="s">
        <v>530</v>
      </c>
      <c r="AN40" s="12" t="s">
        <v>504</v>
      </c>
      <c r="AO40" s="48"/>
      <c r="AP40" s="48"/>
      <c r="AQ40" s="47"/>
      <c r="AR40" s="47"/>
      <c r="AS40" s="172"/>
      <c r="AT40" s="172"/>
      <c r="AU40" s="12">
        <f t="shared" si="4"/>
        <v>22</v>
      </c>
      <c r="AV40" s="12">
        <f t="shared" si="8"/>
        <v>10</v>
      </c>
      <c r="AW40" s="318"/>
      <c r="AX40" s="52" t="s">
        <v>132</v>
      </c>
      <c r="AY40" s="145" t="s">
        <v>516</v>
      </c>
      <c r="AZ40" s="146"/>
      <c r="BA40" s="146"/>
      <c r="BB40" s="146"/>
      <c r="BC40" s="147"/>
      <c r="BD40" s="147"/>
    </row>
    <row r="41" spans="1:56" ht="122.4" x14ac:dyDescent="0.3">
      <c r="A41" s="247"/>
      <c r="B41" s="247"/>
      <c r="C41" s="247"/>
      <c r="D41" s="247"/>
      <c r="E41" s="247"/>
      <c r="F41" s="247"/>
      <c r="G41" s="247"/>
      <c r="H41" s="247"/>
      <c r="I41" s="247"/>
      <c r="J41" s="327"/>
      <c r="K41" s="327"/>
      <c r="L41" s="343"/>
      <c r="M41" s="343"/>
      <c r="N41" s="346"/>
      <c r="O41" s="346"/>
      <c r="P41" s="346"/>
      <c r="Q41" s="346"/>
      <c r="R41" s="34" t="s">
        <v>178</v>
      </c>
      <c r="S41" s="36" t="s">
        <v>179</v>
      </c>
      <c r="T41" s="55" t="s">
        <v>45</v>
      </c>
      <c r="U41" s="43">
        <v>0</v>
      </c>
      <c r="V41" s="43">
        <v>0</v>
      </c>
      <c r="W41" s="53" t="s">
        <v>180</v>
      </c>
      <c r="X41" s="53" t="s">
        <v>181</v>
      </c>
      <c r="Y41" s="44" t="s">
        <v>41</v>
      </c>
      <c r="Z41" s="44" t="s">
        <v>41</v>
      </c>
      <c r="AA41" s="44">
        <v>32980</v>
      </c>
      <c r="AB41" s="44">
        <v>16053</v>
      </c>
      <c r="AC41" s="43">
        <v>12764</v>
      </c>
      <c r="AD41" s="43">
        <v>27219</v>
      </c>
      <c r="AE41" s="183"/>
      <c r="AF41" s="156"/>
      <c r="AG41" s="45"/>
      <c r="AH41" s="183"/>
      <c r="AI41" s="12">
        <f t="shared" si="7"/>
        <v>27219</v>
      </c>
      <c r="AJ41" s="43"/>
      <c r="AK41" s="43">
        <v>47000</v>
      </c>
      <c r="AL41" s="43"/>
      <c r="AM41" s="12" t="s">
        <v>531</v>
      </c>
      <c r="AN41" s="12" t="s">
        <v>504</v>
      </c>
      <c r="AO41" s="48"/>
      <c r="AP41" s="48"/>
      <c r="AQ41" s="47"/>
      <c r="AR41" s="47"/>
      <c r="AS41" s="172"/>
      <c r="AT41" s="178"/>
      <c r="AU41" s="12">
        <f>+_xlfn.IFS(T41="Acumulado",AA41+AC41+AK41,T41="Capacidad",AK41,T41="Flujo",AK41,T41="Reducción",AK41,T41="Stock",AK41)</f>
        <v>92744</v>
      </c>
      <c r="AV41" s="12">
        <f>+_xlfn.IFS(T41="Acumulado",AB41+AI41+AJ41+AL41,T41="Capacidad",AI41,T41="Flujo",AI41,T41="Reducción",AI41,T41="Stock",AI41)</f>
        <v>43272</v>
      </c>
      <c r="AW41" s="319"/>
      <c r="AX41" s="52" t="s">
        <v>132</v>
      </c>
      <c r="AY41" s="145" t="s">
        <v>516</v>
      </c>
      <c r="AZ41" s="146"/>
      <c r="BA41" s="146"/>
      <c r="BB41" s="146"/>
      <c r="BC41" s="147"/>
      <c r="BD41" s="147"/>
    </row>
    <row r="42" spans="1:56" ht="183.6" x14ac:dyDescent="0.3">
      <c r="A42" s="259" t="s">
        <v>34</v>
      </c>
      <c r="B42" s="259" t="s">
        <v>182</v>
      </c>
      <c r="C42" s="259" t="s">
        <v>36</v>
      </c>
      <c r="D42" s="259" t="s">
        <v>93</v>
      </c>
      <c r="E42" s="259" t="s">
        <v>183</v>
      </c>
      <c r="F42" s="259" t="s">
        <v>184</v>
      </c>
      <c r="G42" s="259" t="s">
        <v>40</v>
      </c>
      <c r="H42" s="259" t="s">
        <v>185</v>
      </c>
      <c r="I42" s="259" t="s">
        <v>186</v>
      </c>
      <c r="J42" s="331">
        <v>16904865271</v>
      </c>
      <c r="K42" s="291">
        <v>16892365271</v>
      </c>
      <c r="L42" s="334">
        <v>32902071348</v>
      </c>
      <c r="M42" s="334">
        <v>25320373985</v>
      </c>
      <c r="N42" s="328">
        <v>30759363068</v>
      </c>
      <c r="O42" s="328">
        <v>6448819506</v>
      </c>
      <c r="P42" s="58"/>
      <c r="Q42" s="256" t="s">
        <v>187</v>
      </c>
      <c r="R42" s="256" t="s">
        <v>188</v>
      </c>
      <c r="S42" s="36" t="s">
        <v>189</v>
      </c>
      <c r="T42" s="11" t="s">
        <v>45</v>
      </c>
      <c r="U42" s="43">
        <v>0</v>
      </c>
      <c r="V42" s="43">
        <v>0</v>
      </c>
      <c r="W42" s="53" t="s">
        <v>532</v>
      </c>
      <c r="X42" s="53" t="s">
        <v>532</v>
      </c>
      <c r="Y42" s="44"/>
      <c r="Z42" s="44"/>
      <c r="AA42" s="14">
        <v>716000</v>
      </c>
      <c r="AB42" s="14">
        <v>756579</v>
      </c>
      <c r="AC42" s="16">
        <v>90000</v>
      </c>
      <c r="AD42" s="45">
        <v>0</v>
      </c>
      <c r="AE42" s="183"/>
      <c r="AF42" s="156"/>
      <c r="AG42" s="45"/>
      <c r="AH42" s="183"/>
      <c r="AI42" s="12">
        <f>AH42</f>
        <v>0</v>
      </c>
      <c r="AJ42" s="43"/>
      <c r="AK42" s="43">
        <v>90000</v>
      </c>
      <c r="AL42" s="43"/>
      <c r="AM42" s="12" t="s">
        <v>533</v>
      </c>
      <c r="AN42" s="12" t="s">
        <v>364</v>
      </c>
      <c r="AO42" s="57"/>
      <c r="AP42" s="57"/>
      <c r="AQ42" s="47"/>
      <c r="AR42" s="47"/>
      <c r="AS42" s="172"/>
      <c r="AT42" s="172"/>
      <c r="AU42" s="12">
        <f t="shared" ref="AU42:AU55" si="10">+_xlfn.IFS(T42="Acumulado",Y42+AA42+AC42+AK42,T42="Capacidad",AK42,T42="Flujo",AK42,T42="Reducción",AK42,T42="Stock",AK42)</f>
        <v>896000</v>
      </c>
      <c r="AV42" s="12">
        <f>+_xlfn.IFS(T42="Acumulado",Z42+AB42+AI42+AJ42+AL42,T42="Capacidad",AI42,T42="Flujo",AI42,T42="Reducción",AI42,T42="Stock",AI42)</f>
        <v>756579</v>
      </c>
      <c r="AW42" s="256" t="s">
        <v>190</v>
      </c>
      <c r="AX42" s="185" t="s">
        <v>190</v>
      </c>
      <c r="AY42" s="145" t="s">
        <v>534</v>
      </c>
      <c r="AZ42" s="146"/>
      <c r="BA42" s="146"/>
      <c r="BB42" s="146"/>
      <c r="BC42" s="147"/>
      <c r="BD42" s="147"/>
    </row>
    <row r="43" spans="1:56" ht="124.95" customHeight="1" x14ac:dyDescent="0.3">
      <c r="A43" s="260"/>
      <c r="B43" s="260"/>
      <c r="C43" s="260"/>
      <c r="D43" s="260"/>
      <c r="E43" s="260"/>
      <c r="F43" s="260"/>
      <c r="G43" s="260"/>
      <c r="H43" s="260"/>
      <c r="I43" s="260"/>
      <c r="J43" s="332"/>
      <c r="K43" s="292"/>
      <c r="L43" s="335"/>
      <c r="M43" s="335"/>
      <c r="N43" s="329"/>
      <c r="O43" s="329"/>
      <c r="P43" s="328">
        <f>(N42*0.03)+N42</f>
        <v>31682143960.040001</v>
      </c>
      <c r="Q43" s="257"/>
      <c r="R43" s="257"/>
      <c r="S43" s="65" t="s">
        <v>191</v>
      </c>
      <c r="T43" s="11" t="s">
        <v>45</v>
      </c>
      <c r="U43" s="12">
        <v>0</v>
      </c>
      <c r="V43" s="43">
        <v>0</v>
      </c>
      <c r="W43" s="13" t="s">
        <v>192</v>
      </c>
      <c r="X43" s="13" t="s">
        <v>193</v>
      </c>
      <c r="Y43" s="14">
        <v>111000</v>
      </c>
      <c r="Z43" s="14">
        <v>141914</v>
      </c>
      <c r="AA43" s="14">
        <v>3500</v>
      </c>
      <c r="AB43" s="14">
        <v>4713</v>
      </c>
      <c r="AC43" s="16">
        <v>35330</v>
      </c>
      <c r="AD43" s="16">
        <v>0</v>
      </c>
      <c r="AE43" s="186"/>
      <c r="AF43" s="156"/>
      <c r="AG43" s="16"/>
      <c r="AH43" s="186"/>
      <c r="AI43" s="12">
        <f t="shared" si="7"/>
        <v>0</v>
      </c>
      <c r="AJ43" s="12">
        <v>0</v>
      </c>
      <c r="AK43" s="12">
        <v>15000</v>
      </c>
      <c r="AL43" s="12">
        <v>0</v>
      </c>
      <c r="AM43" s="12" t="s">
        <v>535</v>
      </c>
      <c r="AN43" s="12" t="s">
        <v>364</v>
      </c>
      <c r="AO43" s="18"/>
      <c r="AP43" s="18"/>
      <c r="AQ43" s="13"/>
      <c r="AR43" s="13"/>
      <c r="AS43" s="102"/>
      <c r="AT43" s="102"/>
      <c r="AU43" s="12">
        <f t="shared" si="10"/>
        <v>164830</v>
      </c>
      <c r="AV43" s="12">
        <f>+_xlfn.IFS(T43="Acumulado",Z43+AB43+AI43+AJ43+AL43,T43="Capacidad",AI43,T43="Flujo",AI43,T43="Reducción",AI43,T43="Stock",AI43)</f>
        <v>146627</v>
      </c>
      <c r="AW43" s="257"/>
      <c r="AX43" s="185" t="s">
        <v>190</v>
      </c>
      <c r="AY43" s="145" t="s">
        <v>534</v>
      </c>
      <c r="AZ43" s="146"/>
      <c r="BA43" s="146"/>
      <c r="BB43" s="337"/>
      <c r="BC43" s="147"/>
      <c r="BD43" s="147"/>
    </row>
    <row r="44" spans="1:56" ht="217.95" customHeight="1" x14ac:dyDescent="0.3">
      <c r="A44" s="261"/>
      <c r="B44" s="261"/>
      <c r="C44" s="261"/>
      <c r="D44" s="261"/>
      <c r="E44" s="261"/>
      <c r="F44" s="261"/>
      <c r="G44" s="261"/>
      <c r="H44" s="261"/>
      <c r="I44" s="261"/>
      <c r="J44" s="333"/>
      <c r="K44" s="293"/>
      <c r="L44" s="336"/>
      <c r="M44" s="336"/>
      <c r="N44" s="330"/>
      <c r="O44" s="330"/>
      <c r="P44" s="330"/>
      <c r="Q44" s="258"/>
      <c r="R44" s="258"/>
      <c r="S44" s="65" t="s">
        <v>194</v>
      </c>
      <c r="T44" s="11" t="s">
        <v>195</v>
      </c>
      <c r="U44" s="12">
        <v>2071846</v>
      </c>
      <c r="V44" s="43">
        <v>0</v>
      </c>
      <c r="W44" s="13" t="s">
        <v>196</v>
      </c>
      <c r="X44" s="13" t="s">
        <v>197</v>
      </c>
      <c r="Y44" s="14">
        <v>2581846</v>
      </c>
      <c r="Z44" s="14">
        <v>594180</v>
      </c>
      <c r="AA44" s="14">
        <v>3131846</v>
      </c>
      <c r="AB44" s="14">
        <v>3217294</v>
      </c>
      <c r="AC44" s="16">
        <v>3681846</v>
      </c>
      <c r="AD44" s="16">
        <v>0</v>
      </c>
      <c r="AE44" s="186"/>
      <c r="AF44" s="54"/>
      <c r="AG44" s="16"/>
      <c r="AH44" s="186"/>
      <c r="AI44" s="12">
        <v>0</v>
      </c>
      <c r="AJ44" s="12">
        <v>0</v>
      </c>
      <c r="AK44" s="12">
        <v>4231846</v>
      </c>
      <c r="AL44" s="12">
        <v>0</v>
      </c>
      <c r="AM44" s="12" t="s">
        <v>536</v>
      </c>
      <c r="AN44" s="12" t="s">
        <v>364</v>
      </c>
      <c r="AO44" s="66"/>
      <c r="AP44" s="187"/>
      <c r="AQ44" s="13"/>
      <c r="AR44" s="13"/>
      <c r="AS44" s="102"/>
      <c r="AT44" s="102"/>
      <c r="AU44" s="12">
        <f t="shared" si="10"/>
        <v>4231846</v>
      </c>
      <c r="AV44" s="12">
        <f>AB44</f>
        <v>3217294</v>
      </c>
      <c r="AW44" s="258"/>
      <c r="AX44" s="185" t="s">
        <v>190</v>
      </c>
      <c r="AY44" s="145" t="s">
        <v>534</v>
      </c>
      <c r="AZ44" s="146"/>
      <c r="BA44" s="146"/>
      <c r="BB44" s="337"/>
      <c r="BC44" s="147"/>
      <c r="BD44" s="147"/>
    </row>
    <row r="45" spans="1:56" ht="183.6" customHeight="1" x14ac:dyDescent="0.3">
      <c r="A45" s="259" t="s">
        <v>198</v>
      </c>
      <c r="B45" s="259" t="s">
        <v>199</v>
      </c>
      <c r="C45" s="259" t="s">
        <v>36</v>
      </c>
      <c r="D45" s="259" t="s">
        <v>200</v>
      </c>
      <c r="E45" s="259" t="s">
        <v>201</v>
      </c>
      <c r="F45" s="259" t="s">
        <v>202</v>
      </c>
      <c r="G45" s="259" t="s">
        <v>40</v>
      </c>
      <c r="H45" s="338" t="s">
        <v>203</v>
      </c>
      <c r="I45" s="259" t="s">
        <v>204</v>
      </c>
      <c r="J45" s="331">
        <v>55213854175</v>
      </c>
      <c r="K45" s="291">
        <v>51630365911.800003</v>
      </c>
      <c r="L45" s="334">
        <v>153962861409</v>
      </c>
      <c r="M45" s="334">
        <v>83324933299.990005</v>
      </c>
      <c r="N45" s="328">
        <v>84351854465</v>
      </c>
      <c r="O45" s="328">
        <v>316500090.61000001</v>
      </c>
      <c r="P45" s="328">
        <v>69178000000</v>
      </c>
      <c r="Q45" s="256" t="s">
        <v>205</v>
      </c>
      <c r="R45" s="11" t="s">
        <v>206</v>
      </c>
      <c r="S45" s="11" t="s">
        <v>207</v>
      </c>
      <c r="T45" s="11" t="s">
        <v>195</v>
      </c>
      <c r="U45" s="67">
        <v>0.75700000000000001</v>
      </c>
      <c r="V45" s="67">
        <v>0.75700000000000001</v>
      </c>
      <c r="W45" s="68" t="s">
        <v>208</v>
      </c>
      <c r="X45" s="68" t="s">
        <v>209</v>
      </c>
      <c r="Y45" s="69">
        <f>U45+0.02</f>
        <v>0.77700000000000002</v>
      </c>
      <c r="Z45" s="69">
        <v>0.77700000000000002</v>
      </c>
      <c r="AA45" s="69">
        <f>Z45+0.02</f>
        <v>0.79700000000000004</v>
      </c>
      <c r="AB45" s="69">
        <v>0.79699999999999993</v>
      </c>
      <c r="AC45" s="70">
        <v>0.81699999999999995</v>
      </c>
      <c r="AD45" s="73">
        <v>0</v>
      </c>
      <c r="AE45" s="188"/>
      <c r="AF45" s="188"/>
      <c r="AG45" s="189"/>
      <c r="AH45" s="188"/>
      <c r="AI45" s="162">
        <f t="shared" ref="AI45:AI46" si="11">AB45</f>
        <v>0.79699999999999993</v>
      </c>
      <c r="AJ45" s="30"/>
      <c r="AK45" s="73">
        <v>0.83699999999999997</v>
      </c>
      <c r="AL45" s="30"/>
      <c r="AM45" s="12" t="s">
        <v>537</v>
      </c>
      <c r="AN45" s="12" t="s">
        <v>538</v>
      </c>
      <c r="AO45" s="74"/>
      <c r="AP45" s="74"/>
      <c r="AQ45" s="75"/>
      <c r="AR45" s="32"/>
      <c r="AS45" s="190"/>
      <c r="AT45" s="163"/>
      <c r="AU45" s="67">
        <f t="shared" si="10"/>
        <v>0.83699999999999997</v>
      </c>
      <c r="AV45" s="72">
        <f>+_xlfn.IFS(T45="Acumulado",Z45+AI45+AJ45+AL45,T45="Capacidad",AI45,T45="Flujo",AI45,T45="Reducción",AI45,T45="Stock",AI45)</f>
        <v>0.79699999999999993</v>
      </c>
      <c r="AW45" s="256" t="s">
        <v>210</v>
      </c>
      <c r="AX45" s="191" t="s">
        <v>210</v>
      </c>
      <c r="AY45" s="145" t="s">
        <v>539</v>
      </c>
      <c r="AZ45" s="146"/>
      <c r="BA45" s="146"/>
      <c r="BB45" s="192"/>
      <c r="BC45" s="193"/>
      <c r="BD45" s="147"/>
    </row>
    <row r="46" spans="1:56" ht="204" x14ac:dyDescent="0.3">
      <c r="A46" s="260"/>
      <c r="B46" s="260"/>
      <c r="C46" s="260"/>
      <c r="D46" s="260"/>
      <c r="E46" s="260"/>
      <c r="F46" s="260"/>
      <c r="G46" s="260"/>
      <c r="H46" s="339"/>
      <c r="I46" s="260"/>
      <c r="J46" s="332"/>
      <c r="K46" s="292"/>
      <c r="L46" s="335"/>
      <c r="M46" s="335"/>
      <c r="N46" s="329"/>
      <c r="O46" s="329"/>
      <c r="P46" s="329"/>
      <c r="Q46" s="257"/>
      <c r="R46" s="11" t="s">
        <v>211</v>
      </c>
      <c r="S46" s="11" t="s">
        <v>212</v>
      </c>
      <c r="T46" s="11" t="s">
        <v>195</v>
      </c>
      <c r="U46" s="72">
        <v>0.53400000000000003</v>
      </c>
      <c r="V46" s="72">
        <v>0.53400000000000003</v>
      </c>
      <c r="W46" s="76" t="s">
        <v>213</v>
      </c>
      <c r="X46" s="76" t="s">
        <v>214</v>
      </c>
      <c r="Y46" s="69">
        <f>U46+0.015</f>
        <v>0.54900000000000004</v>
      </c>
      <c r="Z46" s="69">
        <v>0.54900000000000004</v>
      </c>
      <c r="AA46" s="69">
        <f>Z46+0.015</f>
        <v>0.56400000000000006</v>
      </c>
      <c r="AB46" s="69">
        <v>0.56399999999999995</v>
      </c>
      <c r="AC46" s="70">
        <v>0.57899999999999996</v>
      </c>
      <c r="AD46" s="73">
        <v>0</v>
      </c>
      <c r="AE46" s="188"/>
      <c r="AF46" s="188"/>
      <c r="AG46" s="188"/>
      <c r="AH46" s="188"/>
      <c r="AI46" s="162">
        <f t="shared" si="11"/>
        <v>0.56399999999999995</v>
      </c>
      <c r="AJ46" s="30"/>
      <c r="AK46" s="73">
        <v>0.59399999999999997</v>
      </c>
      <c r="AL46" s="30"/>
      <c r="AM46" s="12" t="s">
        <v>537</v>
      </c>
      <c r="AN46" s="12" t="s">
        <v>538</v>
      </c>
      <c r="AO46" s="74"/>
      <c r="AP46" s="74"/>
      <c r="AQ46" s="74"/>
      <c r="AR46" s="32"/>
      <c r="AS46" s="163"/>
      <c r="AT46" s="163"/>
      <c r="AU46" s="67">
        <f t="shared" si="10"/>
        <v>0.59399999999999997</v>
      </c>
      <c r="AV46" s="72">
        <f>+_xlfn.IFS(T46="Acumulado",Z46+AI46+AJ46+AL46,T46="Capacidad",AI46,T46="Flujo",AI46,T46="Reducción",AI46,T46="Stock",AI46)</f>
        <v>0.56399999999999995</v>
      </c>
      <c r="AW46" s="257"/>
      <c r="AX46" s="191" t="s">
        <v>210</v>
      </c>
      <c r="AY46" s="145" t="s">
        <v>539</v>
      </c>
      <c r="AZ46" s="146"/>
      <c r="BA46" s="146"/>
      <c r="BB46" s="192"/>
      <c r="BC46" s="193"/>
      <c r="BD46" s="147"/>
    </row>
    <row r="47" spans="1:56" s="198" customFormat="1" ht="183.6" customHeight="1" x14ac:dyDescent="0.3">
      <c r="A47" s="260"/>
      <c r="B47" s="260"/>
      <c r="C47" s="260"/>
      <c r="D47" s="260"/>
      <c r="E47" s="260"/>
      <c r="F47" s="260"/>
      <c r="G47" s="260"/>
      <c r="H47" s="339"/>
      <c r="I47" s="260"/>
      <c r="J47" s="332"/>
      <c r="K47" s="292"/>
      <c r="L47" s="335"/>
      <c r="M47" s="335"/>
      <c r="N47" s="329"/>
      <c r="O47" s="329"/>
      <c r="P47" s="329"/>
      <c r="Q47" s="257"/>
      <c r="R47" s="10" t="s">
        <v>215</v>
      </c>
      <c r="S47" s="10" t="s">
        <v>216</v>
      </c>
      <c r="T47" s="10" t="s">
        <v>45</v>
      </c>
      <c r="U47" s="77">
        <v>0</v>
      </c>
      <c r="V47" s="12">
        <f t="shared" ref="V47:V50" si="12">Z47</f>
        <v>4001</v>
      </c>
      <c r="W47" s="78" t="s">
        <v>217</v>
      </c>
      <c r="X47" s="79" t="s">
        <v>218</v>
      </c>
      <c r="Y47" s="80">
        <v>4000</v>
      </c>
      <c r="Z47" s="15">
        <v>4001</v>
      </c>
      <c r="AA47" s="80">
        <v>11000</v>
      </c>
      <c r="AB47" s="80">
        <v>12139</v>
      </c>
      <c r="AC47" s="81">
        <v>4000</v>
      </c>
      <c r="AD47" s="77">
        <v>832</v>
      </c>
      <c r="AE47" s="81"/>
      <c r="AF47" s="156"/>
      <c r="AG47" s="81"/>
      <c r="AH47" s="81"/>
      <c r="AI47" s="12">
        <f t="shared" si="7"/>
        <v>832</v>
      </c>
      <c r="AJ47" s="77"/>
      <c r="AK47" s="77">
        <v>4000</v>
      </c>
      <c r="AL47" s="77"/>
      <c r="AM47" s="194" t="s">
        <v>540</v>
      </c>
      <c r="AN47" s="194" t="s">
        <v>541</v>
      </c>
      <c r="AO47" s="82"/>
      <c r="AP47" s="82"/>
      <c r="AQ47" s="78"/>
      <c r="AR47" s="78"/>
      <c r="AS47" s="195"/>
      <c r="AT47" s="195"/>
      <c r="AU47" s="12">
        <f t="shared" si="10"/>
        <v>23000</v>
      </c>
      <c r="AV47" s="12">
        <f>+_xlfn.IFS(T47="Acumulado",Z47+AB47+AI47+AJ47+AL47,T47="Capacidad",AI47,T47="Flujo",AI47,T47="Reducción",AI47,T47="Stock",AI47)</f>
        <v>16972</v>
      </c>
      <c r="AW47" s="257"/>
      <c r="AX47" s="191" t="s">
        <v>210</v>
      </c>
      <c r="AY47" s="145" t="s">
        <v>539</v>
      </c>
      <c r="AZ47" s="196"/>
      <c r="BA47" s="146"/>
      <c r="BB47" s="197"/>
      <c r="BC47" s="193"/>
      <c r="BD47" s="147"/>
    </row>
    <row r="48" spans="1:56" ht="183.6" x14ac:dyDescent="0.3">
      <c r="A48" s="261"/>
      <c r="B48" s="261"/>
      <c r="C48" s="261"/>
      <c r="D48" s="261"/>
      <c r="E48" s="261"/>
      <c r="F48" s="261"/>
      <c r="G48" s="261"/>
      <c r="H48" s="340"/>
      <c r="I48" s="261"/>
      <c r="J48" s="333"/>
      <c r="K48" s="293"/>
      <c r="L48" s="336"/>
      <c r="M48" s="336"/>
      <c r="N48" s="330"/>
      <c r="O48" s="330"/>
      <c r="P48" s="330"/>
      <c r="Q48" s="258"/>
      <c r="R48" s="10" t="s">
        <v>219</v>
      </c>
      <c r="S48" s="10" t="s">
        <v>219</v>
      </c>
      <c r="T48" s="10" t="s">
        <v>76</v>
      </c>
      <c r="U48" s="77">
        <v>651</v>
      </c>
      <c r="V48" s="12">
        <f t="shared" si="12"/>
        <v>809</v>
      </c>
      <c r="W48" s="78" t="s">
        <v>220</v>
      </c>
      <c r="X48" s="78" t="s">
        <v>221</v>
      </c>
      <c r="Y48" s="80">
        <v>800</v>
      </c>
      <c r="Z48" s="15">
        <v>809</v>
      </c>
      <c r="AA48" s="80">
        <v>800</v>
      </c>
      <c r="AB48" s="80">
        <v>880</v>
      </c>
      <c r="AC48" s="81">
        <v>800</v>
      </c>
      <c r="AD48" s="77">
        <v>206</v>
      </c>
      <c r="AE48" s="81"/>
      <c r="AF48" s="153"/>
      <c r="AG48" s="81"/>
      <c r="AH48" s="81"/>
      <c r="AI48" s="12">
        <f t="shared" si="7"/>
        <v>206</v>
      </c>
      <c r="AJ48" s="77"/>
      <c r="AK48" s="77">
        <v>800</v>
      </c>
      <c r="AL48" s="77"/>
      <c r="AM48" s="194" t="s">
        <v>542</v>
      </c>
      <c r="AN48" s="194" t="s">
        <v>541</v>
      </c>
      <c r="AO48" s="82"/>
      <c r="AP48" s="82"/>
      <c r="AQ48" s="78"/>
      <c r="AR48" s="78"/>
      <c r="AS48" s="195"/>
      <c r="AT48" s="195"/>
      <c r="AU48" s="12">
        <f t="shared" si="10"/>
        <v>800</v>
      </c>
      <c r="AV48" s="12">
        <f>+_xlfn.IFS(T48="Acumulado",Z48+AI48+AJ48+AL48,T48="Capacidad",AI48,T48="Flujo",AI48,T48="Reducción",AI48,T48="Stock",AI48)</f>
        <v>206</v>
      </c>
      <c r="AW48" s="258"/>
      <c r="AX48" s="191" t="s">
        <v>210</v>
      </c>
      <c r="AY48" s="145" t="s">
        <v>539</v>
      </c>
      <c r="AZ48" s="146"/>
      <c r="BA48" s="146"/>
      <c r="BB48" s="197"/>
      <c r="BC48" s="193"/>
      <c r="BD48" s="147"/>
    </row>
    <row r="49" spans="1:56" ht="409.6" x14ac:dyDescent="0.3">
      <c r="A49" s="83" t="s">
        <v>222</v>
      </c>
      <c r="B49" s="83" t="s">
        <v>223</v>
      </c>
      <c r="C49" s="83" t="s">
        <v>36</v>
      </c>
      <c r="D49" s="83" t="s">
        <v>224</v>
      </c>
      <c r="E49" s="83" t="s">
        <v>225</v>
      </c>
      <c r="F49" s="83" t="s">
        <v>226</v>
      </c>
      <c r="G49" s="83" t="s">
        <v>40</v>
      </c>
      <c r="H49" s="83" t="s">
        <v>227</v>
      </c>
      <c r="I49" s="83" t="s">
        <v>186</v>
      </c>
      <c r="J49" s="22">
        <v>30908200346</v>
      </c>
      <c r="K49" s="22">
        <v>25199465325.68</v>
      </c>
      <c r="L49" s="199">
        <v>253814428549</v>
      </c>
      <c r="M49" s="200">
        <v>161670998977.28</v>
      </c>
      <c r="N49" s="84">
        <v>266648689436</v>
      </c>
      <c r="O49" s="84">
        <v>379498582</v>
      </c>
      <c r="P49" s="84" t="s">
        <v>228</v>
      </c>
      <c r="Q49" s="65" t="s">
        <v>229</v>
      </c>
      <c r="R49" s="65" t="s">
        <v>230</v>
      </c>
      <c r="S49" s="65" t="s">
        <v>231</v>
      </c>
      <c r="T49" s="85" t="s">
        <v>45</v>
      </c>
      <c r="U49" s="77">
        <v>0</v>
      </c>
      <c r="V49" s="12">
        <v>0</v>
      </c>
      <c r="W49" s="78" t="s">
        <v>232</v>
      </c>
      <c r="X49" s="78" t="s">
        <v>193</v>
      </c>
      <c r="Y49" s="80">
        <v>70000</v>
      </c>
      <c r="Z49" s="15">
        <v>47230</v>
      </c>
      <c r="AA49" s="80">
        <v>113925</v>
      </c>
      <c r="AB49" s="80">
        <v>133610</v>
      </c>
      <c r="AC49" s="81">
        <v>315592</v>
      </c>
      <c r="AD49" s="201">
        <v>10056</v>
      </c>
      <c r="AE49" s="81"/>
      <c r="AF49" s="156"/>
      <c r="AG49" s="81"/>
      <c r="AH49" s="81"/>
      <c r="AI49" s="12">
        <f>AD49+AE49+AG49+AH49</f>
        <v>10056</v>
      </c>
      <c r="AJ49" s="77">
        <v>0</v>
      </c>
      <c r="AK49" s="77">
        <v>94674</v>
      </c>
      <c r="AL49" s="77">
        <v>0</v>
      </c>
      <c r="AM49" s="201" t="s">
        <v>543</v>
      </c>
      <c r="AN49" s="201" t="s">
        <v>41</v>
      </c>
      <c r="AO49" s="82"/>
      <c r="AP49" s="78"/>
      <c r="AQ49" s="78"/>
      <c r="AR49" s="78"/>
      <c r="AS49" s="202"/>
      <c r="AT49" s="203"/>
      <c r="AU49" s="12">
        <f t="shared" si="10"/>
        <v>594191</v>
      </c>
      <c r="AV49" s="12">
        <f>Z49+AB49+AI49</f>
        <v>190896</v>
      </c>
      <c r="AW49" s="10" t="s">
        <v>233</v>
      </c>
      <c r="AX49" s="204" t="s">
        <v>233</v>
      </c>
      <c r="AY49" s="148" t="s">
        <v>544</v>
      </c>
      <c r="AZ49" s="146"/>
      <c r="BA49" s="146"/>
      <c r="BB49" s="322"/>
      <c r="BC49" s="205"/>
      <c r="BD49" s="147"/>
    </row>
    <row r="50" spans="1:56" ht="142.80000000000001" x14ac:dyDescent="0.3">
      <c r="A50" s="20" t="s">
        <v>34</v>
      </c>
      <c r="B50" s="20" t="s">
        <v>182</v>
      </c>
      <c r="C50" s="20" t="s">
        <v>36</v>
      </c>
      <c r="D50" s="20" t="s">
        <v>93</v>
      </c>
      <c r="E50" s="20" t="s">
        <v>234</v>
      </c>
      <c r="F50" s="20" t="s">
        <v>235</v>
      </c>
      <c r="G50" s="20" t="s">
        <v>40</v>
      </c>
      <c r="H50" s="20" t="s">
        <v>41</v>
      </c>
      <c r="I50" s="20" t="s">
        <v>186</v>
      </c>
      <c r="J50" s="86">
        <f>'[3]1. Iniciativas-PA (2)'!M16</f>
        <v>6050000000</v>
      </c>
      <c r="K50" s="86">
        <f>'[3]1. Iniciativas-PA (2)'!N16</f>
        <v>0</v>
      </c>
      <c r="L50" s="206">
        <v>12894700000</v>
      </c>
      <c r="M50" s="206">
        <v>11116188734</v>
      </c>
      <c r="N50" s="87">
        <v>10740639021</v>
      </c>
      <c r="O50" s="87">
        <v>120462117</v>
      </c>
      <c r="P50" s="87">
        <f>(N50*0.03)+N50</f>
        <v>11062858191.629999</v>
      </c>
      <c r="Q50" s="11" t="s">
        <v>187</v>
      </c>
      <c r="R50" s="11" t="s">
        <v>236</v>
      </c>
      <c r="S50" s="11" t="s">
        <v>237</v>
      </c>
      <c r="T50" s="11" t="s">
        <v>45</v>
      </c>
      <c r="U50" s="12">
        <v>0</v>
      </c>
      <c r="V50" s="12">
        <f t="shared" si="12"/>
        <v>835531</v>
      </c>
      <c r="W50" s="13" t="s">
        <v>238</v>
      </c>
      <c r="X50" s="13" t="s">
        <v>239</v>
      </c>
      <c r="Y50" s="14">
        <v>700000</v>
      </c>
      <c r="Z50" s="14">
        <v>835531</v>
      </c>
      <c r="AA50" s="14">
        <v>1100000</v>
      </c>
      <c r="AB50" s="14">
        <v>1136988</v>
      </c>
      <c r="AC50" s="16">
        <v>1400000</v>
      </c>
      <c r="AD50" s="16">
        <v>0</v>
      </c>
      <c r="AE50" s="186"/>
      <c r="AF50" s="156"/>
      <c r="AG50" s="16"/>
      <c r="AH50" s="186"/>
      <c r="AI50" s="12">
        <f t="shared" si="7"/>
        <v>0</v>
      </c>
      <c r="AJ50" s="12">
        <v>0</v>
      </c>
      <c r="AK50" s="12">
        <v>1000000</v>
      </c>
      <c r="AL50" s="12">
        <v>0</v>
      </c>
      <c r="AM50" s="12" t="s">
        <v>545</v>
      </c>
      <c r="AN50" s="12" t="s">
        <v>364</v>
      </c>
      <c r="AO50" s="18"/>
      <c r="AP50" s="18"/>
      <c r="AQ50" s="13"/>
      <c r="AR50" s="13"/>
      <c r="AS50" s="102"/>
      <c r="AT50" s="102"/>
      <c r="AU50" s="12">
        <f t="shared" si="10"/>
        <v>4200000</v>
      </c>
      <c r="AV50" s="12">
        <f>+_xlfn.IFS(T50="Acumulado",Z50+AB50+AI50+AJ50+AL50,T50="Capacidad",AI50,T50="Flujo",AI50,T50="Reducción",AI50,T50="Stock",AI50)</f>
        <v>1972519</v>
      </c>
      <c r="AW50" s="11" t="s">
        <v>190</v>
      </c>
      <c r="AX50" s="185" t="s">
        <v>190</v>
      </c>
      <c r="AY50" s="148" t="s">
        <v>546</v>
      </c>
      <c r="AZ50" s="146"/>
      <c r="BA50" s="146"/>
      <c r="BB50" s="322"/>
      <c r="BC50" s="205"/>
      <c r="BD50" s="147"/>
    </row>
    <row r="51" spans="1:56" ht="265.2" customHeight="1" x14ac:dyDescent="0.3">
      <c r="A51" s="323" t="s">
        <v>198</v>
      </c>
      <c r="B51" s="323" t="s">
        <v>240</v>
      </c>
      <c r="C51" s="323" t="s">
        <v>41</v>
      </c>
      <c r="D51" s="323" t="s">
        <v>200</v>
      </c>
      <c r="E51" s="323" t="s">
        <v>241</v>
      </c>
      <c r="F51" s="323" t="s">
        <v>242</v>
      </c>
      <c r="G51" s="323" t="s">
        <v>40</v>
      </c>
      <c r="H51" s="323" t="s">
        <v>41</v>
      </c>
      <c r="I51" s="323" t="s">
        <v>41</v>
      </c>
      <c r="J51" s="324"/>
      <c r="K51" s="325"/>
      <c r="L51" s="321"/>
      <c r="M51" s="321"/>
      <c r="N51" s="322"/>
      <c r="O51" s="322"/>
      <c r="P51" s="322"/>
      <c r="Q51" s="320" t="s">
        <v>243</v>
      </c>
      <c r="R51" s="320" t="s">
        <v>244</v>
      </c>
      <c r="S51" s="52" t="s">
        <v>245</v>
      </c>
      <c r="T51" s="52" t="s">
        <v>54</v>
      </c>
      <c r="U51" s="55">
        <v>3</v>
      </c>
      <c r="V51" s="55">
        <v>3</v>
      </c>
      <c r="W51" s="57" t="s">
        <v>246</v>
      </c>
      <c r="X51" s="57" t="s">
        <v>247</v>
      </c>
      <c r="Y51" s="14">
        <v>3</v>
      </c>
      <c r="Z51" s="15">
        <v>3</v>
      </c>
      <c r="AA51" s="14">
        <v>3</v>
      </c>
      <c r="AB51" s="14">
        <v>9</v>
      </c>
      <c r="AC51" s="54">
        <v>3</v>
      </c>
      <c r="AD51" s="55">
        <v>3</v>
      </c>
      <c r="AE51" s="54"/>
      <c r="AF51" s="156"/>
      <c r="AG51" s="54"/>
      <c r="AH51" s="54"/>
      <c r="AI51" s="12">
        <f>AB51</f>
        <v>9</v>
      </c>
      <c r="AJ51" s="55"/>
      <c r="AK51" s="55">
        <v>3</v>
      </c>
      <c r="AL51" s="55"/>
      <c r="AM51" s="12" t="s">
        <v>547</v>
      </c>
      <c r="AN51" s="55" t="s">
        <v>41</v>
      </c>
      <c r="AO51" s="56"/>
      <c r="AP51" s="57"/>
      <c r="AQ51" s="57"/>
      <c r="AR51" s="57"/>
      <c r="AS51" s="178"/>
      <c r="AT51" s="178"/>
      <c r="AU51" s="12">
        <f t="shared" si="10"/>
        <v>3</v>
      </c>
      <c r="AV51" s="49">
        <f>+_xlfn.IFS(T51="Acumulado",Z51+AI51+AJ51+AL51,T51="Capacidad",AI51,T51="Flujo",AI51,T51="Reducción",AI51,T51="Stock",AI51)</f>
        <v>9</v>
      </c>
      <c r="AW51" s="317" t="s">
        <v>248</v>
      </c>
      <c r="AX51" s="52" t="s">
        <v>248</v>
      </c>
      <c r="AY51" s="148" t="s">
        <v>548</v>
      </c>
      <c r="AZ51" s="146"/>
      <c r="BA51" s="146"/>
      <c r="BB51" s="322"/>
      <c r="BC51" s="205"/>
      <c r="BD51" s="147"/>
    </row>
    <row r="52" spans="1:56" ht="110.4" customHeight="1" x14ac:dyDescent="0.3">
      <c r="A52" s="323"/>
      <c r="B52" s="323"/>
      <c r="C52" s="323"/>
      <c r="D52" s="323"/>
      <c r="E52" s="323"/>
      <c r="F52" s="323"/>
      <c r="G52" s="323"/>
      <c r="H52" s="323"/>
      <c r="I52" s="323"/>
      <c r="J52" s="324"/>
      <c r="K52" s="326"/>
      <c r="L52" s="321"/>
      <c r="M52" s="321"/>
      <c r="N52" s="322"/>
      <c r="O52" s="322"/>
      <c r="P52" s="322"/>
      <c r="Q52" s="320"/>
      <c r="R52" s="320"/>
      <c r="S52" s="52" t="s">
        <v>249</v>
      </c>
      <c r="T52" s="52" t="s">
        <v>76</v>
      </c>
      <c r="U52" s="55">
        <v>150</v>
      </c>
      <c r="V52" s="55">
        <v>150</v>
      </c>
      <c r="W52" s="57" t="s">
        <v>250</v>
      </c>
      <c r="X52" s="57" t="s">
        <v>251</v>
      </c>
      <c r="Y52" s="14">
        <v>124</v>
      </c>
      <c r="Z52" s="15">
        <v>124</v>
      </c>
      <c r="AA52" s="14">
        <v>120</v>
      </c>
      <c r="AB52" s="14">
        <v>120</v>
      </c>
      <c r="AC52" s="54">
        <v>124</v>
      </c>
      <c r="AD52" s="55">
        <v>11</v>
      </c>
      <c r="AE52" s="54"/>
      <c r="AF52" s="156"/>
      <c r="AG52" s="54"/>
      <c r="AH52" s="54"/>
      <c r="AI52" s="12">
        <f t="shared" si="7"/>
        <v>11</v>
      </c>
      <c r="AJ52" s="55"/>
      <c r="AK52" s="55">
        <v>127</v>
      </c>
      <c r="AL52" s="55"/>
      <c r="AM52" s="12" t="s">
        <v>549</v>
      </c>
      <c r="AN52" s="55" t="s">
        <v>41</v>
      </c>
      <c r="AO52" s="56"/>
      <c r="AP52" s="57"/>
      <c r="AQ52" s="57"/>
      <c r="AR52" s="57"/>
      <c r="AS52" s="178"/>
      <c r="AT52" s="178"/>
      <c r="AU52" s="12">
        <f t="shared" si="10"/>
        <v>127</v>
      </c>
      <c r="AV52" s="49">
        <f>+_xlfn.IFS(T52="Acumulado",Z52+AI52+AJ52+AL52,T52="Capacidad",AI52,T52="Flujo",AI52,T52="Reducción",AI52,T52="Stock",AI52)</f>
        <v>11</v>
      </c>
      <c r="AW52" s="318"/>
      <c r="AX52" s="52" t="s">
        <v>248</v>
      </c>
      <c r="AY52" s="148" t="s">
        <v>548</v>
      </c>
      <c r="AZ52" s="146"/>
      <c r="BA52" s="146"/>
      <c r="BB52" s="322"/>
      <c r="BC52" s="205"/>
      <c r="BD52" s="147"/>
    </row>
    <row r="53" spans="1:56" ht="285.60000000000002" x14ac:dyDescent="0.3">
      <c r="A53" s="323"/>
      <c r="B53" s="323"/>
      <c r="C53" s="323"/>
      <c r="D53" s="323"/>
      <c r="E53" s="323"/>
      <c r="F53" s="323"/>
      <c r="G53" s="323"/>
      <c r="H53" s="323"/>
      <c r="I53" s="323" t="s">
        <v>41</v>
      </c>
      <c r="J53" s="324"/>
      <c r="K53" s="326"/>
      <c r="L53" s="321"/>
      <c r="M53" s="321"/>
      <c r="N53" s="322"/>
      <c r="O53" s="322"/>
      <c r="P53" s="322"/>
      <c r="Q53" s="320"/>
      <c r="R53" s="320"/>
      <c r="S53" s="52" t="s">
        <v>252</v>
      </c>
      <c r="T53" s="52" t="s">
        <v>54</v>
      </c>
      <c r="U53" s="55">
        <v>0</v>
      </c>
      <c r="V53" s="12">
        <f t="shared" ref="V53" si="13">Z53</f>
        <v>1</v>
      </c>
      <c r="W53" s="57" t="s">
        <v>253</v>
      </c>
      <c r="X53" s="57" t="s">
        <v>254</v>
      </c>
      <c r="Y53" s="14">
        <v>1</v>
      </c>
      <c r="Z53" s="15">
        <v>1</v>
      </c>
      <c r="AA53" s="14">
        <v>1</v>
      </c>
      <c r="AB53" s="14">
        <v>3</v>
      </c>
      <c r="AC53" s="54">
        <v>1</v>
      </c>
      <c r="AD53" s="207">
        <v>0.25</v>
      </c>
      <c r="AE53" s="54"/>
      <c r="AF53" s="156"/>
      <c r="AG53" s="54"/>
      <c r="AH53" s="54"/>
      <c r="AI53" s="12">
        <f>AB53</f>
        <v>3</v>
      </c>
      <c r="AJ53" s="55"/>
      <c r="AK53" s="55">
        <v>1</v>
      </c>
      <c r="AL53" s="55"/>
      <c r="AM53" s="12" t="s">
        <v>550</v>
      </c>
      <c r="AN53" s="55" t="s">
        <v>41</v>
      </c>
      <c r="AO53" s="56"/>
      <c r="AP53" s="57"/>
      <c r="AQ53" s="57"/>
      <c r="AR53" s="57"/>
      <c r="AS53" s="178"/>
      <c r="AT53" s="178"/>
      <c r="AU53" s="12">
        <f t="shared" si="10"/>
        <v>1</v>
      </c>
      <c r="AV53" s="49">
        <f>+_xlfn.IFS(T53="Acumulado",Z53+AI53+AJ53+AL53,T53="Capacidad",AI53,T53="Flujo",AI53,T53="Reducción",AI53,T53="Stock",AI53)</f>
        <v>3</v>
      </c>
      <c r="AW53" s="318"/>
      <c r="AX53" s="52" t="s">
        <v>248</v>
      </c>
      <c r="AY53" s="148" t="s">
        <v>548</v>
      </c>
      <c r="AZ53" s="146"/>
      <c r="BA53" s="146"/>
      <c r="BB53" s="322"/>
      <c r="BC53" s="205"/>
      <c r="BD53" s="147"/>
    </row>
    <row r="54" spans="1:56" s="8" customFormat="1" ht="210.75" customHeight="1" x14ac:dyDescent="0.3">
      <c r="A54" s="323"/>
      <c r="B54" s="323"/>
      <c r="C54" s="323"/>
      <c r="D54" s="323"/>
      <c r="E54" s="323"/>
      <c r="F54" s="323"/>
      <c r="G54" s="323"/>
      <c r="H54" s="323"/>
      <c r="I54" s="323"/>
      <c r="J54" s="324"/>
      <c r="K54" s="326"/>
      <c r="L54" s="321"/>
      <c r="M54" s="321"/>
      <c r="N54" s="322"/>
      <c r="O54" s="322"/>
      <c r="P54" s="322"/>
      <c r="Q54" s="320"/>
      <c r="R54" s="320" t="s">
        <v>255</v>
      </c>
      <c r="S54" s="52" t="s">
        <v>256</v>
      </c>
      <c r="T54" s="52" t="s">
        <v>257</v>
      </c>
      <c r="U54" s="55">
        <v>14</v>
      </c>
      <c r="V54" s="55">
        <v>14</v>
      </c>
      <c r="W54" s="57" t="s">
        <v>258</v>
      </c>
      <c r="X54" s="57" t="s">
        <v>259</v>
      </c>
      <c r="Y54" s="14">
        <v>12</v>
      </c>
      <c r="Z54" s="15">
        <v>12</v>
      </c>
      <c r="AA54" s="14">
        <v>11</v>
      </c>
      <c r="AB54" s="14">
        <v>11</v>
      </c>
      <c r="AC54" s="54">
        <v>12</v>
      </c>
      <c r="AD54" s="55">
        <v>3</v>
      </c>
      <c r="AE54" s="54"/>
      <c r="AF54" s="153"/>
      <c r="AG54" s="54"/>
      <c r="AH54" s="54"/>
      <c r="AI54" s="12">
        <f t="shared" si="7"/>
        <v>3</v>
      </c>
      <c r="AJ54" s="55"/>
      <c r="AK54" s="55">
        <v>12</v>
      </c>
      <c r="AL54" s="55"/>
      <c r="AM54" s="12" t="s">
        <v>551</v>
      </c>
      <c r="AN54" s="55" t="s">
        <v>41</v>
      </c>
      <c r="AO54" s="56"/>
      <c r="AP54" s="57"/>
      <c r="AQ54" s="88"/>
      <c r="AR54" s="57"/>
      <c r="AS54" s="178"/>
      <c r="AT54" s="178"/>
      <c r="AU54" s="12">
        <f t="shared" si="10"/>
        <v>47</v>
      </c>
      <c r="AV54" s="49">
        <f>+_xlfn.IFS(T54="Acumulado",Z54+AB54+AI54+AJ54+AL54,T54="Capacidad",AI54,T54="Flujo",AI54,T54="Reducción",AI54,T54="Stock",AI54)</f>
        <v>26</v>
      </c>
      <c r="AW54" s="318"/>
      <c r="AX54" s="52" t="s">
        <v>248</v>
      </c>
      <c r="AY54" s="148" t="s">
        <v>548</v>
      </c>
      <c r="AZ54" s="146"/>
      <c r="BA54" s="146"/>
      <c r="BB54" s="322"/>
      <c r="BC54" s="205"/>
      <c r="BD54" s="147"/>
    </row>
    <row r="55" spans="1:56" ht="244.8" x14ac:dyDescent="0.3">
      <c r="A55" s="323"/>
      <c r="B55" s="323"/>
      <c r="C55" s="323"/>
      <c r="D55" s="323"/>
      <c r="E55" s="323"/>
      <c r="F55" s="323"/>
      <c r="G55" s="323"/>
      <c r="H55" s="323"/>
      <c r="I55" s="323"/>
      <c r="J55" s="324"/>
      <c r="K55" s="326"/>
      <c r="L55" s="321"/>
      <c r="M55" s="321"/>
      <c r="N55" s="322"/>
      <c r="O55" s="322"/>
      <c r="P55" s="322"/>
      <c r="Q55" s="320"/>
      <c r="R55" s="320"/>
      <c r="S55" s="52" t="s">
        <v>260</v>
      </c>
      <c r="T55" s="52" t="s">
        <v>54</v>
      </c>
      <c r="U55" s="55">
        <v>0</v>
      </c>
      <c r="V55" s="12">
        <f t="shared" ref="V55" si="14">Z55</f>
        <v>1</v>
      </c>
      <c r="W55" s="57" t="s">
        <v>261</v>
      </c>
      <c r="X55" s="57" t="s">
        <v>262</v>
      </c>
      <c r="Y55" s="14">
        <v>1</v>
      </c>
      <c r="Z55" s="15">
        <v>1</v>
      </c>
      <c r="AA55" s="14">
        <v>1</v>
      </c>
      <c r="AB55" s="14">
        <v>1</v>
      </c>
      <c r="AC55" s="54">
        <v>1</v>
      </c>
      <c r="AD55" s="207">
        <v>0.25</v>
      </c>
      <c r="AE55" s="208"/>
      <c r="AF55" s="156"/>
      <c r="AG55" s="208"/>
      <c r="AH55" s="208"/>
      <c r="AI55" s="12">
        <f>AB55</f>
        <v>1</v>
      </c>
      <c r="AJ55" s="55"/>
      <c r="AK55" s="55">
        <v>1</v>
      </c>
      <c r="AL55" s="55"/>
      <c r="AM55" s="12" t="s">
        <v>552</v>
      </c>
      <c r="AN55" s="55" t="s">
        <v>41</v>
      </c>
      <c r="AO55" s="56"/>
      <c r="AP55" s="57"/>
      <c r="AQ55" s="57"/>
      <c r="AR55" s="57"/>
      <c r="AS55" s="178"/>
      <c r="AT55" s="178"/>
      <c r="AU55" s="12">
        <f t="shared" si="10"/>
        <v>1</v>
      </c>
      <c r="AV55" s="49">
        <f>+_xlfn.IFS(T55="Acumulado",Z55+AI55+AJ55+AL55,T55="Capacidad",AI55,T55="Flujo",AI55,T55="Reducción",AI55,T55="Stock",AI55)</f>
        <v>1</v>
      </c>
      <c r="AW55" s="318"/>
      <c r="AX55" s="52" t="s">
        <v>248</v>
      </c>
      <c r="AY55" s="148" t="s">
        <v>548</v>
      </c>
      <c r="AZ55" s="146"/>
      <c r="BA55" s="146"/>
      <c r="BB55" s="146"/>
      <c r="BC55" s="205"/>
      <c r="BD55" s="147"/>
    </row>
    <row r="56" spans="1:56" ht="102" x14ac:dyDescent="0.3">
      <c r="A56" s="320"/>
      <c r="B56" s="320"/>
      <c r="C56" s="320"/>
      <c r="D56" s="320"/>
      <c r="E56" s="320"/>
      <c r="F56" s="320"/>
      <c r="G56" s="320"/>
      <c r="H56" s="320"/>
      <c r="I56" s="320"/>
      <c r="J56" s="324"/>
      <c r="K56" s="327"/>
      <c r="L56" s="321"/>
      <c r="M56" s="321"/>
      <c r="N56" s="322"/>
      <c r="O56" s="322"/>
      <c r="P56" s="322"/>
      <c r="Q56" s="320"/>
      <c r="R56" s="89" t="s">
        <v>263</v>
      </c>
      <c r="S56" s="89" t="s">
        <v>264</v>
      </c>
      <c r="T56" s="89" t="s">
        <v>54</v>
      </c>
      <c r="U56" s="90">
        <v>3</v>
      </c>
      <c r="V56" s="90">
        <v>3</v>
      </c>
      <c r="W56" s="91"/>
      <c r="X56" s="91"/>
      <c r="Y56" s="14">
        <v>1</v>
      </c>
      <c r="Z56" s="15">
        <v>1</v>
      </c>
      <c r="AA56" s="14" t="s">
        <v>91</v>
      </c>
      <c r="AB56" s="14"/>
      <c r="AC56" s="14" t="s">
        <v>91</v>
      </c>
      <c r="AD56" s="14"/>
      <c r="AE56" s="14"/>
      <c r="AF56" s="14"/>
      <c r="AG56" s="14"/>
      <c r="AH56" s="14"/>
      <c r="AI56" s="14"/>
      <c r="AJ56" s="55"/>
      <c r="AK56" s="14" t="s">
        <v>91</v>
      </c>
      <c r="AL56" s="55"/>
      <c r="AM56" s="14"/>
      <c r="AN56" s="14"/>
      <c r="AO56" s="14"/>
      <c r="AP56" s="14"/>
      <c r="AQ56" s="14"/>
      <c r="AR56" s="14"/>
      <c r="AS56" s="14"/>
      <c r="AT56" s="14"/>
      <c r="AU56" s="14">
        <v>1</v>
      </c>
      <c r="AV56" s="14">
        <v>1</v>
      </c>
      <c r="AW56" s="319"/>
      <c r="AX56" s="52" t="s">
        <v>248</v>
      </c>
      <c r="AY56" s="148" t="s">
        <v>548</v>
      </c>
      <c r="AZ56" s="146"/>
      <c r="BA56" s="146"/>
      <c r="BB56" s="146"/>
      <c r="BC56" s="205"/>
      <c r="BD56" s="147"/>
    </row>
    <row r="57" spans="1:56" ht="204" customHeight="1" x14ac:dyDescent="0.3">
      <c r="A57" s="259" t="s">
        <v>34</v>
      </c>
      <c r="B57" s="259" t="s">
        <v>265</v>
      </c>
      <c r="C57" s="259" t="s">
        <v>36</v>
      </c>
      <c r="D57" s="259" t="s">
        <v>200</v>
      </c>
      <c r="E57" s="259" t="s">
        <v>266</v>
      </c>
      <c r="F57" s="259" t="s">
        <v>267</v>
      </c>
      <c r="G57" s="259" t="s">
        <v>40</v>
      </c>
      <c r="H57" s="259" t="s">
        <v>268</v>
      </c>
      <c r="I57" s="259" t="s">
        <v>269</v>
      </c>
      <c r="J57" s="312">
        <v>6830016667</v>
      </c>
      <c r="K57" s="291">
        <v>6822825000</v>
      </c>
      <c r="L57" s="308">
        <v>18475011000</v>
      </c>
      <c r="M57" s="308">
        <v>17865138373</v>
      </c>
      <c r="N57" s="310">
        <v>15248656000</v>
      </c>
      <c r="O57" s="310">
        <v>43353750</v>
      </c>
      <c r="P57" s="310">
        <f>(N57*0.03)+N57</f>
        <v>15706115680</v>
      </c>
      <c r="Q57" s="256" t="s">
        <v>270</v>
      </c>
      <c r="R57" s="11" t="s">
        <v>271</v>
      </c>
      <c r="S57" s="11" t="s">
        <v>272</v>
      </c>
      <c r="T57" s="11" t="s">
        <v>54</v>
      </c>
      <c r="U57" s="11">
        <v>0</v>
      </c>
      <c r="V57" s="30">
        <v>1</v>
      </c>
      <c r="W57" s="32" t="s">
        <v>273</v>
      </c>
      <c r="X57" s="32" t="s">
        <v>274</v>
      </c>
      <c r="Y57" s="92">
        <v>1</v>
      </c>
      <c r="Z57" s="92">
        <v>1</v>
      </c>
      <c r="AA57" s="92">
        <v>1</v>
      </c>
      <c r="AB57" s="92">
        <v>1</v>
      </c>
      <c r="AC57" s="30">
        <v>1</v>
      </c>
      <c r="AD57" s="30">
        <v>1</v>
      </c>
      <c r="AE57" s="188"/>
      <c r="AF57" s="93"/>
      <c r="AG57" s="188"/>
      <c r="AH57" s="188"/>
      <c r="AI57" s="162">
        <f>AB57</f>
        <v>1</v>
      </c>
      <c r="AJ57" s="11">
        <v>0</v>
      </c>
      <c r="AK57" s="30">
        <v>1</v>
      </c>
      <c r="AL57" s="11">
        <v>0</v>
      </c>
      <c r="AM57" s="12" t="s">
        <v>553</v>
      </c>
      <c r="AN57" s="12" t="s">
        <v>554</v>
      </c>
      <c r="AO57" s="95"/>
      <c r="AP57" s="95"/>
      <c r="AQ57" s="37"/>
      <c r="AR57" s="95"/>
      <c r="AS57" s="209"/>
      <c r="AT57" s="209"/>
      <c r="AU57" s="67">
        <f>+_xlfn.IFS(T57="Acumulado",Y57+AA57+#REF!+AK57,T57="Capacidad",AK57,T57="Flujo",AK57,T57="Reducción",AK57,T57="Stock",AK57)</f>
        <v>1</v>
      </c>
      <c r="AV57" s="30">
        <f>+_xlfn.IFS(T57="Acumulado",Z57+AI57+AJ57+AL57,T57="Capacidad",AI57,T57="Flujo",AI57,T57="Reducción",AI57,T57="Stock",AI57)</f>
        <v>1</v>
      </c>
      <c r="AW57" s="256" t="s">
        <v>275</v>
      </c>
      <c r="AX57" s="210" t="s">
        <v>275</v>
      </c>
      <c r="AY57" s="145" t="s">
        <v>555</v>
      </c>
      <c r="AZ57" s="146"/>
      <c r="BA57" s="146"/>
      <c r="BB57" s="146"/>
      <c r="BC57" s="147"/>
      <c r="BD57" s="147"/>
    </row>
    <row r="58" spans="1:56" ht="142.94999999999999" customHeight="1" x14ac:dyDescent="0.3">
      <c r="A58" s="260"/>
      <c r="B58" s="260"/>
      <c r="C58" s="260"/>
      <c r="D58" s="260"/>
      <c r="E58" s="260"/>
      <c r="F58" s="260"/>
      <c r="G58" s="260"/>
      <c r="H58" s="260"/>
      <c r="I58" s="260"/>
      <c r="J58" s="313">
        <v>0</v>
      </c>
      <c r="K58" s="292"/>
      <c r="L58" s="316"/>
      <c r="M58" s="316"/>
      <c r="N58" s="314"/>
      <c r="O58" s="314"/>
      <c r="P58" s="314"/>
      <c r="Q58" s="257"/>
      <c r="R58" s="11" t="s">
        <v>276</v>
      </c>
      <c r="S58" s="11" t="s">
        <v>277</v>
      </c>
      <c r="T58" s="11" t="s">
        <v>45</v>
      </c>
      <c r="U58" s="12">
        <v>0</v>
      </c>
      <c r="V58" s="12">
        <f t="shared" ref="V58:V64" si="15">Z58</f>
        <v>1</v>
      </c>
      <c r="W58" s="13" t="s">
        <v>278</v>
      </c>
      <c r="X58" s="13" t="s">
        <v>279</v>
      </c>
      <c r="Y58" s="14">
        <v>1</v>
      </c>
      <c r="Z58" s="15">
        <v>1</v>
      </c>
      <c r="AA58" s="14">
        <v>1</v>
      </c>
      <c r="AB58" s="14">
        <v>1</v>
      </c>
      <c r="AC58" s="12">
        <v>0</v>
      </c>
      <c r="AD58" s="12">
        <v>0</v>
      </c>
      <c r="AE58" s="154"/>
      <c r="AF58" s="156"/>
      <c r="AG58" s="16"/>
      <c r="AH58" s="154"/>
      <c r="AI58" s="49">
        <f>AD58+AE58+AG58+AH58</f>
        <v>0</v>
      </c>
      <c r="AJ58" s="12">
        <v>0</v>
      </c>
      <c r="AK58" s="12">
        <v>1</v>
      </c>
      <c r="AL58" s="12">
        <v>0</v>
      </c>
      <c r="AM58" s="211" t="s">
        <v>556</v>
      </c>
      <c r="AN58" s="211" t="s">
        <v>556</v>
      </c>
      <c r="AO58" s="13"/>
      <c r="AP58" s="13"/>
      <c r="AQ58" s="13"/>
      <c r="AR58" s="13"/>
      <c r="AS58" s="102"/>
      <c r="AT58" s="209"/>
      <c r="AU58" s="12">
        <f>+_xlfn.IFS(T58="Acumulado",Y58+AA58+AC58+AK58,T58="Capacidad",AK58,T58="Flujo",AK58,T58="Reducción",AK58,T58="Stock",AK58)</f>
        <v>3</v>
      </c>
      <c r="AV58" s="12">
        <f>+_xlfn.IFS(T58="Acumulado",Z58+AB58+AI58+AJ58+AL58,T58="Capacidad",AI58,T58="Flujo",AI58,T58="Reducción",AI58,T58="Stock",AI58)</f>
        <v>2</v>
      </c>
      <c r="AW58" s="257"/>
      <c r="AX58" s="210" t="s">
        <v>275</v>
      </c>
      <c r="AY58" s="145" t="s">
        <v>555</v>
      </c>
      <c r="AZ58" s="146"/>
      <c r="BA58" s="146"/>
      <c r="BB58" s="146"/>
      <c r="BC58" s="147"/>
      <c r="BD58" s="147"/>
    </row>
    <row r="59" spans="1:56" ht="142.94999999999999" customHeight="1" x14ac:dyDescent="0.3">
      <c r="A59" s="260"/>
      <c r="B59" s="260"/>
      <c r="C59" s="260"/>
      <c r="D59" s="260"/>
      <c r="E59" s="260"/>
      <c r="F59" s="260"/>
      <c r="G59" s="260"/>
      <c r="H59" s="260"/>
      <c r="I59" s="260"/>
      <c r="J59" s="313"/>
      <c r="K59" s="292"/>
      <c r="L59" s="316"/>
      <c r="M59" s="316"/>
      <c r="N59" s="314"/>
      <c r="O59" s="314"/>
      <c r="P59" s="314"/>
      <c r="Q59" s="257"/>
      <c r="R59" s="11" t="s">
        <v>280</v>
      </c>
      <c r="S59" s="11" t="s">
        <v>281</v>
      </c>
      <c r="T59" s="11" t="s">
        <v>45</v>
      </c>
      <c r="U59" s="12">
        <v>0</v>
      </c>
      <c r="V59" s="12">
        <v>2</v>
      </c>
      <c r="W59" s="13" t="s">
        <v>282</v>
      </c>
      <c r="X59" s="13" t="s">
        <v>283</v>
      </c>
      <c r="Y59" s="14">
        <v>2</v>
      </c>
      <c r="Z59" s="15">
        <v>2</v>
      </c>
      <c r="AA59" s="14">
        <v>2</v>
      </c>
      <c r="AB59" s="14">
        <v>2</v>
      </c>
      <c r="AC59" s="12">
        <v>2</v>
      </c>
      <c r="AD59" s="12">
        <v>0</v>
      </c>
      <c r="AE59" s="16"/>
      <c r="AF59" s="212"/>
      <c r="AG59" s="16"/>
      <c r="AH59" s="16"/>
      <c r="AI59" s="49">
        <f>AD59+AE59+AG59+AH59</f>
        <v>0</v>
      </c>
      <c r="AJ59" s="12"/>
      <c r="AK59" s="12">
        <v>3</v>
      </c>
      <c r="AL59" s="12"/>
      <c r="AM59" s="12" t="s">
        <v>557</v>
      </c>
      <c r="AN59" s="12" t="s">
        <v>554</v>
      </c>
      <c r="AO59" s="17"/>
      <c r="AP59" s="13"/>
      <c r="AQ59" s="97"/>
      <c r="AR59" s="213"/>
      <c r="AS59" s="102"/>
      <c r="AT59" s="209"/>
      <c r="AU59" s="12">
        <f>+_xlfn.IFS(T59="Acumulado",Y59+AA59+AC59+AK59,T59="Capacidad",AK59,T59="Flujo",AK59,T59="Reducción",AK59,T59="Stock",AK59)</f>
        <v>9</v>
      </c>
      <c r="AV59" s="12">
        <f>+_xlfn.IFS(T59="Acumulado",Z59+AB59+AI59+AJ59+AL59,T59="Capacidad",AI59,T59="Flujo",AI59,T59="Reducción",AI59,T59="Stock",AI59)</f>
        <v>4</v>
      </c>
      <c r="AW59" s="257"/>
      <c r="AX59" s="210" t="s">
        <v>275</v>
      </c>
      <c r="AY59" s="145" t="s">
        <v>555</v>
      </c>
      <c r="AZ59" s="146"/>
      <c r="BA59" s="146"/>
      <c r="BB59" s="146"/>
      <c r="BC59" s="147"/>
      <c r="BD59" s="147"/>
    </row>
    <row r="60" spans="1:56" ht="142.94999999999999" customHeight="1" x14ac:dyDescent="0.3">
      <c r="A60" s="260"/>
      <c r="B60" s="260"/>
      <c r="C60" s="260"/>
      <c r="D60" s="260"/>
      <c r="E60" s="260"/>
      <c r="F60" s="260"/>
      <c r="G60" s="260"/>
      <c r="H60" s="260"/>
      <c r="I60" s="260"/>
      <c r="J60" s="313"/>
      <c r="K60" s="292"/>
      <c r="L60" s="316"/>
      <c r="M60" s="316"/>
      <c r="N60" s="314"/>
      <c r="O60" s="314"/>
      <c r="P60" s="314"/>
      <c r="Q60" s="257"/>
      <c r="R60" s="11" t="s">
        <v>284</v>
      </c>
      <c r="S60" s="11" t="s">
        <v>285</v>
      </c>
      <c r="T60" s="11" t="s">
        <v>45</v>
      </c>
      <c r="U60" s="12">
        <v>0</v>
      </c>
      <c r="V60" s="12">
        <v>0</v>
      </c>
      <c r="W60" s="13"/>
      <c r="X60" s="13"/>
      <c r="Y60" s="15"/>
      <c r="Z60" s="15"/>
      <c r="AA60" s="14">
        <v>1400</v>
      </c>
      <c r="AB60" s="14">
        <v>11000</v>
      </c>
      <c r="AC60" s="12">
        <v>600</v>
      </c>
      <c r="AD60" s="12">
        <v>110</v>
      </c>
      <c r="AE60" s="16"/>
      <c r="AF60" s="212"/>
      <c r="AG60" s="16"/>
      <c r="AH60" s="16"/>
      <c r="AI60" s="49">
        <f>AH60</f>
        <v>0</v>
      </c>
      <c r="AJ60" s="12"/>
      <c r="AK60" s="12">
        <v>1600</v>
      </c>
      <c r="AL60" s="12"/>
      <c r="AM60" s="12" t="s">
        <v>558</v>
      </c>
      <c r="AN60" s="12" t="s">
        <v>554</v>
      </c>
      <c r="AO60" s="17"/>
      <c r="AP60" s="13"/>
      <c r="AQ60" s="13"/>
      <c r="AR60" s="13"/>
      <c r="AS60" s="102"/>
      <c r="AT60" s="209"/>
      <c r="AU60" s="12">
        <f>+_xlfn.IFS(T60="Acumulado",Y60+AA60+AC60+AK60,T60="Capacidad",AK60,T60="Flujo",AK60,T60="Reducción",AK60,T60="Stock",AK60)</f>
        <v>3600</v>
      </c>
      <c r="AV60" s="12">
        <f>+_xlfn.IFS(T60="Acumulado",Z60+AB60+AI60+AJ60+AL60,T60="Capacidad",AI60,T60="Flujo",AI60,T60="Reducción",AI60,T60="Stock",AI60)</f>
        <v>11000</v>
      </c>
      <c r="AW60" s="257"/>
      <c r="AX60" s="210" t="s">
        <v>275</v>
      </c>
      <c r="AY60" s="145" t="s">
        <v>555</v>
      </c>
      <c r="AZ60" s="146"/>
      <c r="BA60" s="146"/>
      <c r="BB60" s="146"/>
      <c r="BC60" s="147"/>
      <c r="BD60" s="147"/>
    </row>
    <row r="61" spans="1:56" ht="183.6" x14ac:dyDescent="0.3">
      <c r="A61" s="261"/>
      <c r="B61" s="261"/>
      <c r="C61" s="261"/>
      <c r="D61" s="261"/>
      <c r="E61" s="261"/>
      <c r="F61" s="261"/>
      <c r="G61" s="261"/>
      <c r="H61" s="261"/>
      <c r="I61" s="261"/>
      <c r="J61" s="315">
        <v>0</v>
      </c>
      <c r="K61" s="293"/>
      <c r="L61" s="309"/>
      <c r="M61" s="309"/>
      <c r="N61" s="311"/>
      <c r="O61" s="311"/>
      <c r="P61" s="311"/>
      <c r="Q61" s="258"/>
      <c r="R61" s="11" t="s">
        <v>284</v>
      </c>
      <c r="S61" s="11" t="s">
        <v>286</v>
      </c>
      <c r="T61" s="11" t="s">
        <v>54</v>
      </c>
      <c r="U61" s="11">
        <v>0</v>
      </c>
      <c r="V61" s="11">
        <f t="shared" si="15"/>
        <v>1</v>
      </c>
      <c r="W61" s="37" t="s">
        <v>287</v>
      </c>
      <c r="X61" s="37" t="s">
        <v>288</v>
      </c>
      <c r="Y61" s="92">
        <v>1</v>
      </c>
      <c r="Z61" s="92">
        <v>1</v>
      </c>
      <c r="AA61" s="92">
        <v>1</v>
      </c>
      <c r="AB61" s="92">
        <v>1</v>
      </c>
      <c r="AC61" s="30">
        <v>1</v>
      </c>
      <c r="AD61" s="30">
        <v>1</v>
      </c>
      <c r="AE61" s="188"/>
      <c r="AF61" s="156"/>
      <c r="AG61" s="188"/>
      <c r="AH61" s="188"/>
      <c r="AI61" s="162">
        <f>AB61</f>
        <v>1</v>
      </c>
      <c r="AJ61" s="11">
        <v>0</v>
      </c>
      <c r="AK61" s="30">
        <v>1</v>
      </c>
      <c r="AL61" s="11">
        <v>0</v>
      </c>
      <c r="AM61" s="214" t="s">
        <v>559</v>
      </c>
      <c r="AN61" s="12" t="s">
        <v>554</v>
      </c>
      <c r="AO61" s="94"/>
      <c r="AP61" s="37"/>
      <c r="AQ61" s="98"/>
      <c r="AR61" s="215"/>
      <c r="AS61" s="209"/>
      <c r="AT61" s="209"/>
      <c r="AU61" s="67">
        <f>+_xlfn.IFS(T61="Acumulado",Y61+AA61+#REF!+AK61,T61="Capacidad",AK61,T61="Flujo",AK61,T61="Reducción",AK61,T61="Stock",AK61)</f>
        <v>1</v>
      </c>
      <c r="AV61" s="30">
        <f>+_xlfn.IFS(T61="Acumulado",Z61+AI61+AJ61+AL61,T61="Capacidad",AI61,T61="Flujo",AI61,T61="Reducción",AI61,T61="Stock",AI61)</f>
        <v>1</v>
      </c>
      <c r="AW61" s="257"/>
      <c r="AX61" s="210" t="s">
        <v>275</v>
      </c>
      <c r="AY61" s="145" t="s">
        <v>555</v>
      </c>
      <c r="AZ61" s="146"/>
      <c r="BA61" s="146"/>
      <c r="BB61" s="146"/>
      <c r="BC61" s="147"/>
      <c r="BD61" s="147"/>
    </row>
    <row r="62" spans="1:56" ht="408" customHeight="1" x14ac:dyDescent="0.3">
      <c r="A62" s="259" t="s">
        <v>34</v>
      </c>
      <c r="B62" s="259" t="s">
        <v>265</v>
      </c>
      <c r="C62" s="259" t="s">
        <v>36</v>
      </c>
      <c r="D62" s="259" t="s">
        <v>200</v>
      </c>
      <c r="E62" s="259" t="s">
        <v>289</v>
      </c>
      <c r="F62" s="259" t="s">
        <v>290</v>
      </c>
      <c r="G62" s="259" t="s">
        <v>40</v>
      </c>
      <c r="H62" s="259" t="s">
        <v>268</v>
      </c>
      <c r="I62" s="259" t="s">
        <v>269</v>
      </c>
      <c r="J62" s="312">
        <v>8669983333</v>
      </c>
      <c r="K62" s="291">
        <v>7979983453.3400002</v>
      </c>
      <c r="L62" s="308">
        <v>1024989000</v>
      </c>
      <c r="M62" s="308">
        <v>1024989000</v>
      </c>
      <c r="N62" s="310">
        <v>600000000</v>
      </c>
      <c r="O62" s="310">
        <v>0</v>
      </c>
      <c r="P62" s="310">
        <f>(N62*0.03)+N62</f>
        <v>618000000</v>
      </c>
      <c r="Q62" s="256" t="s">
        <v>270</v>
      </c>
      <c r="R62" s="11" t="s">
        <v>291</v>
      </c>
      <c r="S62" s="11" t="s">
        <v>292</v>
      </c>
      <c r="T62" s="11" t="s">
        <v>45</v>
      </c>
      <c r="U62" s="12">
        <v>0</v>
      </c>
      <c r="V62" s="12">
        <f t="shared" si="15"/>
        <v>1</v>
      </c>
      <c r="W62" s="13" t="s">
        <v>293</v>
      </c>
      <c r="X62" s="13" t="s">
        <v>294</v>
      </c>
      <c r="Y62" s="14">
        <v>1800</v>
      </c>
      <c r="Z62" s="15">
        <v>1</v>
      </c>
      <c r="AA62" s="14">
        <v>3000</v>
      </c>
      <c r="AB62" s="14">
        <v>3000</v>
      </c>
      <c r="AC62" s="12">
        <v>300</v>
      </c>
      <c r="AD62" s="12">
        <v>0</v>
      </c>
      <c r="AE62" s="16"/>
      <c r="AF62" s="156"/>
      <c r="AG62" s="16"/>
      <c r="AH62" s="16"/>
      <c r="AI62" s="12">
        <f t="shared" ref="AI62:AI70" si="16">AD62+AE62+AG62+AH62</f>
        <v>0</v>
      </c>
      <c r="AJ62" s="12">
        <v>0</v>
      </c>
      <c r="AK62" s="12">
        <v>3900</v>
      </c>
      <c r="AL62" s="12">
        <v>0</v>
      </c>
      <c r="AM62" s="12" t="s">
        <v>560</v>
      </c>
      <c r="AN62" s="12" t="s">
        <v>554</v>
      </c>
      <c r="AO62" s="13"/>
      <c r="AP62" s="13"/>
      <c r="AQ62" s="13"/>
      <c r="AR62" s="13"/>
      <c r="AS62" s="102"/>
      <c r="AT62" s="209"/>
      <c r="AU62" s="12">
        <f t="shared" ref="AU62:AU71" si="17">+_xlfn.IFS(T62="Acumulado",Y62+AA62+AC62+AK62,T62="Capacidad",AK62,T62="Flujo",AK62,T62="Reducción",AK62,T62="Stock",AK62)</f>
        <v>9000</v>
      </c>
      <c r="AV62" s="12">
        <f>+_xlfn.IFS(T62="Acumulado",Z62+AB62+AI62+AJ62+AL62,T62="Capacidad",AI62,T62="Flujo",AI62,T62="Reducción",AI62,T62="Stock",AI62)</f>
        <v>3001</v>
      </c>
      <c r="AW62" s="257"/>
      <c r="AX62" s="210" t="s">
        <v>275</v>
      </c>
      <c r="AY62" s="216" t="s">
        <v>561</v>
      </c>
      <c r="AZ62" s="146"/>
      <c r="BA62" s="146"/>
      <c r="BB62" s="146"/>
      <c r="BC62" s="147"/>
      <c r="BD62" s="147"/>
    </row>
    <row r="63" spans="1:56" hidden="1" x14ac:dyDescent="0.3">
      <c r="A63" s="261"/>
      <c r="B63" s="261"/>
      <c r="C63" s="261"/>
      <c r="D63" s="261"/>
      <c r="E63" s="261"/>
      <c r="F63" s="261"/>
      <c r="G63" s="261"/>
      <c r="H63" s="261"/>
      <c r="I63" s="261"/>
      <c r="J63" s="313"/>
      <c r="K63" s="293"/>
      <c r="L63" s="309"/>
      <c r="M63" s="309"/>
      <c r="N63" s="311"/>
      <c r="O63" s="311"/>
      <c r="P63" s="311"/>
      <c r="Q63" s="258"/>
      <c r="R63" s="99"/>
      <c r="S63" s="99"/>
      <c r="T63" s="99"/>
      <c r="U63" s="96"/>
      <c r="V63" s="96"/>
      <c r="W63" s="13"/>
      <c r="X63" s="13"/>
      <c r="Y63" s="100"/>
      <c r="Z63" s="101"/>
      <c r="AA63" s="14"/>
      <c r="AB63" s="14"/>
      <c r="AC63" s="16"/>
      <c r="AD63" s="16"/>
      <c r="AE63" s="16"/>
      <c r="AF63" s="212"/>
      <c r="AG63" s="16"/>
      <c r="AH63" s="16"/>
      <c r="AI63" s="12"/>
      <c r="AJ63" s="12"/>
      <c r="AK63" s="12"/>
      <c r="AL63" s="12"/>
      <c r="AM63" s="12"/>
      <c r="AN63" s="12"/>
      <c r="AO63" s="13"/>
      <c r="AP63" s="13"/>
      <c r="AQ63" s="102"/>
      <c r="AR63" s="102"/>
      <c r="AS63" s="96"/>
      <c r="AT63" s="96"/>
      <c r="AU63" s="12" t="e">
        <f t="shared" si="17"/>
        <v>#N/A</v>
      </c>
      <c r="AV63" s="96"/>
      <c r="AW63" s="258"/>
      <c r="AX63" s="99"/>
      <c r="AY63" s="217"/>
      <c r="AZ63" s="146"/>
      <c r="BA63" s="146"/>
      <c r="BB63" s="146"/>
      <c r="BC63" s="147"/>
      <c r="BD63" s="147"/>
    </row>
    <row r="64" spans="1:56" ht="204" customHeight="1" x14ac:dyDescent="0.3">
      <c r="A64" s="259" t="s">
        <v>34</v>
      </c>
      <c r="B64" s="259" t="s">
        <v>35</v>
      </c>
      <c r="C64" s="259" t="s">
        <v>36</v>
      </c>
      <c r="D64" s="259" t="s">
        <v>37</v>
      </c>
      <c r="E64" s="259" t="s">
        <v>295</v>
      </c>
      <c r="F64" s="259" t="s">
        <v>296</v>
      </c>
      <c r="G64" s="304" t="s">
        <v>40</v>
      </c>
      <c r="H64" s="306" t="s">
        <v>41</v>
      </c>
      <c r="I64" s="306" t="s">
        <v>297</v>
      </c>
      <c r="J64" s="265">
        <v>104400000</v>
      </c>
      <c r="K64" s="265">
        <v>104400000</v>
      </c>
      <c r="L64" s="300">
        <v>100552000</v>
      </c>
      <c r="M64" s="300">
        <v>97469067</v>
      </c>
      <c r="N64" s="302">
        <v>315000000</v>
      </c>
      <c r="O64" s="302">
        <v>0</v>
      </c>
      <c r="P64" s="302">
        <f>(N64*0.03)+N64</f>
        <v>324450000</v>
      </c>
      <c r="Q64" s="256" t="s">
        <v>43</v>
      </c>
      <c r="R64" s="256" t="s">
        <v>298</v>
      </c>
      <c r="S64" s="11" t="s">
        <v>299</v>
      </c>
      <c r="T64" s="11" t="s">
        <v>45</v>
      </c>
      <c r="U64" s="12" t="s">
        <v>41</v>
      </c>
      <c r="V64" s="12">
        <f t="shared" si="15"/>
        <v>4</v>
      </c>
      <c r="W64" s="13" t="s">
        <v>300</v>
      </c>
      <c r="X64" s="13" t="s">
        <v>301</v>
      </c>
      <c r="Y64" s="15">
        <v>4</v>
      </c>
      <c r="Z64" s="15">
        <v>4</v>
      </c>
      <c r="AA64" s="14">
        <v>1</v>
      </c>
      <c r="AB64" s="14">
        <v>1</v>
      </c>
      <c r="AC64" s="16">
        <v>1</v>
      </c>
      <c r="AD64" s="154">
        <v>0.25</v>
      </c>
      <c r="AE64" s="154"/>
      <c r="AF64" s="212"/>
      <c r="AG64" s="154"/>
      <c r="AH64" s="154"/>
      <c r="AI64" s="49">
        <f t="shared" si="16"/>
        <v>0.25</v>
      </c>
      <c r="AJ64" s="12">
        <v>0</v>
      </c>
      <c r="AK64" s="12">
        <v>1</v>
      </c>
      <c r="AL64" s="12">
        <v>0</v>
      </c>
      <c r="AM64" s="12" t="s">
        <v>562</v>
      </c>
      <c r="AN64" s="12" t="s">
        <v>563</v>
      </c>
      <c r="AO64" s="18"/>
      <c r="AP64" s="18"/>
      <c r="AQ64" s="13"/>
      <c r="AR64" s="13"/>
      <c r="AS64" s="102"/>
      <c r="AT64" s="102"/>
      <c r="AU64" s="12">
        <f t="shared" si="17"/>
        <v>7</v>
      </c>
      <c r="AV64" s="49">
        <f t="shared" ref="AV64:AV70" si="18">+_xlfn.IFS(T64="Acumulado",Z64+AB64+AI64+AJ64+AL64,T64="Capacidad",AI64,T64="Flujo",AI64,T64="Reducción",AI64,T64="Stock",AI64)</f>
        <v>5.25</v>
      </c>
      <c r="AW64" s="256" t="s">
        <v>48</v>
      </c>
      <c r="AX64" s="144" t="s">
        <v>48</v>
      </c>
      <c r="AY64" s="145" t="s">
        <v>564</v>
      </c>
      <c r="AZ64" s="146"/>
      <c r="BA64" s="146"/>
      <c r="BB64" s="146"/>
      <c r="BC64" s="147"/>
      <c r="BD64" s="147"/>
    </row>
    <row r="65" spans="1:56" ht="142.80000000000001" x14ac:dyDescent="0.3">
      <c r="A65" s="261"/>
      <c r="B65" s="261"/>
      <c r="C65" s="261"/>
      <c r="D65" s="261"/>
      <c r="E65" s="261"/>
      <c r="F65" s="261"/>
      <c r="G65" s="305"/>
      <c r="H65" s="307"/>
      <c r="I65" s="307"/>
      <c r="J65" s="267"/>
      <c r="K65" s="267"/>
      <c r="L65" s="301"/>
      <c r="M65" s="301"/>
      <c r="N65" s="303"/>
      <c r="O65" s="303"/>
      <c r="P65" s="303"/>
      <c r="Q65" s="258"/>
      <c r="R65" s="258"/>
      <c r="S65" s="11" t="s">
        <v>565</v>
      </c>
      <c r="T65" s="11" t="s">
        <v>45</v>
      </c>
      <c r="U65" s="12" t="s">
        <v>41</v>
      </c>
      <c r="V65" s="12"/>
      <c r="W65" s="13" t="s">
        <v>51</v>
      </c>
      <c r="X65" s="13" t="s">
        <v>52</v>
      </c>
      <c r="Y65" s="19"/>
      <c r="Z65" s="15"/>
      <c r="AA65" s="14">
        <v>228</v>
      </c>
      <c r="AB65" s="14">
        <v>284</v>
      </c>
      <c r="AC65" s="16">
        <v>255</v>
      </c>
      <c r="AD65" s="16">
        <v>19</v>
      </c>
      <c r="AE65" s="16"/>
      <c r="AF65" s="153"/>
      <c r="AG65" s="16"/>
      <c r="AH65" s="16"/>
      <c r="AI65" s="12">
        <f>AD65</f>
        <v>19</v>
      </c>
      <c r="AJ65" s="12"/>
      <c r="AK65" s="12">
        <v>254</v>
      </c>
      <c r="AL65" s="12"/>
      <c r="AM65" s="12" t="s">
        <v>566</v>
      </c>
      <c r="AN65" s="12" t="s">
        <v>567</v>
      </c>
      <c r="AO65" s="13"/>
      <c r="AP65" s="13"/>
      <c r="AQ65" s="102"/>
      <c r="AR65" s="102"/>
      <c r="AS65" s="96"/>
      <c r="AT65" s="96"/>
      <c r="AU65" s="12">
        <f t="shared" si="17"/>
        <v>737</v>
      </c>
      <c r="AV65" s="12">
        <f t="shared" si="18"/>
        <v>303</v>
      </c>
      <c r="AW65" s="258"/>
      <c r="AX65" s="144" t="s">
        <v>48</v>
      </c>
      <c r="AY65" s="145" t="s">
        <v>564</v>
      </c>
      <c r="AZ65" s="146"/>
      <c r="BA65" s="146"/>
      <c r="BB65" s="146"/>
      <c r="BC65" s="147"/>
      <c r="BD65" s="147"/>
    </row>
    <row r="66" spans="1:56" ht="163.19999999999999" customHeight="1" x14ac:dyDescent="0.3">
      <c r="A66" s="259" t="s">
        <v>34</v>
      </c>
      <c r="B66" s="259" t="s">
        <v>302</v>
      </c>
      <c r="C66" s="259" t="s">
        <v>36</v>
      </c>
      <c r="D66" s="259" t="s">
        <v>37</v>
      </c>
      <c r="E66" s="259" t="s">
        <v>303</v>
      </c>
      <c r="F66" s="259" t="s">
        <v>304</v>
      </c>
      <c r="G66" s="259" t="s">
        <v>40</v>
      </c>
      <c r="H66" s="259" t="s">
        <v>60</v>
      </c>
      <c r="I66" s="259" t="s">
        <v>305</v>
      </c>
      <c r="J66" s="262">
        <v>22806409871</v>
      </c>
      <c r="K66" s="265">
        <v>21873315486.869999</v>
      </c>
      <c r="L66" s="268">
        <v>18314438981</v>
      </c>
      <c r="M66" s="297">
        <v>13546928214.200001</v>
      </c>
      <c r="N66" s="253">
        <v>16186923506</v>
      </c>
      <c r="O66" s="253">
        <v>246084947</v>
      </c>
      <c r="P66" s="253">
        <f>(N66*0.03)+N66</f>
        <v>16672531211.18</v>
      </c>
      <c r="Q66" s="256" t="s">
        <v>306</v>
      </c>
      <c r="R66" s="11" t="s">
        <v>307</v>
      </c>
      <c r="S66" s="11" t="s">
        <v>308</v>
      </c>
      <c r="T66" s="11" t="s">
        <v>45</v>
      </c>
      <c r="U66" s="12">
        <v>12</v>
      </c>
      <c r="V66" s="12">
        <v>12</v>
      </c>
      <c r="W66" s="37" t="s">
        <v>309</v>
      </c>
      <c r="X66" s="37" t="s">
        <v>310</v>
      </c>
      <c r="Y66" s="14">
        <v>4</v>
      </c>
      <c r="Z66" s="15">
        <v>4</v>
      </c>
      <c r="AA66" s="14">
        <v>4</v>
      </c>
      <c r="AB66" s="14">
        <v>4</v>
      </c>
      <c r="AC66" s="16">
        <v>4</v>
      </c>
      <c r="AD66" s="12">
        <v>1</v>
      </c>
      <c r="AE66" s="16"/>
      <c r="AF66" s="212"/>
      <c r="AG66" s="16"/>
      <c r="AH66" s="16"/>
      <c r="AI66" s="46">
        <f t="shared" si="16"/>
        <v>1</v>
      </c>
      <c r="AJ66" s="12">
        <v>0</v>
      </c>
      <c r="AK66" s="12">
        <v>4</v>
      </c>
      <c r="AL66" s="12">
        <v>0</v>
      </c>
      <c r="AM66" s="12" t="s">
        <v>568</v>
      </c>
      <c r="AN66" s="12" t="s">
        <v>569</v>
      </c>
      <c r="AO66" s="18"/>
      <c r="AP66" s="13"/>
      <c r="AQ66" s="13"/>
      <c r="AR66" s="13"/>
      <c r="AS66" s="102"/>
      <c r="AT66" s="102"/>
      <c r="AU66" s="12">
        <f t="shared" si="17"/>
        <v>16</v>
      </c>
      <c r="AV66" s="12">
        <f t="shared" si="18"/>
        <v>9</v>
      </c>
      <c r="AW66" s="256" t="s">
        <v>311</v>
      </c>
      <c r="AX66" s="218" t="s">
        <v>570</v>
      </c>
      <c r="AY66" s="145" t="s">
        <v>571</v>
      </c>
      <c r="AZ66" s="146"/>
      <c r="BA66" s="146"/>
      <c r="BB66" s="146"/>
      <c r="BC66" s="147"/>
      <c r="BD66" s="147"/>
    </row>
    <row r="67" spans="1:56" ht="163.19999999999999" customHeight="1" x14ac:dyDescent="0.3">
      <c r="A67" s="260"/>
      <c r="B67" s="260"/>
      <c r="C67" s="260"/>
      <c r="D67" s="260"/>
      <c r="E67" s="260"/>
      <c r="F67" s="260"/>
      <c r="G67" s="260"/>
      <c r="H67" s="260"/>
      <c r="I67" s="260"/>
      <c r="J67" s="263"/>
      <c r="K67" s="266"/>
      <c r="L67" s="269"/>
      <c r="M67" s="298"/>
      <c r="N67" s="254"/>
      <c r="O67" s="254"/>
      <c r="P67" s="254"/>
      <c r="Q67" s="257"/>
      <c r="R67" s="11" t="s">
        <v>572</v>
      </c>
      <c r="S67" s="11" t="s">
        <v>312</v>
      </c>
      <c r="T67" s="11" t="s">
        <v>45</v>
      </c>
      <c r="U67" s="12"/>
      <c r="V67" s="12"/>
      <c r="W67" s="37" t="s">
        <v>573</v>
      </c>
      <c r="X67" s="37" t="s">
        <v>574</v>
      </c>
      <c r="Y67" s="14"/>
      <c r="Z67" s="15"/>
      <c r="AA67" s="14">
        <v>7800</v>
      </c>
      <c r="AB67" s="14">
        <v>7777</v>
      </c>
      <c r="AC67" s="16">
        <v>7900</v>
      </c>
      <c r="AD67" s="12">
        <v>1494</v>
      </c>
      <c r="AE67" s="16"/>
      <c r="AF67" s="212"/>
      <c r="AG67" s="16"/>
      <c r="AH67" s="16"/>
      <c r="AI67" s="46">
        <f t="shared" si="16"/>
        <v>1494</v>
      </c>
      <c r="AJ67" s="12"/>
      <c r="AK67" s="12">
        <v>8000</v>
      </c>
      <c r="AL67" s="12"/>
      <c r="AM67" s="12" t="s">
        <v>575</v>
      </c>
      <c r="AN67" s="12" t="s">
        <v>569</v>
      </c>
      <c r="AO67" s="18"/>
      <c r="AP67" s="13"/>
      <c r="AQ67" s="13"/>
      <c r="AR67" s="13"/>
      <c r="AS67" s="102"/>
      <c r="AT67" s="102"/>
      <c r="AU67" s="12">
        <f t="shared" si="17"/>
        <v>23700</v>
      </c>
      <c r="AV67" s="12">
        <f t="shared" si="18"/>
        <v>9271</v>
      </c>
      <c r="AW67" s="257"/>
      <c r="AX67" s="218" t="s">
        <v>570</v>
      </c>
      <c r="AY67" s="145" t="s">
        <v>571</v>
      </c>
      <c r="AZ67" s="146"/>
      <c r="BA67" s="146"/>
      <c r="BB67" s="146"/>
      <c r="BC67" s="219"/>
      <c r="BD67" s="147"/>
    </row>
    <row r="68" spans="1:56" ht="326.39999999999998" x14ac:dyDescent="0.3">
      <c r="A68" s="260"/>
      <c r="B68" s="260"/>
      <c r="C68" s="260"/>
      <c r="D68" s="260"/>
      <c r="E68" s="260"/>
      <c r="F68" s="260"/>
      <c r="G68" s="260"/>
      <c r="H68" s="260"/>
      <c r="I68" s="260"/>
      <c r="J68" s="263">
        <v>0</v>
      </c>
      <c r="K68" s="266"/>
      <c r="L68" s="269"/>
      <c r="M68" s="298"/>
      <c r="N68" s="254"/>
      <c r="O68" s="254"/>
      <c r="P68" s="254"/>
      <c r="Q68" s="257"/>
      <c r="R68" s="11" t="s">
        <v>313</v>
      </c>
      <c r="S68" s="11" t="s">
        <v>314</v>
      </c>
      <c r="T68" s="11" t="s">
        <v>45</v>
      </c>
      <c r="U68" s="12">
        <v>0</v>
      </c>
      <c r="V68" s="12">
        <f t="shared" ref="V68" si="19">Z68</f>
        <v>1</v>
      </c>
      <c r="W68" s="37" t="s">
        <v>315</v>
      </c>
      <c r="X68" s="37" t="s">
        <v>316</v>
      </c>
      <c r="Y68" s="14">
        <v>1</v>
      </c>
      <c r="Z68" s="15">
        <v>1</v>
      </c>
      <c r="AA68" s="14">
        <v>1</v>
      </c>
      <c r="AB68" s="14">
        <v>1</v>
      </c>
      <c r="AC68" s="16">
        <v>2</v>
      </c>
      <c r="AD68" s="12">
        <v>2</v>
      </c>
      <c r="AE68" s="16"/>
      <c r="AF68" s="212"/>
      <c r="AG68" s="16"/>
      <c r="AH68" s="16"/>
      <c r="AI68" s="46">
        <f t="shared" si="16"/>
        <v>2</v>
      </c>
      <c r="AJ68" s="12">
        <v>0</v>
      </c>
      <c r="AK68" s="12">
        <v>1</v>
      </c>
      <c r="AL68" s="12">
        <v>0</v>
      </c>
      <c r="AM68" s="12" t="s">
        <v>576</v>
      </c>
      <c r="AN68" s="12" t="s">
        <v>569</v>
      </c>
      <c r="AO68" s="18"/>
      <c r="AP68" s="13"/>
      <c r="AQ68" s="13"/>
      <c r="AR68" s="13"/>
      <c r="AS68" s="102"/>
      <c r="AT68" s="102"/>
      <c r="AU68" s="12">
        <f t="shared" si="17"/>
        <v>5</v>
      </c>
      <c r="AV68" s="12">
        <f t="shared" si="18"/>
        <v>4</v>
      </c>
      <c r="AW68" s="257"/>
      <c r="AX68" s="218" t="s">
        <v>570</v>
      </c>
      <c r="AY68" s="145" t="s">
        <v>571</v>
      </c>
      <c r="AZ68" s="146"/>
      <c r="BA68" s="146"/>
      <c r="BB68" s="146"/>
      <c r="BC68" s="147"/>
      <c r="BD68" s="147"/>
    </row>
    <row r="69" spans="1:56" ht="122.4" customHeight="1" x14ac:dyDescent="0.3">
      <c r="A69" s="261"/>
      <c r="B69" s="261"/>
      <c r="C69" s="261"/>
      <c r="D69" s="261"/>
      <c r="E69" s="261"/>
      <c r="F69" s="261"/>
      <c r="G69" s="261"/>
      <c r="H69" s="261"/>
      <c r="I69" s="261"/>
      <c r="J69" s="264">
        <v>0</v>
      </c>
      <c r="K69" s="267"/>
      <c r="L69" s="270"/>
      <c r="M69" s="299"/>
      <c r="N69" s="255"/>
      <c r="O69" s="255"/>
      <c r="P69" s="255"/>
      <c r="Q69" s="258"/>
      <c r="R69" s="11" t="s">
        <v>317</v>
      </c>
      <c r="S69" s="11" t="s">
        <v>318</v>
      </c>
      <c r="T69" s="11" t="s">
        <v>45</v>
      </c>
      <c r="U69" s="12">
        <v>11</v>
      </c>
      <c r="V69" s="12">
        <v>11</v>
      </c>
      <c r="W69" s="37" t="s">
        <v>319</v>
      </c>
      <c r="X69" s="37" t="s">
        <v>320</v>
      </c>
      <c r="Y69" s="14">
        <v>1</v>
      </c>
      <c r="Z69" s="15">
        <v>1</v>
      </c>
      <c r="AA69" s="14">
        <v>4</v>
      </c>
      <c r="AB69" s="14">
        <v>1</v>
      </c>
      <c r="AC69" s="16">
        <v>0</v>
      </c>
      <c r="AD69" s="12">
        <v>0</v>
      </c>
      <c r="AE69" s="16"/>
      <c r="AF69" s="156"/>
      <c r="AG69" s="16"/>
      <c r="AH69" s="16"/>
      <c r="AI69" s="46">
        <f t="shared" si="16"/>
        <v>0</v>
      </c>
      <c r="AJ69" s="12">
        <v>0</v>
      </c>
      <c r="AK69" s="12">
        <v>0</v>
      </c>
      <c r="AL69" s="12">
        <v>0</v>
      </c>
      <c r="AM69" s="12" t="s">
        <v>577</v>
      </c>
      <c r="AN69" s="12" t="s">
        <v>578</v>
      </c>
      <c r="AO69" s="18"/>
      <c r="AP69" s="18"/>
      <c r="AQ69" s="13"/>
      <c r="AR69" s="13"/>
      <c r="AS69" s="102"/>
      <c r="AT69" s="102"/>
      <c r="AU69" s="12">
        <f t="shared" si="17"/>
        <v>5</v>
      </c>
      <c r="AV69" s="12">
        <f t="shared" si="18"/>
        <v>2</v>
      </c>
      <c r="AW69" s="257"/>
      <c r="AX69" s="218" t="s">
        <v>570</v>
      </c>
      <c r="AY69" s="145" t="s">
        <v>571</v>
      </c>
      <c r="AZ69" s="146"/>
      <c r="BA69" s="146"/>
      <c r="BB69" s="146"/>
      <c r="BC69" s="147"/>
      <c r="BD69" s="147"/>
    </row>
    <row r="70" spans="1:56" ht="122.4" customHeight="1" x14ac:dyDescent="0.3">
      <c r="A70" s="20" t="s">
        <v>34</v>
      </c>
      <c r="B70" s="20" t="s">
        <v>57</v>
      </c>
      <c r="C70" s="20" t="s">
        <v>36</v>
      </c>
      <c r="D70" s="20" t="s">
        <v>200</v>
      </c>
      <c r="E70" s="20" t="s">
        <v>321</v>
      </c>
      <c r="F70" s="20" t="s">
        <v>322</v>
      </c>
      <c r="G70" s="20" t="s">
        <v>40</v>
      </c>
      <c r="H70" s="20" t="s">
        <v>60</v>
      </c>
      <c r="I70" s="20" t="s">
        <v>305</v>
      </c>
      <c r="J70" s="21">
        <f>'[3]1. Iniciativas-PA (2)'!M21</f>
        <v>11416661327</v>
      </c>
      <c r="K70" s="103">
        <f>'[3]EJEC SEPT 30'!C18</f>
        <v>11416661327</v>
      </c>
      <c r="L70" s="157">
        <v>8119330472</v>
      </c>
      <c r="M70" s="157">
        <v>2024379803</v>
      </c>
      <c r="N70" s="23">
        <v>11687204340</v>
      </c>
      <c r="O70" s="23">
        <v>0</v>
      </c>
      <c r="P70" s="23">
        <f t="shared" ref="P70:P72" si="20">(N70*0.03)+N70</f>
        <v>12037820470.200001</v>
      </c>
      <c r="Q70" s="11" t="s">
        <v>323</v>
      </c>
      <c r="R70" s="11" t="s">
        <v>324</v>
      </c>
      <c r="S70" s="104" t="s">
        <v>325</v>
      </c>
      <c r="T70" s="11" t="s">
        <v>45</v>
      </c>
      <c r="U70" s="12">
        <v>16</v>
      </c>
      <c r="V70" s="12">
        <v>16</v>
      </c>
      <c r="W70" s="105" t="s">
        <v>326</v>
      </c>
      <c r="X70" s="13" t="s">
        <v>327</v>
      </c>
      <c r="Y70" s="14">
        <v>4</v>
      </c>
      <c r="Z70" s="15">
        <v>0</v>
      </c>
      <c r="AA70" s="14">
        <v>3</v>
      </c>
      <c r="AB70" s="14">
        <v>5</v>
      </c>
      <c r="AC70" s="16">
        <v>2</v>
      </c>
      <c r="AD70" s="16">
        <v>0</v>
      </c>
      <c r="AE70" s="16"/>
      <c r="AF70" s="153"/>
      <c r="AG70" s="16"/>
      <c r="AH70" s="16"/>
      <c r="AI70" s="46">
        <f t="shared" si="16"/>
        <v>0</v>
      </c>
      <c r="AJ70" s="12">
        <v>0</v>
      </c>
      <c r="AK70" s="12">
        <v>0</v>
      </c>
      <c r="AL70" s="12">
        <v>0</v>
      </c>
      <c r="AM70" s="171" t="s">
        <v>579</v>
      </c>
      <c r="AN70" s="12" t="s">
        <v>580</v>
      </c>
      <c r="AO70" s="18"/>
      <c r="AP70" s="18"/>
      <c r="AQ70" s="13"/>
      <c r="AR70" s="13"/>
      <c r="AS70" s="102"/>
      <c r="AT70" s="102"/>
      <c r="AU70" s="12">
        <f t="shared" si="17"/>
        <v>9</v>
      </c>
      <c r="AV70" s="12">
        <f t="shared" si="18"/>
        <v>5</v>
      </c>
      <c r="AW70" s="258"/>
      <c r="AX70" s="218" t="s">
        <v>570</v>
      </c>
      <c r="AY70" s="145" t="s">
        <v>581</v>
      </c>
      <c r="AZ70" s="146"/>
      <c r="BA70" s="146"/>
      <c r="BB70" s="146"/>
      <c r="BC70" s="147"/>
      <c r="BD70" s="147"/>
    </row>
    <row r="71" spans="1:56" ht="326.39999999999998" x14ac:dyDescent="0.3">
      <c r="A71" s="20" t="s">
        <v>34</v>
      </c>
      <c r="B71" s="20" t="s">
        <v>57</v>
      </c>
      <c r="C71" s="20" t="s">
        <v>36</v>
      </c>
      <c r="D71" s="20" t="s">
        <v>200</v>
      </c>
      <c r="E71" s="20" t="s">
        <v>328</v>
      </c>
      <c r="F71" s="20" t="s">
        <v>329</v>
      </c>
      <c r="G71" s="20" t="s">
        <v>40</v>
      </c>
      <c r="H71" s="20" t="s">
        <v>330</v>
      </c>
      <c r="I71" s="20" t="s">
        <v>331</v>
      </c>
      <c r="J71" s="21">
        <v>265263138507</v>
      </c>
      <c r="K71" s="22">
        <v>264905846434</v>
      </c>
      <c r="L71" s="157">
        <v>414287057808</v>
      </c>
      <c r="M71" s="220">
        <v>405542871165</v>
      </c>
      <c r="N71" s="23">
        <v>241101518190</v>
      </c>
      <c r="O71" s="23">
        <v>77075338531</v>
      </c>
      <c r="P71" s="23">
        <f t="shared" si="20"/>
        <v>248334563735.70001</v>
      </c>
      <c r="Q71" s="11" t="s">
        <v>332</v>
      </c>
      <c r="R71" s="11" t="s">
        <v>333</v>
      </c>
      <c r="S71" s="11" t="s">
        <v>334</v>
      </c>
      <c r="T71" s="11" t="s">
        <v>54</v>
      </c>
      <c r="U71" s="12">
        <v>9</v>
      </c>
      <c r="V71" s="12">
        <v>9</v>
      </c>
      <c r="W71" s="13" t="s">
        <v>335</v>
      </c>
      <c r="X71" s="13" t="s">
        <v>336</v>
      </c>
      <c r="Y71" s="14">
        <v>9</v>
      </c>
      <c r="Z71" s="15">
        <v>9</v>
      </c>
      <c r="AA71" s="14">
        <v>9</v>
      </c>
      <c r="AB71" s="14">
        <v>9</v>
      </c>
      <c r="AC71" s="16">
        <v>9</v>
      </c>
      <c r="AD71" s="16">
        <v>9</v>
      </c>
      <c r="AE71" s="16"/>
      <c r="AF71" s="153"/>
      <c r="AG71" s="16"/>
      <c r="AH71" s="16"/>
      <c r="AI71" s="12">
        <f>AD71</f>
        <v>9</v>
      </c>
      <c r="AJ71" s="12">
        <v>0</v>
      </c>
      <c r="AK71" s="12">
        <v>9</v>
      </c>
      <c r="AL71" s="12">
        <v>0</v>
      </c>
      <c r="AM71" s="12" t="s">
        <v>582</v>
      </c>
      <c r="AN71" s="12" t="s">
        <v>41</v>
      </c>
      <c r="AO71" s="18"/>
      <c r="AP71" s="18"/>
      <c r="AQ71" s="13"/>
      <c r="AR71" s="13"/>
      <c r="AS71" s="102"/>
      <c r="AT71" s="102"/>
      <c r="AU71" s="12">
        <f t="shared" si="17"/>
        <v>9</v>
      </c>
      <c r="AV71" s="12">
        <f>+_xlfn.IFS(T71="Acumulado",Z71+AI71+AJ71+AL71,T71="Capacidad",AI71,T71="Flujo",AI71,T71="Reducción",AI71,T71="Stock",AI71)</f>
        <v>9</v>
      </c>
      <c r="AW71" s="11" t="s">
        <v>337</v>
      </c>
      <c r="AX71" s="221" t="s">
        <v>337</v>
      </c>
      <c r="AY71" s="145" t="s">
        <v>583</v>
      </c>
      <c r="AZ71" s="146"/>
      <c r="BA71" s="146"/>
      <c r="BB71" s="222"/>
      <c r="BC71" s="147"/>
      <c r="BD71" s="147"/>
    </row>
    <row r="72" spans="1:56" ht="102" x14ac:dyDescent="0.3">
      <c r="A72" s="20" t="s">
        <v>34</v>
      </c>
      <c r="B72" s="20" t="s">
        <v>182</v>
      </c>
      <c r="C72" s="20" t="s">
        <v>36</v>
      </c>
      <c r="D72" s="20" t="s">
        <v>37</v>
      </c>
      <c r="E72" s="20" t="s">
        <v>338</v>
      </c>
      <c r="F72" s="20" t="s">
        <v>584</v>
      </c>
      <c r="G72" s="20" t="s">
        <v>40</v>
      </c>
      <c r="H72" s="20" t="s">
        <v>41</v>
      </c>
      <c r="I72" s="106" t="s">
        <v>297</v>
      </c>
      <c r="J72" s="21">
        <f>'[3]1. Iniciativas-PA (2)'!M23</f>
        <v>378000000</v>
      </c>
      <c r="K72" s="22">
        <v>349950000</v>
      </c>
      <c r="L72" s="157">
        <v>320744180</v>
      </c>
      <c r="M72" s="220">
        <v>317226834</v>
      </c>
      <c r="N72" s="23">
        <v>325494264</v>
      </c>
      <c r="O72" s="23">
        <v>26905600</v>
      </c>
      <c r="P72" s="23">
        <f t="shared" si="20"/>
        <v>335259091.92000002</v>
      </c>
      <c r="Q72" s="11" t="s">
        <v>585</v>
      </c>
      <c r="R72" s="11" t="s">
        <v>586</v>
      </c>
      <c r="S72" s="11" t="s">
        <v>587</v>
      </c>
      <c r="T72" s="11" t="s">
        <v>54</v>
      </c>
      <c r="U72" s="30">
        <v>1</v>
      </c>
      <c r="V72" s="30">
        <v>1</v>
      </c>
      <c r="W72" s="32" t="s">
        <v>588</v>
      </c>
      <c r="X72" s="32" t="s">
        <v>589</v>
      </c>
      <c r="Y72" s="92">
        <v>1</v>
      </c>
      <c r="Z72" s="29">
        <v>1</v>
      </c>
      <c r="AA72" s="92">
        <v>1</v>
      </c>
      <c r="AB72" s="92">
        <v>1</v>
      </c>
      <c r="AC72" s="93">
        <v>1</v>
      </c>
      <c r="AD72" s="188">
        <v>1</v>
      </c>
      <c r="AE72" s="188"/>
      <c r="AF72" s="93"/>
      <c r="AG72" s="188"/>
      <c r="AH72" s="188"/>
      <c r="AI72" s="162">
        <f>AB72</f>
        <v>1</v>
      </c>
      <c r="AJ72" s="11">
        <v>0</v>
      </c>
      <c r="AK72" s="30">
        <v>1</v>
      </c>
      <c r="AL72" s="11">
        <v>0</v>
      </c>
      <c r="AM72" s="12" t="s">
        <v>590</v>
      </c>
      <c r="AN72" s="12" t="s">
        <v>591</v>
      </c>
      <c r="AO72" s="95"/>
      <c r="AP72" s="37"/>
      <c r="AQ72" s="68"/>
      <c r="AR72" s="37"/>
      <c r="AS72" s="209"/>
      <c r="AT72" s="209"/>
      <c r="AU72" s="67">
        <f>+_xlfn.IFS(T72="Acumulado",Y72+AA72+#REF!+AK72,T72="Capacidad",AK72,T72="Flujo",AK72,T72="Reducción",AK72,T72="Stock",AK72)</f>
        <v>1</v>
      </c>
      <c r="AV72" s="30">
        <f>+_xlfn.IFS(T72="Acumulado",Z72+AI72+AJ72+AL72,T72="Capacidad",AI72,T72="Flujo",AI72,T72="Reducción",AI72,T72="Stock",AI72)</f>
        <v>1</v>
      </c>
      <c r="AW72" s="11" t="s">
        <v>339</v>
      </c>
      <c r="AX72" s="223" t="s">
        <v>339</v>
      </c>
      <c r="AY72" s="145" t="s">
        <v>592</v>
      </c>
      <c r="AZ72" s="146"/>
      <c r="BA72" s="146"/>
      <c r="BB72" s="222"/>
      <c r="BC72" s="224"/>
      <c r="BD72" s="147"/>
    </row>
    <row r="73" spans="1:56" ht="141.75" customHeight="1" x14ac:dyDescent="0.3">
      <c r="A73" s="259" t="s">
        <v>340</v>
      </c>
      <c r="B73" s="259" t="s">
        <v>341</v>
      </c>
      <c r="C73" s="259" t="s">
        <v>36</v>
      </c>
      <c r="D73" s="259" t="s">
        <v>200</v>
      </c>
      <c r="E73" s="259" t="s">
        <v>342</v>
      </c>
      <c r="F73" s="259" t="s">
        <v>343</v>
      </c>
      <c r="G73" s="259" t="s">
        <v>344</v>
      </c>
      <c r="H73" s="259" t="s">
        <v>345</v>
      </c>
      <c r="I73" s="259" t="s">
        <v>346</v>
      </c>
      <c r="J73" s="291">
        <v>27506259564</v>
      </c>
      <c r="K73" s="291">
        <v>27476054848</v>
      </c>
      <c r="L73" s="294">
        <v>86966571451</v>
      </c>
      <c r="M73" s="285">
        <v>71452091886</v>
      </c>
      <c r="N73" s="288">
        <v>59168712232</v>
      </c>
      <c r="O73" s="288">
        <v>105994234</v>
      </c>
      <c r="P73" s="288" t="s">
        <v>347</v>
      </c>
      <c r="Q73" s="256" t="s">
        <v>348</v>
      </c>
      <c r="R73" s="85" t="s">
        <v>349</v>
      </c>
      <c r="S73" s="11" t="s">
        <v>350</v>
      </c>
      <c r="T73" s="11" t="s">
        <v>195</v>
      </c>
      <c r="U73" s="12">
        <v>12822</v>
      </c>
      <c r="V73" s="12">
        <v>12822</v>
      </c>
      <c r="W73" s="13" t="s">
        <v>351</v>
      </c>
      <c r="X73" s="13" t="s">
        <v>352</v>
      </c>
      <c r="Y73" s="14">
        <v>17822</v>
      </c>
      <c r="Z73" s="15">
        <v>5000</v>
      </c>
      <c r="AA73" s="14">
        <v>22822</v>
      </c>
      <c r="AB73" s="14">
        <v>18510</v>
      </c>
      <c r="AC73" s="16">
        <v>27822</v>
      </c>
      <c r="AD73" s="201">
        <v>4062</v>
      </c>
      <c r="AE73" s="16"/>
      <c r="AF73" s="156"/>
      <c r="AG73" s="16"/>
      <c r="AH73" s="16"/>
      <c r="AI73" s="12">
        <f>AD73+AE73+AG73+AH73</f>
        <v>4062</v>
      </c>
      <c r="AJ73" s="225"/>
      <c r="AK73" s="12">
        <v>32822</v>
      </c>
      <c r="AL73" s="107"/>
      <c r="AM73" s="201" t="s">
        <v>593</v>
      </c>
      <c r="AN73" s="201" t="s">
        <v>41</v>
      </c>
      <c r="AO73" s="66"/>
      <c r="AP73" s="13"/>
      <c r="AQ73" s="226"/>
      <c r="AR73" s="226"/>
      <c r="AS73" s="202"/>
      <c r="AT73" s="203"/>
      <c r="AU73" s="12">
        <f>+_xlfn.IFS(T73="Acumulado",Y73+AA73+AC73+AK73,T73="Capacidad",AK73,T73="Flujo",AK73,T73="Reducción",AK73,T73="Stock",AK73)</f>
        <v>32822</v>
      </c>
      <c r="AV73" s="12">
        <f>Z73+AB73+AI73</f>
        <v>27572</v>
      </c>
      <c r="AW73" s="256" t="s">
        <v>233</v>
      </c>
      <c r="AX73" s="148" t="s">
        <v>233</v>
      </c>
      <c r="AY73" s="148" t="s">
        <v>594</v>
      </c>
      <c r="AZ73" s="146"/>
      <c r="BA73" s="146"/>
      <c r="BB73" s="197"/>
      <c r="BC73" s="147"/>
      <c r="BD73" s="147"/>
    </row>
    <row r="74" spans="1:56" ht="163.19999999999999" x14ac:dyDescent="0.3">
      <c r="A74" s="260"/>
      <c r="B74" s="260"/>
      <c r="C74" s="260"/>
      <c r="D74" s="260"/>
      <c r="E74" s="260"/>
      <c r="F74" s="260"/>
      <c r="G74" s="260"/>
      <c r="H74" s="260"/>
      <c r="I74" s="260"/>
      <c r="J74" s="292"/>
      <c r="K74" s="292"/>
      <c r="L74" s="295"/>
      <c r="M74" s="286"/>
      <c r="N74" s="289"/>
      <c r="O74" s="289"/>
      <c r="P74" s="289"/>
      <c r="Q74" s="257"/>
      <c r="R74" s="65" t="s">
        <v>353</v>
      </c>
      <c r="S74" s="11" t="s">
        <v>354</v>
      </c>
      <c r="T74" s="11" t="s">
        <v>45</v>
      </c>
      <c r="U74" s="12">
        <v>0</v>
      </c>
      <c r="V74" s="12">
        <v>0</v>
      </c>
      <c r="W74" s="13" t="s">
        <v>355</v>
      </c>
      <c r="X74" s="13" t="s">
        <v>356</v>
      </c>
      <c r="Y74" s="14">
        <v>20000</v>
      </c>
      <c r="Z74" s="15">
        <v>25077</v>
      </c>
      <c r="AA74" s="227">
        <v>16000</v>
      </c>
      <c r="AB74" s="227">
        <v>16804</v>
      </c>
      <c r="AC74" s="108">
        <v>16000</v>
      </c>
      <c r="AD74" s="201">
        <v>0</v>
      </c>
      <c r="AE74" s="108"/>
      <c r="AF74" s="153"/>
      <c r="AG74" s="108"/>
      <c r="AH74" s="108"/>
      <c r="AI74" s="12">
        <f>AD74+AE74+AG74+AH74</f>
        <v>0</v>
      </c>
      <c r="AJ74" s="228"/>
      <c r="AK74" s="109">
        <v>16000</v>
      </c>
      <c r="AL74" s="228"/>
      <c r="AM74" s="201" t="s">
        <v>595</v>
      </c>
      <c r="AN74" s="201" t="s">
        <v>41</v>
      </c>
      <c r="AO74" s="110"/>
      <c r="AP74" s="13"/>
      <c r="AQ74" s="229"/>
      <c r="AR74" s="229"/>
      <c r="AS74" s="202"/>
      <c r="AT74" s="203"/>
      <c r="AU74" s="12">
        <f>+_xlfn.IFS(T74="Acumulado",Y74+AA74+AC74+AK74,T74="Capacidad",AK74,T74="Flujo",AK74,T74="Reducción",AK74,T74="Stock",AK74)</f>
        <v>68000</v>
      </c>
      <c r="AV74" s="12">
        <f>Z74+AB74+AI74</f>
        <v>41881</v>
      </c>
      <c r="AW74" s="257"/>
      <c r="AX74" s="148" t="s">
        <v>233</v>
      </c>
      <c r="AY74" s="148" t="s">
        <v>594</v>
      </c>
      <c r="AZ74" s="146"/>
      <c r="BA74" s="146"/>
      <c r="BB74" s="146"/>
      <c r="BC74" s="147"/>
      <c r="BD74" s="147"/>
    </row>
    <row r="75" spans="1:56" ht="142.80000000000001" x14ac:dyDescent="0.3">
      <c r="A75" s="261"/>
      <c r="B75" s="261"/>
      <c r="C75" s="261"/>
      <c r="D75" s="261"/>
      <c r="E75" s="261"/>
      <c r="F75" s="261"/>
      <c r="G75" s="261"/>
      <c r="H75" s="261"/>
      <c r="I75" s="261"/>
      <c r="J75" s="293"/>
      <c r="K75" s="293"/>
      <c r="L75" s="296"/>
      <c r="M75" s="287"/>
      <c r="N75" s="290"/>
      <c r="O75" s="290"/>
      <c r="P75" s="290"/>
      <c r="Q75" s="258"/>
      <c r="R75" s="11" t="s">
        <v>357</v>
      </c>
      <c r="S75" s="11" t="s">
        <v>358</v>
      </c>
      <c r="T75" s="11" t="s">
        <v>195</v>
      </c>
      <c r="U75" s="12">
        <v>1569</v>
      </c>
      <c r="V75" s="12">
        <v>1569</v>
      </c>
      <c r="W75" s="13" t="s">
        <v>359</v>
      </c>
      <c r="X75" s="13" t="s">
        <v>360</v>
      </c>
      <c r="Y75" s="14">
        <v>2109</v>
      </c>
      <c r="Z75" s="15">
        <v>656</v>
      </c>
      <c r="AA75" s="227">
        <v>2541</v>
      </c>
      <c r="AB75" s="227">
        <v>2225</v>
      </c>
      <c r="AC75" s="108">
        <v>2973</v>
      </c>
      <c r="AD75" s="201">
        <v>0</v>
      </c>
      <c r="AE75" s="108"/>
      <c r="AF75" s="156"/>
      <c r="AG75" s="108"/>
      <c r="AH75" s="108"/>
      <c r="AI75" s="12">
        <f>AD75+AE75+AG75+AH75</f>
        <v>0</v>
      </c>
      <c r="AJ75" s="228"/>
      <c r="AK75" s="109">
        <v>3405</v>
      </c>
      <c r="AL75" s="228"/>
      <c r="AM75" s="201" t="s">
        <v>596</v>
      </c>
      <c r="AN75" s="201" t="s">
        <v>41</v>
      </c>
      <c r="AO75" s="111"/>
      <c r="AP75" s="230"/>
      <c r="AQ75" s="229"/>
      <c r="AR75" s="229"/>
      <c r="AS75" s="202"/>
      <c r="AT75" s="203"/>
      <c r="AU75" s="12">
        <f>+_xlfn.IFS(T75="Acumulado",Y75+AA75+AC75+AK75,T75="Capacidad",AK75,T75="Flujo",AK75,T75="Reducción",AK75,T75="Stock",AK75)</f>
        <v>3405</v>
      </c>
      <c r="AV75" s="12">
        <f>Z75+AB75+AI75</f>
        <v>2881</v>
      </c>
      <c r="AW75" s="258"/>
      <c r="AX75" s="148" t="s">
        <v>233</v>
      </c>
      <c r="AY75" s="148" t="s">
        <v>594</v>
      </c>
      <c r="AZ75" s="146"/>
      <c r="BA75" s="146"/>
      <c r="BB75" s="146"/>
      <c r="BC75" s="147"/>
      <c r="BD75" s="147"/>
    </row>
    <row r="76" spans="1:56" ht="367.2" customHeight="1" x14ac:dyDescent="0.3">
      <c r="A76" s="273" t="s">
        <v>198</v>
      </c>
      <c r="B76" s="246" t="s">
        <v>361</v>
      </c>
      <c r="C76" s="273" t="s">
        <v>41</v>
      </c>
      <c r="D76" s="273" t="s">
        <v>200</v>
      </c>
      <c r="E76" s="273" t="s">
        <v>362</v>
      </c>
      <c r="F76" s="273" t="s">
        <v>363</v>
      </c>
      <c r="G76" s="273" t="s">
        <v>40</v>
      </c>
      <c r="H76" s="273" t="s">
        <v>41</v>
      </c>
      <c r="I76" s="273" t="s">
        <v>41</v>
      </c>
      <c r="J76" s="281"/>
      <c r="K76" s="282"/>
      <c r="L76" s="278"/>
      <c r="M76" s="278"/>
      <c r="N76" s="271"/>
      <c r="O76" s="271"/>
      <c r="P76" s="271" t="s">
        <v>364</v>
      </c>
      <c r="Q76" s="271" t="s">
        <v>364</v>
      </c>
      <c r="R76" s="36" t="s">
        <v>365</v>
      </c>
      <c r="S76" s="36" t="s">
        <v>366</v>
      </c>
      <c r="T76" s="36" t="s">
        <v>257</v>
      </c>
      <c r="U76" s="43">
        <v>0</v>
      </c>
      <c r="V76" s="12">
        <f t="shared" ref="V76:V83" si="21">Z76</f>
        <v>32</v>
      </c>
      <c r="W76" s="13" t="s">
        <v>367</v>
      </c>
      <c r="X76" s="13" t="s">
        <v>368</v>
      </c>
      <c r="Y76" s="44">
        <v>32</v>
      </c>
      <c r="Z76" s="15">
        <v>32</v>
      </c>
      <c r="AA76" s="44">
        <v>32</v>
      </c>
      <c r="AB76" s="44">
        <v>32</v>
      </c>
      <c r="AC76" s="45">
        <v>34</v>
      </c>
      <c r="AD76" s="43">
        <v>7</v>
      </c>
      <c r="AE76" s="45"/>
      <c r="AF76" s="153"/>
      <c r="AG76" s="45"/>
      <c r="AH76" s="45"/>
      <c r="AI76" s="12">
        <f>AD76+AE76+AG76+AH76</f>
        <v>7</v>
      </c>
      <c r="AJ76" s="43"/>
      <c r="AK76" s="43">
        <v>34</v>
      </c>
      <c r="AL76" s="43"/>
      <c r="AM76" s="12" t="s">
        <v>597</v>
      </c>
      <c r="AN76" s="12" t="s">
        <v>598</v>
      </c>
      <c r="AO76" s="48"/>
      <c r="AP76" s="48"/>
      <c r="AQ76" s="47"/>
      <c r="AR76" s="47"/>
      <c r="AS76" s="172"/>
      <c r="AT76" s="172"/>
      <c r="AU76" s="12">
        <f>+_xlfn.IFS(T76="Acumulado",Y76+AA76+AC76+AK76,T76="Capacidad",AK76,T76="Flujo",AK76,T76="Reducción",AK76,T76="Stock",AK76)</f>
        <v>132</v>
      </c>
      <c r="AV76" s="12">
        <f>+_xlfn.IFS(T76="Acumulado",Z76+AB76+AI76+AJ76+AL76,T76="Capacidad",AI76,T76="Flujo",AI76,T76="Reducción",AI76,T76="Stock",AI76)</f>
        <v>71</v>
      </c>
      <c r="AW76" s="248" t="s">
        <v>369</v>
      </c>
      <c r="AX76" s="52" t="s">
        <v>369</v>
      </c>
      <c r="AY76" s="148" t="s">
        <v>599</v>
      </c>
      <c r="AZ76" s="146"/>
      <c r="BA76" s="146"/>
      <c r="BB76" s="146"/>
      <c r="BC76" s="219"/>
      <c r="BD76" s="147"/>
    </row>
    <row r="77" spans="1:56" ht="204" customHeight="1" x14ac:dyDescent="0.3">
      <c r="A77" s="271"/>
      <c r="B77" s="249"/>
      <c r="C77" s="271"/>
      <c r="D77" s="271"/>
      <c r="E77" s="271"/>
      <c r="F77" s="271"/>
      <c r="G77" s="271"/>
      <c r="H77" s="271"/>
      <c r="I77" s="271"/>
      <c r="J77" s="281"/>
      <c r="K77" s="284"/>
      <c r="L77" s="279"/>
      <c r="M77" s="279"/>
      <c r="N77" s="271"/>
      <c r="O77" s="271"/>
      <c r="P77" s="271"/>
      <c r="Q77" s="271"/>
      <c r="R77" s="112" t="s">
        <v>370</v>
      </c>
      <c r="S77" s="112" t="s">
        <v>371</v>
      </c>
      <c r="T77" s="112" t="s">
        <v>257</v>
      </c>
      <c r="U77" s="113">
        <v>0</v>
      </c>
      <c r="V77" s="114">
        <f t="shared" si="21"/>
        <v>3</v>
      </c>
      <c r="W77" s="13"/>
      <c r="X77" s="13"/>
      <c r="Y77" s="44">
        <v>3</v>
      </c>
      <c r="Z77" s="15">
        <v>3</v>
      </c>
      <c r="AA77" s="44" t="s">
        <v>372</v>
      </c>
      <c r="AB77" s="44"/>
      <c r="AC77" s="44" t="s">
        <v>372</v>
      </c>
      <c r="AD77" s="44" t="s">
        <v>372</v>
      </c>
      <c r="AE77" s="115"/>
      <c r="AF77" s="115"/>
      <c r="AG77" s="115"/>
      <c r="AH77" s="115"/>
      <c r="AI77" s="14"/>
      <c r="AJ77" s="43"/>
      <c r="AK77" s="115" t="s">
        <v>372</v>
      </c>
      <c r="AL77" s="43"/>
      <c r="AM77" s="44" t="s">
        <v>372</v>
      </c>
      <c r="AN77" s="44" t="s">
        <v>372</v>
      </c>
      <c r="AO77" s="14"/>
      <c r="AP77" s="14"/>
      <c r="AQ77" s="14"/>
      <c r="AR77" s="14"/>
      <c r="AS77" s="14"/>
      <c r="AT77" s="14"/>
      <c r="AU77" s="14">
        <v>3</v>
      </c>
      <c r="AV77" s="14">
        <f>+_xlfn.IFS(T77="Acumulado",Z77+AI77+AJ77+AL77,T77="Capacidad",AI77,T77="Flujo",AI77,T77="Reducción",AI77,T77="Stock",AI77)</f>
        <v>3</v>
      </c>
      <c r="AW77" s="272"/>
      <c r="AX77" s="52" t="s">
        <v>369</v>
      </c>
      <c r="AY77" s="148" t="s">
        <v>599</v>
      </c>
      <c r="AZ77" s="146"/>
      <c r="BA77" s="146"/>
      <c r="BB77" s="146"/>
      <c r="BC77" s="219"/>
      <c r="BD77" s="147"/>
    </row>
    <row r="78" spans="1:56" s="8" customFormat="1" ht="244.95" customHeight="1" x14ac:dyDescent="0.3">
      <c r="A78" s="273" t="s">
        <v>198</v>
      </c>
      <c r="B78" s="246" t="s">
        <v>373</v>
      </c>
      <c r="C78" s="273" t="s">
        <v>41</v>
      </c>
      <c r="D78" s="273" t="s">
        <v>200</v>
      </c>
      <c r="E78" s="273" t="s">
        <v>374</v>
      </c>
      <c r="F78" s="273" t="s">
        <v>375</v>
      </c>
      <c r="G78" s="273" t="s">
        <v>40</v>
      </c>
      <c r="H78" s="273" t="s">
        <v>376</v>
      </c>
      <c r="I78" s="273" t="s">
        <v>41</v>
      </c>
      <c r="J78" s="281"/>
      <c r="K78" s="282"/>
      <c r="L78" s="279"/>
      <c r="M78" s="279"/>
      <c r="N78" s="271"/>
      <c r="O78" s="271"/>
      <c r="P78" s="271" t="s">
        <v>364</v>
      </c>
      <c r="Q78" s="271" t="s">
        <v>364</v>
      </c>
      <c r="R78" s="248" t="s">
        <v>377</v>
      </c>
      <c r="S78" s="36" t="s">
        <v>378</v>
      </c>
      <c r="T78" s="36" t="s">
        <v>257</v>
      </c>
      <c r="U78" s="43">
        <v>0</v>
      </c>
      <c r="V78" s="12">
        <f t="shared" si="21"/>
        <v>45204</v>
      </c>
      <c r="W78" s="13" t="s">
        <v>379</v>
      </c>
      <c r="X78" s="13" t="s">
        <v>380</v>
      </c>
      <c r="Y78" s="44">
        <v>40300</v>
      </c>
      <c r="Z78" s="15">
        <v>45204</v>
      </c>
      <c r="AA78" s="44">
        <v>44200</v>
      </c>
      <c r="AB78" s="44">
        <v>52245.5</v>
      </c>
      <c r="AC78" s="45">
        <v>44200</v>
      </c>
      <c r="AD78" s="43">
        <v>8748</v>
      </c>
      <c r="AE78" s="183"/>
      <c r="AF78" s="153"/>
      <c r="AG78" s="45"/>
      <c r="AH78" s="183"/>
      <c r="AI78" s="12">
        <f t="shared" ref="AI78:AI92" si="22">AD78+AE78+AG78+AH78</f>
        <v>8748</v>
      </c>
      <c r="AJ78" s="43"/>
      <c r="AK78" s="43">
        <v>44200</v>
      </c>
      <c r="AL78" s="43"/>
      <c r="AM78" s="12" t="s">
        <v>600</v>
      </c>
      <c r="AN78" s="12" t="s">
        <v>598</v>
      </c>
      <c r="AO78" s="48"/>
      <c r="AP78" s="48"/>
      <c r="AQ78" s="47"/>
      <c r="AR78" s="47"/>
      <c r="AS78" s="172"/>
      <c r="AT78" s="172"/>
      <c r="AU78" s="12">
        <f>+_xlfn.IFS(T78="Acumulado",Y78+AA78+AC78+AK78,T78="Capacidad",AK78,T78="Flujo",AK78,T78="Reducción",AK78,T78="Stock",AK78)</f>
        <v>172900</v>
      </c>
      <c r="AV78" s="12">
        <f>+_xlfn.IFS(T78="Acumulado",Z78+AB78+AI78+AJ78+AL78,T78="Capacidad",AI78,T78="Flujo",AI78,T78="Reducción",AI78,T78="Stock",AI78)</f>
        <v>106197.5</v>
      </c>
      <c r="AW78" s="272"/>
      <c r="AX78" s="52" t="s">
        <v>369</v>
      </c>
      <c r="AY78" s="148" t="s">
        <v>601</v>
      </c>
      <c r="AZ78" s="146"/>
      <c r="BA78" s="146"/>
      <c r="BB78" s="146"/>
      <c r="BC78" s="219"/>
      <c r="BD78" s="147"/>
    </row>
    <row r="79" spans="1:56" s="8" customFormat="1" ht="244.95" customHeight="1" x14ac:dyDescent="0.3">
      <c r="A79" s="273"/>
      <c r="B79" s="280"/>
      <c r="C79" s="273"/>
      <c r="D79" s="273"/>
      <c r="E79" s="273"/>
      <c r="F79" s="273"/>
      <c r="G79" s="273"/>
      <c r="H79" s="273"/>
      <c r="I79" s="273"/>
      <c r="J79" s="281"/>
      <c r="K79" s="283"/>
      <c r="L79" s="279"/>
      <c r="M79" s="279"/>
      <c r="N79" s="271"/>
      <c r="O79" s="271"/>
      <c r="P79" s="271"/>
      <c r="Q79" s="271"/>
      <c r="R79" s="249"/>
      <c r="S79" s="36" t="s">
        <v>381</v>
      </c>
      <c r="T79" s="36" t="s">
        <v>54</v>
      </c>
      <c r="U79" s="43">
        <v>3</v>
      </c>
      <c r="V79" s="12"/>
      <c r="W79" s="13" t="s">
        <v>382</v>
      </c>
      <c r="X79" s="13" t="s">
        <v>383</v>
      </c>
      <c r="Y79" s="44"/>
      <c r="Z79" s="15"/>
      <c r="AA79" s="231">
        <v>0.86680000000000001</v>
      </c>
      <c r="AB79" s="231">
        <v>0.86680000000000001</v>
      </c>
      <c r="AC79" s="116" t="s">
        <v>384</v>
      </c>
      <c r="AD79" s="43" t="s">
        <v>364</v>
      </c>
      <c r="AE79" s="183"/>
      <c r="AF79" s="153"/>
      <c r="AG79" s="45"/>
      <c r="AH79" s="183"/>
      <c r="AI79" s="232">
        <f>AB79</f>
        <v>0.86680000000000001</v>
      </c>
      <c r="AJ79" s="43"/>
      <c r="AK79" s="43" t="s">
        <v>384</v>
      </c>
      <c r="AL79" s="43"/>
      <c r="AM79" s="12" t="s">
        <v>602</v>
      </c>
      <c r="AN79" s="12" t="s">
        <v>603</v>
      </c>
      <c r="AO79" s="47"/>
      <c r="AP79" s="47"/>
      <c r="AQ79" s="47"/>
      <c r="AR79" s="47"/>
      <c r="AS79" s="43"/>
      <c r="AT79" s="43"/>
      <c r="AU79" s="116">
        <v>0.86680000000000001</v>
      </c>
      <c r="AV79" s="116">
        <f>+_xlfn.IFS(T79="Acumulado",Z79+AI79+AJ79+AL79,T79="Capacidad",AI79,T79="Flujo",AI79,T79="Reducción",AI79,T79="Stock",AI79)</f>
        <v>0.86680000000000001</v>
      </c>
      <c r="AW79" s="272"/>
      <c r="AX79" s="52" t="s">
        <v>369</v>
      </c>
      <c r="AY79" s="148" t="s">
        <v>601</v>
      </c>
      <c r="AZ79" s="146"/>
      <c r="BA79" s="146"/>
      <c r="BB79" s="146"/>
      <c r="BC79" s="219"/>
      <c r="BD79" s="147"/>
    </row>
    <row r="80" spans="1:56" s="8" customFormat="1" ht="160.19999999999999" customHeight="1" x14ac:dyDescent="0.3">
      <c r="A80" s="273"/>
      <c r="B80" s="280"/>
      <c r="C80" s="273"/>
      <c r="D80" s="273"/>
      <c r="E80" s="273"/>
      <c r="F80" s="273"/>
      <c r="G80" s="273"/>
      <c r="H80" s="273" t="s">
        <v>385</v>
      </c>
      <c r="I80" s="273"/>
      <c r="J80" s="281"/>
      <c r="K80" s="283"/>
      <c r="L80" s="279"/>
      <c r="M80" s="279"/>
      <c r="N80" s="271"/>
      <c r="O80" s="271"/>
      <c r="P80" s="271"/>
      <c r="Q80" s="271"/>
      <c r="R80" s="36" t="s">
        <v>377</v>
      </c>
      <c r="S80" s="36" t="s">
        <v>386</v>
      </c>
      <c r="T80" s="36" t="s">
        <v>257</v>
      </c>
      <c r="U80" s="43">
        <v>0</v>
      </c>
      <c r="V80" s="12">
        <f t="shared" si="21"/>
        <v>50</v>
      </c>
      <c r="W80" s="13" t="s">
        <v>387</v>
      </c>
      <c r="X80" s="13" t="s">
        <v>388</v>
      </c>
      <c r="Y80" s="44">
        <v>50</v>
      </c>
      <c r="Z80" s="15">
        <v>50</v>
      </c>
      <c r="AA80" s="44">
        <v>55</v>
      </c>
      <c r="AB80" s="44">
        <v>55</v>
      </c>
      <c r="AC80" s="45">
        <v>60</v>
      </c>
      <c r="AD80" s="43">
        <v>6</v>
      </c>
      <c r="AE80" s="45"/>
      <c r="AF80" s="153"/>
      <c r="AG80" s="45"/>
      <c r="AH80" s="45"/>
      <c r="AI80" s="12">
        <f t="shared" si="22"/>
        <v>6</v>
      </c>
      <c r="AJ80" s="43"/>
      <c r="AK80" s="43">
        <v>65</v>
      </c>
      <c r="AL80" s="43"/>
      <c r="AM80" s="12" t="s">
        <v>604</v>
      </c>
      <c r="AN80" s="12" t="s">
        <v>598</v>
      </c>
      <c r="AO80" s="48"/>
      <c r="AP80" s="48"/>
      <c r="AQ80" s="47"/>
      <c r="AR80" s="47"/>
      <c r="AS80" s="172"/>
      <c r="AT80" s="172"/>
      <c r="AU80" s="12">
        <f>+_xlfn.IFS(T80="Acumulado",Y80+AA80+AC80+AK80,T80="Capacidad",AK80,T80="Flujo",AK80,T80="Reducción",AK80,T80="Stock",AK80)</f>
        <v>230</v>
      </c>
      <c r="AV80" s="12">
        <f>+_xlfn.IFS(T80="Acumulado",Z80+AB80+AI80+AJ80+AL80,T80="Capacidad",AI80,T80="Flujo",AI80,T80="Reducción",AI80,T80="Stock",AI80)</f>
        <v>111</v>
      </c>
      <c r="AW80" s="272"/>
      <c r="AX80" s="52" t="s">
        <v>369</v>
      </c>
      <c r="AY80" s="148" t="s">
        <v>601</v>
      </c>
      <c r="AZ80" s="146"/>
      <c r="BA80" s="146"/>
      <c r="BB80" s="146"/>
      <c r="BC80" s="219"/>
      <c r="BD80" s="147"/>
    </row>
    <row r="81" spans="1:56" s="8" customFormat="1" ht="409.6" x14ac:dyDescent="0.3">
      <c r="A81" s="273"/>
      <c r="B81" s="280"/>
      <c r="C81" s="273"/>
      <c r="D81" s="273"/>
      <c r="E81" s="273"/>
      <c r="F81" s="273"/>
      <c r="G81" s="273"/>
      <c r="H81" s="273"/>
      <c r="I81" s="273"/>
      <c r="J81" s="281"/>
      <c r="K81" s="283"/>
      <c r="L81" s="279"/>
      <c r="M81" s="279"/>
      <c r="N81" s="271"/>
      <c r="O81" s="271"/>
      <c r="P81" s="271"/>
      <c r="Q81" s="271"/>
      <c r="R81" s="36" t="s">
        <v>389</v>
      </c>
      <c r="S81" s="36" t="s">
        <v>390</v>
      </c>
      <c r="T81" s="36" t="s">
        <v>257</v>
      </c>
      <c r="U81" s="43">
        <v>0</v>
      </c>
      <c r="V81" s="12">
        <f t="shared" si="21"/>
        <v>12641</v>
      </c>
      <c r="W81" s="13" t="s">
        <v>391</v>
      </c>
      <c r="X81" s="13" t="s">
        <v>392</v>
      </c>
      <c r="Y81" s="44">
        <v>12000</v>
      </c>
      <c r="Z81" s="15">
        <v>12641</v>
      </c>
      <c r="AA81" s="44">
        <v>13000</v>
      </c>
      <c r="AB81" s="44">
        <v>13023</v>
      </c>
      <c r="AC81" s="45">
        <v>13200</v>
      </c>
      <c r="AD81" s="43">
        <v>1885</v>
      </c>
      <c r="AE81" s="183"/>
      <c r="AF81" s="153"/>
      <c r="AG81" s="45"/>
      <c r="AH81" s="183"/>
      <c r="AI81" s="12">
        <f t="shared" si="22"/>
        <v>1885</v>
      </c>
      <c r="AJ81" s="43"/>
      <c r="AK81" s="43">
        <v>13400</v>
      </c>
      <c r="AL81" s="43"/>
      <c r="AM81" s="12" t="s">
        <v>605</v>
      </c>
      <c r="AN81" s="12" t="s">
        <v>606</v>
      </c>
      <c r="AO81" s="48"/>
      <c r="AP81" s="48"/>
      <c r="AQ81" s="47"/>
      <c r="AR81" s="47"/>
      <c r="AS81" s="172"/>
      <c r="AT81" s="172"/>
      <c r="AU81" s="12">
        <f>+_xlfn.IFS(T81="Acumulado",Y81+AA81+AC81+AK81,T81="Capacidad",AK81,T81="Flujo",AK81,T81="Reducción",AK81,T81="Stock",AK81)</f>
        <v>51600</v>
      </c>
      <c r="AV81" s="12">
        <f>+_xlfn.IFS(T81="Acumulado",Z81+AB81+AI81+AJ81+AL81,T81="Capacidad",AI81,T81="Flujo",AI81,T81="Reducción",AI81,T81="Stock",AI81)</f>
        <v>27549</v>
      </c>
      <c r="AW81" s="272"/>
      <c r="AX81" s="52" t="s">
        <v>369</v>
      </c>
      <c r="AY81" s="148" t="s">
        <v>601</v>
      </c>
      <c r="AZ81" s="146"/>
      <c r="BA81" s="146"/>
      <c r="BB81" s="146"/>
      <c r="BC81" s="219"/>
      <c r="BD81" s="147"/>
    </row>
    <row r="82" spans="1:56" s="8" customFormat="1" ht="183.6" x14ac:dyDescent="0.3">
      <c r="A82" s="273"/>
      <c r="B82" s="247"/>
      <c r="C82" s="273"/>
      <c r="D82" s="273"/>
      <c r="E82" s="273"/>
      <c r="F82" s="273"/>
      <c r="G82" s="273"/>
      <c r="H82" s="273"/>
      <c r="I82" s="273"/>
      <c r="J82" s="281"/>
      <c r="K82" s="284"/>
      <c r="L82" s="279"/>
      <c r="M82" s="279"/>
      <c r="N82" s="271"/>
      <c r="O82" s="271"/>
      <c r="P82" s="271"/>
      <c r="Q82" s="271"/>
      <c r="R82" s="36" t="s">
        <v>393</v>
      </c>
      <c r="S82" s="36" t="s">
        <v>394</v>
      </c>
      <c r="T82" s="36" t="s">
        <v>257</v>
      </c>
      <c r="U82" s="43">
        <v>0</v>
      </c>
      <c r="V82" s="43">
        <f t="shared" si="21"/>
        <v>0</v>
      </c>
      <c r="W82" s="13" t="s">
        <v>395</v>
      </c>
      <c r="X82" s="13" t="s">
        <v>396</v>
      </c>
      <c r="Y82" s="44">
        <v>4</v>
      </c>
      <c r="Z82" s="15">
        <v>0</v>
      </c>
      <c r="AA82" s="44">
        <v>0</v>
      </c>
      <c r="AB82" s="44">
        <v>4</v>
      </c>
      <c r="AC82" s="44" t="s">
        <v>607</v>
      </c>
      <c r="AD82" s="44" t="s">
        <v>607</v>
      </c>
      <c r="AE82" s="14"/>
      <c r="AF82" s="115"/>
      <c r="AG82" s="115"/>
      <c r="AH82" s="64"/>
      <c r="AI82" s="14"/>
      <c r="AJ82" s="43"/>
      <c r="AK82" s="43">
        <v>0</v>
      </c>
      <c r="AL82" s="43"/>
      <c r="AM82" s="44" t="s">
        <v>607</v>
      </c>
      <c r="AN82" s="44" t="s">
        <v>607</v>
      </c>
      <c r="AO82" s="48"/>
      <c r="AP82" s="48"/>
      <c r="AQ82" s="47"/>
      <c r="AR82" s="47"/>
      <c r="AS82" s="172"/>
      <c r="AT82" s="172"/>
      <c r="AU82" s="14">
        <f>AB82</f>
        <v>4</v>
      </c>
      <c r="AV82" s="14">
        <f>+_xlfn.IFS(T82="Acumulado",Z82+AB82+AI82+AJ82+AL82,T82="Capacidad",AI82,T82="Flujo",AI82,T82="Reducción",AI82,T82="Stock",AI82)</f>
        <v>4</v>
      </c>
      <c r="AW82" s="249"/>
      <c r="AX82" s="52" t="s">
        <v>369</v>
      </c>
      <c r="AY82" s="148" t="s">
        <v>601</v>
      </c>
      <c r="AZ82" s="146"/>
      <c r="BA82" s="146"/>
      <c r="BB82" s="146"/>
      <c r="BC82" s="219"/>
      <c r="BD82" s="147"/>
    </row>
    <row r="83" spans="1:56" s="8" customFormat="1" ht="81" customHeight="1" x14ac:dyDescent="0.3">
      <c r="A83" s="273" t="s">
        <v>198</v>
      </c>
      <c r="B83" s="246" t="s">
        <v>397</v>
      </c>
      <c r="C83" s="273" t="s">
        <v>41</v>
      </c>
      <c r="D83" s="273" t="s">
        <v>200</v>
      </c>
      <c r="E83" s="273" t="s">
        <v>398</v>
      </c>
      <c r="F83" s="273" t="s">
        <v>399</v>
      </c>
      <c r="G83" s="273" t="s">
        <v>40</v>
      </c>
      <c r="H83" s="273" t="s">
        <v>41</v>
      </c>
      <c r="I83" s="273" t="s">
        <v>41</v>
      </c>
      <c r="J83" s="274"/>
      <c r="K83" s="275"/>
      <c r="L83" s="278"/>
      <c r="M83" s="278"/>
      <c r="N83" s="271"/>
      <c r="O83" s="271"/>
      <c r="P83" s="271" t="s">
        <v>400</v>
      </c>
      <c r="Q83" s="271" t="s">
        <v>400</v>
      </c>
      <c r="R83" s="36" t="s">
        <v>401</v>
      </c>
      <c r="S83" s="36" t="s">
        <v>402</v>
      </c>
      <c r="T83" s="36" t="s">
        <v>54</v>
      </c>
      <c r="U83" s="43">
        <v>0</v>
      </c>
      <c r="V83" s="12">
        <f t="shared" si="21"/>
        <v>1</v>
      </c>
      <c r="W83" s="13" t="s">
        <v>403</v>
      </c>
      <c r="X83" s="13" t="s">
        <v>404</v>
      </c>
      <c r="Y83" s="44">
        <v>1</v>
      </c>
      <c r="Z83" s="15">
        <v>1</v>
      </c>
      <c r="AA83" s="44">
        <v>1</v>
      </c>
      <c r="AB83" s="44">
        <v>1</v>
      </c>
      <c r="AC83" s="45">
        <v>1</v>
      </c>
      <c r="AD83" s="122">
        <v>0</v>
      </c>
      <c r="AE83" s="45"/>
      <c r="AF83" s="156"/>
      <c r="AG83" s="45"/>
      <c r="AH83" s="45"/>
      <c r="AI83" s="12">
        <f>AD83</f>
        <v>0</v>
      </c>
      <c r="AJ83" s="43"/>
      <c r="AK83" s="43">
        <v>1</v>
      </c>
      <c r="AL83" s="43"/>
      <c r="AM83" s="12" t="s">
        <v>608</v>
      </c>
      <c r="AN83" s="12" t="s">
        <v>41</v>
      </c>
      <c r="AO83" s="48"/>
      <c r="AP83" s="48"/>
      <c r="AQ83" s="47"/>
      <c r="AR83" s="47"/>
      <c r="AS83" s="172"/>
      <c r="AT83" s="172"/>
      <c r="AU83" s="12">
        <f>+_xlfn.IFS(T83="Acumulado",Y83+AA83+AC83+AK83,T83="Capacidad",AK83,T83="Flujo",AK83,T83="Reducción",AK83,T83="Stock",AK83)</f>
        <v>1</v>
      </c>
      <c r="AV83" s="12">
        <f>+_xlfn.IFS(T83="Acumulado",Z83+AI83+AJ83+AL83,T83="Capacidad",AI83,T83="Flujo",AI83,T83="Reducción",AI83,T83="Stock",AI83)</f>
        <v>0</v>
      </c>
      <c r="AW83" s="248" t="s">
        <v>405</v>
      </c>
      <c r="AX83" s="52" t="s">
        <v>609</v>
      </c>
      <c r="AY83" s="148" t="s">
        <v>610</v>
      </c>
      <c r="AZ83" s="146"/>
      <c r="BA83" s="146"/>
      <c r="BB83" s="146"/>
      <c r="BC83" s="147"/>
      <c r="BD83" s="147"/>
    </row>
    <row r="84" spans="1:56" s="8" customFormat="1" ht="202.5" customHeight="1" x14ac:dyDescent="0.3">
      <c r="A84" s="273"/>
      <c r="B84" s="280"/>
      <c r="C84" s="273"/>
      <c r="D84" s="273"/>
      <c r="E84" s="273"/>
      <c r="F84" s="273"/>
      <c r="G84" s="273"/>
      <c r="H84" s="273"/>
      <c r="I84" s="273"/>
      <c r="J84" s="274"/>
      <c r="K84" s="276"/>
      <c r="L84" s="279"/>
      <c r="M84" s="279"/>
      <c r="N84" s="271"/>
      <c r="O84" s="271"/>
      <c r="P84" s="271"/>
      <c r="Q84" s="271"/>
      <c r="R84" s="36" t="s">
        <v>406</v>
      </c>
      <c r="S84" s="36" t="s">
        <v>407</v>
      </c>
      <c r="T84" s="36" t="s">
        <v>76</v>
      </c>
      <c r="U84" s="43">
        <v>124</v>
      </c>
      <c r="V84" s="43">
        <v>124</v>
      </c>
      <c r="W84" s="47" t="s">
        <v>408</v>
      </c>
      <c r="X84" s="47" t="s">
        <v>409</v>
      </c>
      <c r="Y84" s="44">
        <v>1000</v>
      </c>
      <c r="Z84" s="15">
        <v>897</v>
      </c>
      <c r="AA84" s="44">
        <v>1000</v>
      </c>
      <c r="AB84" s="44">
        <v>91</v>
      </c>
      <c r="AC84" s="45">
        <v>1500</v>
      </c>
      <c r="AD84" s="122">
        <v>0</v>
      </c>
      <c r="AE84" s="45"/>
      <c r="AF84" s="156"/>
      <c r="AG84" s="45"/>
      <c r="AH84" s="45"/>
      <c r="AI84" s="12">
        <f t="shared" ref="AI84:AI87" si="23">AD84</f>
        <v>0</v>
      </c>
      <c r="AJ84" s="43"/>
      <c r="AK84" s="43">
        <v>2000</v>
      </c>
      <c r="AL84" s="43"/>
      <c r="AM84" s="12" t="s">
        <v>608</v>
      </c>
      <c r="AN84" s="12" t="s">
        <v>41</v>
      </c>
      <c r="AO84" s="48"/>
      <c r="AP84" s="48"/>
      <c r="AQ84" s="47"/>
      <c r="AR84" s="47"/>
      <c r="AS84" s="172"/>
      <c r="AT84" s="172"/>
      <c r="AU84" s="12">
        <f>+_xlfn.IFS(T84="Acumulado",Y84+AA84+AC84+AK84,T84="Capacidad",AK84,T84="Flujo",AK84,T84="Reducción",AK84,T84="Stock",AK84)</f>
        <v>2000</v>
      </c>
      <c r="AV84" s="12">
        <f>+_xlfn.IFS(T84="Acumulado",Z84+AI84+AJ84+AL84,T84="Capacidad",AI84,T84="Flujo",AI84,T84="Reducción",AI84,T84="Stock",AI84)</f>
        <v>0</v>
      </c>
      <c r="AW84" s="272"/>
      <c r="AX84" s="52" t="s">
        <v>609</v>
      </c>
      <c r="AY84" s="148" t="s">
        <v>610</v>
      </c>
      <c r="AZ84" s="146"/>
      <c r="BA84" s="146"/>
      <c r="BB84" s="146"/>
      <c r="BC84" s="147"/>
      <c r="BD84" s="147"/>
    </row>
    <row r="85" spans="1:56" ht="121.5" customHeight="1" x14ac:dyDescent="0.3">
      <c r="A85" s="273"/>
      <c r="B85" s="280"/>
      <c r="C85" s="273"/>
      <c r="D85" s="273"/>
      <c r="E85" s="273"/>
      <c r="F85" s="273"/>
      <c r="G85" s="273"/>
      <c r="H85" s="273"/>
      <c r="I85" s="273"/>
      <c r="J85" s="274"/>
      <c r="K85" s="276"/>
      <c r="L85" s="279"/>
      <c r="M85" s="279"/>
      <c r="N85" s="271"/>
      <c r="O85" s="271"/>
      <c r="P85" s="271"/>
      <c r="Q85" s="271"/>
      <c r="R85" s="36" t="s">
        <v>410</v>
      </c>
      <c r="S85" s="36" t="s">
        <v>411</v>
      </c>
      <c r="T85" s="36" t="s">
        <v>54</v>
      </c>
      <c r="U85" s="43">
        <v>0</v>
      </c>
      <c r="V85" s="12">
        <f t="shared" ref="V85:V87" si="24">Z85</f>
        <v>1</v>
      </c>
      <c r="W85" s="13" t="s">
        <v>412</v>
      </c>
      <c r="X85" s="13" t="s">
        <v>413</v>
      </c>
      <c r="Y85" s="44">
        <v>1</v>
      </c>
      <c r="Z85" s="15">
        <v>1</v>
      </c>
      <c r="AA85" s="44">
        <v>1</v>
      </c>
      <c r="AB85" s="44">
        <v>1</v>
      </c>
      <c r="AC85" s="45">
        <v>1</v>
      </c>
      <c r="AD85" s="45">
        <v>0</v>
      </c>
      <c r="AE85" s="45"/>
      <c r="AF85" s="156"/>
      <c r="AG85" s="45"/>
      <c r="AH85" s="45"/>
      <c r="AI85" s="12">
        <f t="shared" si="23"/>
        <v>0</v>
      </c>
      <c r="AJ85" s="43"/>
      <c r="AK85" s="43">
        <v>1</v>
      </c>
      <c r="AL85" s="43"/>
      <c r="AM85" s="12" t="s">
        <v>608</v>
      </c>
      <c r="AN85" s="12" t="s">
        <v>41</v>
      </c>
      <c r="AO85" s="48"/>
      <c r="AP85" s="48"/>
      <c r="AQ85" s="47"/>
      <c r="AR85" s="47"/>
      <c r="AS85" s="172"/>
      <c r="AT85" s="172"/>
      <c r="AU85" s="12">
        <f>+_xlfn.IFS(T85="Acumulado",Y85+AA85+AC85+AK85,T85="Capacidad",AK85,T85="Flujo",AK85,T85="Reducción",AK85,T85="Stock",AK85)</f>
        <v>1</v>
      </c>
      <c r="AV85" s="12">
        <f>+_xlfn.IFS(T85="Acumulado",Z85+AI85+AJ85+AL85,T85="Capacidad",AI85,T85="Flujo",AI85,T85="Reducción",AI85,T85="Stock",AI85)</f>
        <v>0</v>
      </c>
      <c r="AW85" s="272"/>
      <c r="AX85" s="52" t="s">
        <v>609</v>
      </c>
      <c r="AY85" s="148" t="s">
        <v>610</v>
      </c>
      <c r="AZ85" s="146"/>
      <c r="BA85" s="146"/>
      <c r="BB85" s="146"/>
      <c r="BC85" s="147"/>
      <c r="BD85" s="147"/>
    </row>
    <row r="86" spans="1:56" ht="40.5" customHeight="1" x14ac:dyDescent="0.3">
      <c r="A86" s="273"/>
      <c r="B86" s="280"/>
      <c r="C86" s="273"/>
      <c r="D86" s="273"/>
      <c r="E86" s="273"/>
      <c r="F86" s="273"/>
      <c r="G86" s="273"/>
      <c r="H86" s="273"/>
      <c r="I86" s="273"/>
      <c r="J86" s="274"/>
      <c r="K86" s="276"/>
      <c r="L86" s="279"/>
      <c r="M86" s="279"/>
      <c r="N86" s="271"/>
      <c r="O86" s="271"/>
      <c r="P86" s="271"/>
      <c r="Q86" s="271"/>
      <c r="R86" s="36" t="s">
        <v>414</v>
      </c>
      <c r="S86" s="36" t="s">
        <v>415</v>
      </c>
      <c r="T86" s="36" t="s">
        <v>54</v>
      </c>
      <c r="U86" s="36">
        <v>0</v>
      </c>
      <c r="V86" s="11">
        <f t="shared" si="24"/>
        <v>1</v>
      </c>
      <c r="W86" s="37" t="s">
        <v>41</v>
      </c>
      <c r="X86" s="37" t="s">
        <v>41</v>
      </c>
      <c r="Y86" s="38">
        <v>1</v>
      </c>
      <c r="Z86" s="29">
        <v>1</v>
      </c>
      <c r="AA86" s="38">
        <v>0</v>
      </c>
      <c r="AB86" s="38">
        <v>0</v>
      </c>
      <c r="AC86" s="16">
        <v>0</v>
      </c>
      <c r="AD86" s="16">
        <v>0</v>
      </c>
      <c r="AE86" s="233"/>
      <c r="AF86" s="93"/>
      <c r="AG86" s="45"/>
      <c r="AH86" s="233"/>
      <c r="AI86" s="12">
        <f t="shared" si="23"/>
        <v>0</v>
      </c>
      <c r="AJ86" s="40"/>
      <c r="AK86" s="39" t="s">
        <v>384</v>
      </c>
      <c r="AL86" s="40"/>
      <c r="AM86" s="211" t="s">
        <v>556</v>
      </c>
      <c r="AN86" s="211" t="s">
        <v>556</v>
      </c>
      <c r="AO86" s="117"/>
      <c r="AP86" s="117"/>
      <c r="AQ86" s="118"/>
      <c r="AR86" s="118"/>
      <c r="AS86" s="234"/>
      <c r="AT86" s="234"/>
      <c r="AU86" s="63">
        <v>1</v>
      </c>
      <c r="AV86" s="30">
        <f>+_xlfn.IFS(T86="Acumulado",Z86+AI86+AJ86+AL86,T86="Capacidad",AI86,T86="Flujo",AI86,T86="Reducción",AI86,T86="Stock",AI86)</f>
        <v>0</v>
      </c>
      <c r="AW86" s="272"/>
      <c r="AX86" s="52" t="s">
        <v>609</v>
      </c>
      <c r="AY86" s="148" t="s">
        <v>610</v>
      </c>
      <c r="AZ86" s="146"/>
      <c r="BA86" s="146"/>
      <c r="BB86" s="146"/>
      <c r="BC86" s="147"/>
      <c r="BD86" s="147"/>
    </row>
    <row r="87" spans="1:56" ht="121.5" customHeight="1" x14ac:dyDescent="0.3">
      <c r="A87" s="273"/>
      <c r="B87" s="247"/>
      <c r="C87" s="273"/>
      <c r="D87" s="273"/>
      <c r="E87" s="273"/>
      <c r="F87" s="273"/>
      <c r="G87" s="273"/>
      <c r="H87" s="273"/>
      <c r="I87" s="273"/>
      <c r="J87" s="274"/>
      <c r="K87" s="277"/>
      <c r="L87" s="279"/>
      <c r="M87" s="279"/>
      <c r="N87" s="271"/>
      <c r="O87" s="271"/>
      <c r="P87" s="271"/>
      <c r="Q87" s="271"/>
      <c r="R87" s="36" t="s">
        <v>416</v>
      </c>
      <c r="S87" s="36" t="s">
        <v>417</v>
      </c>
      <c r="T87" s="36" t="s">
        <v>76</v>
      </c>
      <c r="U87" s="43">
        <v>0</v>
      </c>
      <c r="V87" s="12">
        <f t="shared" si="24"/>
        <v>7</v>
      </c>
      <c r="W87" s="13" t="s">
        <v>418</v>
      </c>
      <c r="X87" s="13" t="s">
        <v>419</v>
      </c>
      <c r="Y87" s="44">
        <v>7</v>
      </c>
      <c r="Z87" s="15">
        <v>7</v>
      </c>
      <c r="AA87" s="44">
        <v>7</v>
      </c>
      <c r="AB87" s="44">
        <v>7</v>
      </c>
      <c r="AC87" s="45">
        <v>7</v>
      </c>
      <c r="AD87" s="45">
        <v>0</v>
      </c>
      <c r="AE87" s="45"/>
      <c r="AF87" s="156"/>
      <c r="AG87" s="45"/>
      <c r="AH87" s="45"/>
      <c r="AI87" s="12">
        <f t="shared" si="23"/>
        <v>0</v>
      </c>
      <c r="AJ87" s="43"/>
      <c r="AK87" s="43">
        <v>7</v>
      </c>
      <c r="AL87" s="43"/>
      <c r="AM87" s="12" t="s">
        <v>608</v>
      </c>
      <c r="AN87" s="12" t="s">
        <v>41</v>
      </c>
      <c r="AO87" s="48"/>
      <c r="AP87" s="48"/>
      <c r="AQ87" s="47"/>
      <c r="AR87" s="47"/>
      <c r="AS87" s="172"/>
      <c r="AT87" s="172"/>
      <c r="AU87" s="12">
        <f t="shared" ref="AU87:AU93" si="25">+_xlfn.IFS(T87="Acumulado",Y87+AA87+AC87+AK87,T87="Capacidad",AK87,T87="Flujo",AK87,T87="Reducción",AK87,T87="Stock",AK87)</f>
        <v>7</v>
      </c>
      <c r="AV87" s="12">
        <f>+_xlfn.IFS(T87="Acumulado",Z87+AI87+AJ87+AL87,T87="Capacidad",AI87,T87="Flujo",AI87,T87="Reducción",AI87,T87="Stock",AI87)</f>
        <v>0</v>
      </c>
      <c r="AW87" s="249"/>
      <c r="AX87" s="52" t="s">
        <v>609</v>
      </c>
      <c r="AY87" s="148" t="s">
        <v>610</v>
      </c>
      <c r="AZ87" s="146"/>
      <c r="BA87" s="146"/>
      <c r="BB87" s="146"/>
      <c r="BC87" s="147"/>
      <c r="BD87" s="147"/>
    </row>
    <row r="88" spans="1:56" ht="202.5" customHeight="1" x14ac:dyDescent="0.3">
      <c r="A88" s="259" t="s">
        <v>34</v>
      </c>
      <c r="B88" s="259" t="s">
        <v>57</v>
      </c>
      <c r="C88" s="259" t="s">
        <v>36</v>
      </c>
      <c r="D88" s="259" t="s">
        <v>200</v>
      </c>
      <c r="E88" s="259" t="s">
        <v>420</v>
      </c>
      <c r="F88" s="259" t="s">
        <v>421</v>
      </c>
      <c r="G88" s="259" t="s">
        <v>40</v>
      </c>
      <c r="H88" s="259" t="s">
        <v>330</v>
      </c>
      <c r="I88" s="259" t="s">
        <v>331</v>
      </c>
      <c r="J88" s="262">
        <v>50481316627</v>
      </c>
      <c r="K88" s="265">
        <v>50481316623.720001</v>
      </c>
      <c r="L88" s="268">
        <v>53523800000</v>
      </c>
      <c r="M88" s="250">
        <v>52980327050</v>
      </c>
      <c r="N88" s="253">
        <v>27264544334</v>
      </c>
      <c r="O88" s="253">
        <v>187656050</v>
      </c>
      <c r="P88" s="253">
        <f>(N88*0.03)+N88</f>
        <v>28082480664.02</v>
      </c>
      <c r="Q88" s="256" t="s">
        <v>422</v>
      </c>
      <c r="R88" s="11" t="s">
        <v>423</v>
      </c>
      <c r="S88" s="11" t="s">
        <v>424</v>
      </c>
      <c r="T88" s="11" t="s">
        <v>45</v>
      </c>
      <c r="U88" s="12">
        <v>3</v>
      </c>
      <c r="V88" s="12">
        <v>5</v>
      </c>
      <c r="W88" s="13" t="s">
        <v>425</v>
      </c>
      <c r="X88" s="13" t="s">
        <v>426</v>
      </c>
      <c r="Y88" s="14">
        <v>5</v>
      </c>
      <c r="Z88" s="15">
        <v>5</v>
      </c>
      <c r="AA88" s="14">
        <v>4</v>
      </c>
      <c r="AB88" s="14">
        <v>4</v>
      </c>
      <c r="AC88" s="16">
        <v>1</v>
      </c>
      <c r="AD88" s="16">
        <v>0</v>
      </c>
      <c r="AE88" s="16"/>
      <c r="AF88" s="153"/>
      <c r="AG88" s="16"/>
      <c r="AH88" s="16"/>
      <c r="AI88" s="12">
        <f>AD88</f>
        <v>0</v>
      </c>
      <c r="AJ88" s="225">
        <v>0</v>
      </c>
      <c r="AK88" s="12">
        <v>3</v>
      </c>
      <c r="AL88" s="225">
        <v>0</v>
      </c>
      <c r="AM88" s="12" t="s">
        <v>611</v>
      </c>
      <c r="AN88" s="12" t="s">
        <v>612</v>
      </c>
      <c r="AO88" s="18"/>
      <c r="AP88" s="18"/>
      <c r="AQ88" s="13"/>
      <c r="AR88" s="13"/>
      <c r="AS88" s="102"/>
      <c r="AT88" s="102"/>
      <c r="AU88" s="12">
        <f t="shared" si="25"/>
        <v>13</v>
      </c>
      <c r="AV88" s="12">
        <f t="shared" ref="AV88:AV93" si="26">+_xlfn.IFS(T88="Acumulado",Z88+AB88+AI88+AJ88+AL88,T88="Capacidad",AI88,T88="Flujo",AI88,T88="Reducción",AI88,T88="Stock",AI88)</f>
        <v>9</v>
      </c>
      <c r="AW88" s="256" t="s">
        <v>337</v>
      </c>
      <c r="AX88" s="221" t="s">
        <v>337</v>
      </c>
      <c r="AY88" s="148" t="s">
        <v>613</v>
      </c>
      <c r="AZ88" s="196"/>
      <c r="BA88" s="146"/>
      <c r="BB88" s="222"/>
      <c r="BC88" s="147"/>
      <c r="BD88" s="147"/>
    </row>
    <row r="89" spans="1:56" ht="202.5" customHeight="1" x14ac:dyDescent="0.3">
      <c r="A89" s="260"/>
      <c r="B89" s="260"/>
      <c r="C89" s="260"/>
      <c r="D89" s="260"/>
      <c r="E89" s="260"/>
      <c r="F89" s="260"/>
      <c r="G89" s="260"/>
      <c r="H89" s="260"/>
      <c r="I89" s="260"/>
      <c r="J89" s="263">
        <v>0</v>
      </c>
      <c r="K89" s="266"/>
      <c r="L89" s="269"/>
      <c r="M89" s="251"/>
      <c r="N89" s="254"/>
      <c r="O89" s="254"/>
      <c r="P89" s="254"/>
      <c r="Q89" s="257"/>
      <c r="R89" s="11" t="s">
        <v>427</v>
      </c>
      <c r="S89" s="11" t="s">
        <v>428</v>
      </c>
      <c r="T89" s="11" t="s">
        <v>45</v>
      </c>
      <c r="U89" s="12">
        <v>42</v>
      </c>
      <c r="V89" s="12">
        <v>130</v>
      </c>
      <c r="W89" s="13" t="s">
        <v>429</v>
      </c>
      <c r="X89" s="13" t="s">
        <v>430</v>
      </c>
      <c r="Y89" s="14">
        <v>130</v>
      </c>
      <c r="Z89" s="15">
        <v>130</v>
      </c>
      <c r="AA89" s="14">
        <v>170</v>
      </c>
      <c r="AB89" s="14">
        <v>170</v>
      </c>
      <c r="AC89" s="16">
        <v>0</v>
      </c>
      <c r="AD89" s="16">
        <v>0</v>
      </c>
      <c r="AE89" s="16"/>
      <c r="AF89" s="153"/>
      <c r="AG89" s="16"/>
      <c r="AH89" s="16"/>
      <c r="AI89" s="12">
        <f t="shared" ref="AI89:AI91" si="27">AD89</f>
        <v>0</v>
      </c>
      <c r="AJ89" s="12">
        <v>0</v>
      </c>
      <c r="AK89" s="12">
        <v>100</v>
      </c>
      <c r="AL89" s="12">
        <v>0</v>
      </c>
      <c r="AM89" s="211" t="s">
        <v>556</v>
      </c>
      <c r="AN89" s="211" t="s">
        <v>556</v>
      </c>
      <c r="AO89" s="18"/>
      <c r="AP89" s="18"/>
      <c r="AQ89" s="13"/>
      <c r="AR89" s="13"/>
      <c r="AS89" s="102"/>
      <c r="AT89" s="102"/>
      <c r="AU89" s="12">
        <f t="shared" si="25"/>
        <v>400</v>
      </c>
      <c r="AV89" s="12">
        <f t="shared" si="26"/>
        <v>300</v>
      </c>
      <c r="AW89" s="257"/>
      <c r="AX89" s="221" t="s">
        <v>337</v>
      </c>
      <c r="AY89" s="148" t="s">
        <v>613</v>
      </c>
      <c r="AZ89" s="196"/>
      <c r="BA89" s="146"/>
      <c r="BB89" s="222"/>
      <c r="BC89" s="147"/>
      <c r="BD89" s="147"/>
    </row>
    <row r="90" spans="1:56" ht="202.5" customHeight="1" x14ac:dyDescent="0.3">
      <c r="A90" s="260"/>
      <c r="B90" s="260"/>
      <c r="C90" s="260"/>
      <c r="D90" s="260"/>
      <c r="E90" s="260"/>
      <c r="F90" s="260"/>
      <c r="G90" s="260"/>
      <c r="H90" s="260"/>
      <c r="I90" s="260"/>
      <c r="J90" s="263"/>
      <c r="K90" s="266"/>
      <c r="L90" s="269"/>
      <c r="M90" s="251"/>
      <c r="N90" s="254"/>
      <c r="O90" s="254"/>
      <c r="P90" s="254"/>
      <c r="Q90" s="257"/>
      <c r="R90" s="11" t="s">
        <v>431</v>
      </c>
      <c r="S90" s="11" t="s">
        <v>432</v>
      </c>
      <c r="T90" s="11" t="s">
        <v>45</v>
      </c>
      <c r="U90" s="12">
        <v>0</v>
      </c>
      <c r="V90" s="12">
        <v>0</v>
      </c>
      <c r="W90" s="13" t="s">
        <v>614</v>
      </c>
      <c r="X90" s="13" t="s">
        <v>615</v>
      </c>
      <c r="Y90" s="14"/>
      <c r="Z90" s="15"/>
      <c r="AA90" s="14">
        <v>100</v>
      </c>
      <c r="AB90" s="14">
        <v>239</v>
      </c>
      <c r="AC90" s="16">
        <v>132</v>
      </c>
      <c r="AD90" s="16">
        <v>0</v>
      </c>
      <c r="AE90" s="16"/>
      <c r="AF90" s="153"/>
      <c r="AG90" s="16"/>
      <c r="AH90" s="16"/>
      <c r="AI90" s="12">
        <f t="shared" si="27"/>
        <v>0</v>
      </c>
      <c r="AJ90" s="12"/>
      <c r="AK90" s="12">
        <v>100</v>
      </c>
      <c r="AL90" s="12"/>
      <c r="AM90" s="12" t="s">
        <v>616</v>
      </c>
      <c r="AN90" s="12" t="s">
        <v>41</v>
      </c>
      <c r="AO90" s="18"/>
      <c r="AP90" s="18"/>
      <c r="AQ90" s="13"/>
      <c r="AR90" s="13"/>
      <c r="AS90" s="102"/>
      <c r="AT90" s="102"/>
      <c r="AU90" s="12">
        <f t="shared" si="25"/>
        <v>332</v>
      </c>
      <c r="AV90" s="12">
        <f t="shared" si="26"/>
        <v>239</v>
      </c>
      <c r="AW90" s="257"/>
      <c r="AX90" s="221" t="s">
        <v>337</v>
      </c>
      <c r="AY90" s="148" t="s">
        <v>613</v>
      </c>
      <c r="AZ90" s="196"/>
      <c r="BA90" s="146"/>
      <c r="BB90" s="222"/>
      <c r="BC90" s="147"/>
      <c r="BD90" s="147"/>
    </row>
    <row r="91" spans="1:56" ht="409.5" customHeight="1" x14ac:dyDescent="0.3">
      <c r="A91" s="261"/>
      <c r="B91" s="261"/>
      <c r="C91" s="261"/>
      <c r="D91" s="261"/>
      <c r="E91" s="261"/>
      <c r="F91" s="261"/>
      <c r="G91" s="261"/>
      <c r="H91" s="261"/>
      <c r="I91" s="261"/>
      <c r="J91" s="264">
        <v>0</v>
      </c>
      <c r="K91" s="267"/>
      <c r="L91" s="270"/>
      <c r="M91" s="252"/>
      <c r="N91" s="255"/>
      <c r="O91" s="255"/>
      <c r="P91" s="255"/>
      <c r="Q91" s="258"/>
      <c r="R91" s="11" t="s">
        <v>431</v>
      </c>
      <c r="S91" s="11" t="s">
        <v>433</v>
      </c>
      <c r="T91" s="11" t="s">
        <v>45</v>
      </c>
      <c r="U91" s="12">
        <v>978</v>
      </c>
      <c r="V91" s="12">
        <v>978</v>
      </c>
      <c r="W91" s="13" t="s">
        <v>434</v>
      </c>
      <c r="X91" s="13" t="s">
        <v>435</v>
      </c>
      <c r="Y91" s="14">
        <v>932</v>
      </c>
      <c r="Z91" s="15">
        <v>1583</v>
      </c>
      <c r="AA91" s="14">
        <v>1227</v>
      </c>
      <c r="AB91" s="14">
        <v>1227</v>
      </c>
      <c r="AC91" s="16">
        <v>650</v>
      </c>
      <c r="AD91" s="16">
        <v>0</v>
      </c>
      <c r="AE91" s="16"/>
      <c r="AF91" s="153"/>
      <c r="AG91" s="16"/>
      <c r="AH91" s="16"/>
      <c r="AI91" s="12">
        <f t="shared" si="27"/>
        <v>0</v>
      </c>
      <c r="AJ91" s="12">
        <v>0</v>
      </c>
      <c r="AK91" s="12">
        <v>988</v>
      </c>
      <c r="AL91" s="12">
        <v>0</v>
      </c>
      <c r="AM91" s="12" t="s">
        <v>617</v>
      </c>
      <c r="AN91" s="12" t="s">
        <v>41</v>
      </c>
      <c r="AO91" s="18"/>
      <c r="AP91" s="18"/>
      <c r="AQ91" s="13"/>
      <c r="AR91" s="13"/>
      <c r="AS91" s="102"/>
      <c r="AT91" s="102"/>
      <c r="AU91" s="12">
        <f t="shared" si="25"/>
        <v>3797</v>
      </c>
      <c r="AV91" s="12">
        <f t="shared" si="26"/>
        <v>2810</v>
      </c>
      <c r="AW91" s="258"/>
      <c r="AX91" s="221" t="s">
        <v>337</v>
      </c>
      <c r="AY91" s="148" t="s">
        <v>613</v>
      </c>
      <c r="AZ91" s="146"/>
      <c r="BA91" s="146"/>
      <c r="BB91" s="222"/>
      <c r="BC91" s="147"/>
      <c r="BD91" s="168"/>
    </row>
    <row r="92" spans="1:56" ht="224.4" customHeight="1" x14ac:dyDescent="0.3">
      <c r="A92" s="246" t="s">
        <v>198</v>
      </c>
      <c r="B92" s="246" t="s">
        <v>436</v>
      </c>
      <c r="C92" s="246" t="s">
        <v>41</v>
      </c>
      <c r="D92" s="246" t="s">
        <v>200</v>
      </c>
      <c r="E92" s="33" t="s">
        <v>437</v>
      </c>
      <c r="F92" s="33" t="s">
        <v>438</v>
      </c>
      <c r="G92" s="33" t="s">
        <v>40</v>
      </c>
      <c r="H92" s="33" t="s">
        <v>41</v>
      </c>
      <c r="I92" s="33" t="s">
        <v>41</v>
      </c>
      <c r="J92" s="119"/>
      <c r="K92" s="119"/>
      <c r="L92" s="235">
        <v>0</v>
      </c>
      <c r="M92" s="235"/>
      <c r="N92" s="120">
        <v>0</v>
      </c>
      <c r="O92" s="120"/>
      <c r="P92" s="120">
        <v>0</v>
      </c>
      <c r="Q92" s="34" t="s">
        <v>364</v>
      </c>
      <c r="R92" s="34" t="s">
        <v>439</v>
      </c>
      <c r="S92" s="121" t="s">
        <v>440</v>
      </c>
      <c r="T92" s="121" t="s">
        <v>257</v>
      </c>
      <c r="U92" s="122">
        <v>0</v>
      </c>
      <c r="V92" s="12">
        <f t="shared" ref="V92:V93" si="28">Z92</f>
        <v>26</v>
      </c>
      <c r="W92" s="78" t="s">
        <v>441</v>
      </c>
      <c r="X92" s="78" t="s">
        <v>442</v>
      </c>
      <c r="Y92" s="123">
        <v>26</v>
      </c>
      <c r="Z92" s="15">
        <v>26</v>
      </c>
      <c r="AA92" s="123">
        <v>27</v>
      </c>
      <c r="AB92" s="123">
        <v>27</v>
      </c>
      <c r="AC92" s="124">
        <v>28</v>
      </c>
      <c r="AD92" s="122">
        <v>1</v>
      </c>
      <c r="AE92" s="124"/>
      <c r="AF92" s="153"/>
      <c r="AG92" s="124"/>
      <c r="AH92" s="124"/>
      <c r="AI92" s="12">
        <f t="shared" si="22"/>
        <v>1</v>
      </c>
      <c r="AJ92" s="122"/>
      <c r="AK92" s="122">
        <v>29</v>
      </c>
      <c r="AL92" s="122"/>
      <c r="AM92" s="77" t="s">
        <v>618</v>
      </c>
      <c r="AN92" s="77" t="s">
        <v>619</v>
      </c>
      <c r="AO92" s="126"/>
      <c r="AP92" s="126"/>
      <c r="AQ92" s="125"/>
      <c r="AR92" s="125"/>
      <c r="AS92" s="236"/>
      <c r="AT92" s="236"/>
      <c r="AU92" s="12">
        <f t="shared" si="25"/>
        <v>110</v>
      </c>
      <c r="AV92" s="12">
        <f t="shared" si="26"/>
        <v>54</v>
      </c>
      <c r="AW92" s="248" t="s">
        <v>369</v>
      </c>
      <c r="AX92" s="35" t="s">
        <v>369</v>
      </c>
      <c r="AY92" s="145" t="s">
        <v>620</v>
      </c>
      <c r="AZ92" s="146"/>
      <c r="BA92" s="146"/>
      <c r="BB92" s="146"/>
      <c r="BC92" s="147"/>
      <c r="BD92" s="147"/>
    </row>
    <row r="93" spans="1:56" ht="409.6" x14ac:dyDescent="0.3">
      <c r="A93" s="247"/>
      <c r="B93" s="247"/>
      <c r="C93" s="247"/>
      <c r="D93" s="247"/>
      <c r="E93" s="33" t="s">
        <v>443</v>
      </c>
      <c r="F93" s="33" t="s">
        <v>444</v>
      </c>
      <c r="G93" s="33" t="s">
        <v>40</v>
      </c>
      <c r="H93" s="33" t="s">
        <v>41</v>
      </c>
      <c r="I93" s="33" t="s">
        <v>41</v>
      </c>
      <c r="J93" s="119"/>
      <c r="K93" s="119"/>
      <c r="L93" s="235">
        <v>0</v>
      </c>
      <c r="M93" s="235"/>
      <c r="N93" s="120">
        <v>0</v>
      </c>
      <c r="O93" s="120"/>
      <c r="P93" s="120">
        <v>0</v>
      </c>
      <c r="Q93" s="34" t="s">
        <v>364</v>
      </c>
      <c r="R93" s="34" t="s">
        <v>445</v>
      </c>
      <c r="S93" s="121" t="s">
        <v>446</v>
      </c>
      <c r="T93" s="121" t="s">
        <v>257</v>
      </c>
      <c r="U93" s="122">
        <v>0</v>
      </c>
      <c r="V93" s="12">
        <f t="shared" si="28"/>
        <v>1528</v>
      </c>
      <c r="W93" s="78" t="s">
        <v>447</v>
      </c>
      <c r="X93" s="78" t="s">
        <v>448</v>
      </c>
      <c r="Y93" s="123">
        <v>1300</v>
      </c>
      <c r="Z93" s="15">
        <v>1528</v>
      </c>
      <c r="AA93" s="123">
        <v>1450</v>
      </c>
      <c r="AB93" s="123">
        <v>1460</v>
      </c>
      <c r="AC93" s="124">
        <v>1550</v>
      </c>
      <c r="AD93" s="122">
        <v>322</v>
      </c>
      <c r="AE93" s="124"/>
      <c r="AF93" s="153"/>
      <c r="AG93" s="124"/>
      <c r="AH93" s="124"/>
      <c r="AI93" s="12">
        <f>AD93+AE93+AG93+AH93</f>
        <v>322</v>
      </c>
      <c r="AJ93" s="122"/>
      <c r="AK93" s="122">
        <v>1700</v>
      </c>
      <c r="AL93" s="122"/>
      <c r="AM93" s="77" t="s">
        <v>621</v>
      </c>
      <c r="AN93" s="77" t="s">
        <v>598</v>
      </c>
      <c r="AO93" s="126"/>
      <c r="AP93" s="126"/>
      <c r="AQ93" s="125"/>
      <c r="AR93" s="125"/>
      <c r="AS93" s="236"/>
      <c r="AT93" s="236"/>
      <c r="AU93" s="12">
        <f t="shared" si="25"/>
        <v>6000</v>
      </c>
      <c r="AV93" s="12">
        <f t="shared" si="26"/>
        <v>3310</v>
      </c>
      <c r="AW93" s="249"/>
      <c r="AX93" s="237" t="s">
        <v>369</v>
      </c>
      <c r="AY93" s="145" t="s">
        <v>622</v>
      </c>
      <c r="AZ93" s="146"/>
      <c r="BA93" s="146"/>
      <c r="BB93" s="146"/>
      <c r="BC93" s="147"/>
      <c r="BD93" s="147"/>
    </row>
    <row r="94" spans="1:56" ht="405" customHeight="1" x14ac:dyDescent="0.3">
      <c r="A94" s="20" t="s">
        <v>623</v>
      </c>
      <c r="B94" s="20" t="s">
        <v>624</v>
      </c>
      <c r="C94" s="20" t="s">
        <v>625</v>
      </c>
      <c r="D94" s="20" t="s">
        <v>627</v>
      </c>
      <c r="E94" s="20" t="s">
        <v>628</v>
      </c>
      <c r="F94" s="20" t="s">
        <v>629</v>
      </c>
      <c r="G94" s="20" t="s">
        <v>630</v>
      </c>
      <c r="H94" s="20" t="s">
        <v>41</v>
      </c>
      <c r="I94" s="20" t="s">
        <v>631</v>
      </c>
      <c r="J94" s="21">
        <v>1377233907</v>
      </c>
      <c r="K94" s="22">
        <v>1326789472.3299999</v>
      </c>
      <c r="L94" s="157">
        <v>2387932300</v>
      </c>
      <c r="M94" s="240">
        <v>1225671916</v>
      </c>
      <c r="N94" s="23">
        <v>1644494960</v>
      </c>
      <c r="O94" s="23">
        <v>44387234</v>
      </c>
      <c r="P94" s="245">
        <f>(N94*0.03)+N94</f>
        <v>1693829808.8</v>
      </c>
      <c r="Q94" s="11" t="s">
        <v>626</v>
      </c>
      <c r="R94" s="11" t="s">
        <v>632</v>
      </c>
      <c r="S94" s="23" t="s">
        <v>633</v>
      </c>
      <c r="T94" s="11" t="s">
        <v>54</v>
      </c>
      <c r="U94" s="238">
        <v>1</v>
      </c>
      <c r="V94" s="238">
        <v>1</v>
      </c>
      <c r="W94" s="68" t="s">
        <v>632</v>
      </c>
      <c r="X94" s="68" t="s">
        <v>634</v>
      </c>
      <c r="Y94" s="60">
        <v>1</v>
      </c>
      <c r="Z94" s="29">
        <v>1</v>
      </c>
      <c r="AA94" s="60">
        <v>1</v>
      </c>
      <c r="AB94" s="241">
        <v>1.0003</v>
      </c>
      <c r="AC94" s="239">
        <v>1</v>
      </c>
      <c r="AD94" s="242">
        <v>0.25</v>
      </c>
      <c r="AE94" s="188"/>
      <c r="AF94" s="176"/>
      <c r="AG94" s="188"/>
      <c r="AH94" s="188"/>
      <c r="AI94" s="162">
        <f>AD94</f>
        <v>0.25</v>
      </c>
      <c r="AJ94" s="30"/>
      <c r="AK94" s="238">
        <v>1</v>
      </c>
      <c r="AL94" s="30"/>
      <c r="AM94" s="12" t="s">
        <v>635</v>
      </c>
      <c r="AN94" s="12" t="s">
        <v>636</v>
      </c>
      <c r="AO94" s="74"/>
      <c r="AP94" s="74"/>
      <c r="AQ94" s="32"/>
      <c r="AR94" s="32"/>
      <c r="AS94" s="163"/>
      <c r="AT94" s="163"/>
      <c r="AU94" s="30">
        <f>+_xlfn.IFS(T94="Acumulado",Y94+AA94+#REF!+AK94,T94="Capacidad",AK94,T94="Flujo",AK94,T94="Reducción",AK94,T94="Stock",AK94)</f>
        <v>1</v>
      </c>
      <c r="AV94" s="30">
        <f>+_xlfn.IFS(T94="Acumulado",Z94+AI94+AJ94+AL94,T94="Capacidad",AI94,T94="Flujo",AI94,T94="Reducción",AI94,T94="Stock",AI94)</f>
        <v>0.25</v>
      </c>
      <c r="AW94" s="11" t="s">
        <v>637</v>
      </c>
      <c r="AX94" s="243" t="s">
        <v>637</v>
      </c>
      <c r="AY94" s="216" t="s">
        <v>638</v>
      </c>
      <c r="AZ94" s="146"/>
      <c r="BA94" s="146"/>
      <c r="BB94" s="146"/>
      <c r="BC94" s="147"/>
      <c r="BD94" s="147"/>
    </row>
    <row r="95" spans="1:56" x14ac:dyDescent="0.3">
      <c r="P95" s="244"/>
      <c r="AZ95" s="147"/>
      <c r="BA95" s="147"/>
      <c r="BB95" s="147"/>
      <c r="BC95" s="147"/>
      <c r="BD95" s="147"/>
    </row>
    <row r="96" spans="1:56" x14ac:dyDescent="0.3">
      <c r="P96" s="244"/>
      <c r="AE96" s="71"/>
      <c r="AH96" s="71"/>
      <c r="AZ96" s="147"/>
      <c r="BA96" s="147"/>
      <c r="BB96" s="147"/>
      <c r="BC96" s="147"/>
      <c r="BD96" s="147"/>
    </row>
    <row r="97" spans="16:35" x14ac:dyDescent="0.3">
      <c r="P97" s="244"/>
      <c r="AE97" s="71"/>
      <c r="AH97" s="71"/>
    </row>
    <row r="98" spans="16:35" x14ac:dyDescent="0.3">
      <c r="P98" s="244"/>
      <c r="AI98" s="5"/>
    </row>
    <row r="99" spans="16:35" x14ac:dyDescent="0.3">
      <c r="P99" s="244"/>
    </row>
    <row r="100" spans="16:35" x14ac:dyDescent="0.3">
      <c r="P100" s="244"/>
    </row>
    <row r="101" spans="16:35" x14ac:dyDescent="0.3">
      <c r="P101" s="244"/>
    </row>
    <row r="102" spans="16:35" x14ac:dyDescent="0.3">
      <c r="P102" s="244"/>
    </row>
    <row r="103" spans="16:35" x14ac:dyDescent="0.3">
      <c r="P103" s="244"/>
    </row>
    <row r="104" spans="16:35" x14ac:dyDescent="0.3">
      <c r="P104" s="244"/>
    </row>
    <row r="105" spans="16:35" x14ac:dyDescent="0.3">
      <c r="P105" s="244"/>
    </row>
    <row r="106" spans="16:35" x14ac:dyDescent="0.3">
      <c r="P106" s="244"/>
    </row>
    <row r="107" spans="16:35" x14ac:dyDescent="0.3">
      <c r="P107" s="244"/>
    </row>
    <row r="108" spans="16:35" x14ac:dyDescent="0.3">
      <c r="P108" s="244"/>
    </row>
    <row r="109" spans="16:35" x14ac:dyDescent="0.3">
      <c r="P109" s="244"/>
    </row>
    <row r="110" spans="16:35" x14ac:dyDescent="0.3">
      <c r="P110" s="244"/>
    </row>
    <row r="114" spans="16:16" x14ac:dyDescent="0.3">
      <c r="P114" s="244"/>
    </row>
    <row r="115" spans="16:16" x14ac:dyDescent="0.3">
      <c r="P115" s="244"/>
    </row>
    <row r="116" spans="16:16" x14ac:dyDescent="0.3">
      <c r="P116" s="244"/>
    </row>
    <row r="117" spans="16:16" x14ac:dyDescent="0.3">
      <c r="P117" s="244"/>
    </row>
    <row r="120" spans="16:16" x14ac:dyDescent="0.3">
      <c r="P120" s="244"/>
    </row>
    <row r="121" spans="16:16" x14ac:dyDescent="0.3">
      <c r="P121" s="244"/>
    </row>
    <row r="122" spans="16:16" x14ac:dyDescent="0.3">
      <c r="P122" s="244"/>
    </row>
    <row r="123" spans="16:16" x14ac:dyDescent="0.3">
      <c r="P123" s="244"/>
    </row>
    <row r="124" spans="16:16" x14ac:dyDescent="0.3">
      <c r="P124" s="244"/>
    </row>
    <row r="125" spans="16:16" x14ac:dyDescent="0.3">
      <c r="P125" s="244"/>
    </row>
    <row r="126" spans="16:16" x14ac:dyDescent="0.3">
      <c r="P126" s="244"/>
    </row>
    <row r="127" spans="16:16" x14ac:dyDescent="0.3">
      <c r="P127" s="244"/>
    </row>
    <row r="128" spans="16:16" x14ac:dyDescent="0.3">
      <c r="P128" s="244"/>
    </row>
    <row r="129" spans="16:56" x14ac:dyDescent="0.3">
      <c r="P129" s="244"/>
    </row>
    <row r="130" spans="16:56" x14ac:dyDescent="0.3">
      <c r="P130" s="244"/>
    </row>
    <row r="133" spans="16:56" x14ac:dyDescent="0.3">
      <c r="P133" s="244"/>
    </row>
    <row r="134" spans="16:56" x14ac:dyDescent="0.3">
      <c r="P134" s="244"/>
    </row>
    <row r="135" spans="16:56" x14ac:dyDescent="0.3">
      <c r="P135" s="244"/>
    </row>
    <row r="136" spans="16:56" x14ac:dyDescent="0.3">
      <c r="P136" s="244"/>
    </row>
    <row r="137" spans="16:56" x14ac:dyDescent="0.3">
      <c r="P137" s="244"/>
    </row>
    <row r="138" spans="16:56" x14ac:dyDescent="0.3">
      <c r="P138" s="244"/>
    </row>
    <row r="139" spans="16:56" x14ac:dyDescent="0.3">
      <c r="P139" s="244"/>
    </row>
    <row r="140" spans="16:56" x14ac:dyDescent="0.3">
      <c r="P140" s="244"/>
    </row>
    <row r="141" spans="16:56" x14ac:dyDescent="0.3">
      <c r="P141" s="244"/>
      <c r="V141" s="244"/>
      <c r="AJ141" s="244"/>
      <c r="AK141" s="244"/>
      <c r="AL141" s="244"/>
      <c r="AO141" s="244"/>
      <c r="AP141" s="244"/>
      <c r="AQ141" s="244"/>
      <c r="AR141" s="244"/>
      <c r="AS141" s="244"/>
      <c r="BB141" s="244"/>
      <c r="BD141" s="244"/>
    </row>
    <row r="142" spans="16:56" x14ac:dyDescent="0.3">
      <c r="P142" s="244"/>
      <c r="V142" s="244"/>
      <c r="AJ142" s="244"/>
      <c r="AK142" s="244"/>
      <c r="AL142" s="244"/>
      <c r="AO142" s="244"/>
      <c r="AP142" s="244"/>
      <c r="AQ142" s="244"/>
      <c r="AR142" s="244"/>
      <c r="AS142" s="244"/>
      <c r="BB142" s="244"/>
      <c r="BD142" s="244"/>
    </row>
  </sheetData>
  <autoFilter ref="A8:BD94" xr:uid="{75B759E6-563A-45A0-8261-08AE3638DCFE}"/>
  <mergeCells count="343">
    <mergeCell ref="C9:C12"/>
    <mergeCell ref="D9:D12"/>
    <mergeCell ref="E9:E12"/>
    <mergeCell ref="F9:F12"/>
    <mergeCell ref="AW9:AW12"/>
    <mergeCell ref="A13:A14"/>
    <mergeCell ref="B13:B14"/>
    <mergeCell ref="C13:C14"/>
    <mergeCell ref="D13:D14"/>
    <mergeCell ref="E13:E14"/>
    <mergeCell ref="F13:F14"/>
    <mergeCell ref="G13:G14"/>
    <mergeCell ref="H13:H14"/>
    <mergeCell ref="I13:I14"/>
    <mergeCell ref="M9:M12"/>
    <mergeCell ref="N9:N12"/>
    <mergeCell ref="O9:O12"/>
    <mergeCell ref="P9:P12"/>
    <mergeCell ref="Q9:Q12"/>
    <mergeCell ref="R9:R10"/>
    <mergeCell ref="G9:G12"/>
    <mergeCell ref="H9:H12"/>
    <mergeCell ref="I9:I12"/>
    <mergeCell ref="J9:J12"/>
    <mergeCell ref="K9:K12"/>
    <mergeCell ref="L9:L12"/>
    <mergeCell ref="A9:A12"/>
    <mergeCell ref="B9:B12"/>
    <mergeCell ref="P13:P14"/>
    <mergeCell ref="Q13:Q14"/>
    <mergeCell ref="R13:R14"/>
    <mergeCell ref="AW13:AW19"/>
    <mergeCell ref="A16:A18"/>
    <mergeCell ref="B16:B18"/>
    <mergeCell ref="C16:C18"/>
    <mergeCell ref="D16:D18"/>
    <mergeCell ref="E16:E18"/>
    <mergeCell ref="F16:F18"/>
    <mergeCell ref="J13:J14"/>
    <mergeCell ref="K13:K14"/>
    <mergeCell ref="L13:L14"/>
    <mergeCell ref="M13:M14"/>
    <mergeCell ref="N13:N14"/>
    <mergeCell ref="O13:O14"/>
    <mergeCell ref="M16:M18"/>
    <mergeCell ref="N16:N18"/>
    <mergeCell ref="O16:O18"/>
    <mergeCell ref="P16:P18"/>
    <mergeCell ref="Q16:Q18"/>
    <mergeCell ref="R17:R18"/>
    <mergeCell ref="G16:G18"/>
    <mergeCell ref="H16:H18"/>
    <mergeCell ref="I16:I18"/>
    <mergeCell ref="J16:J18"/>
    <mergeCell ref="K16:K18"/>
    <mergeCell ref="L16:L18"/>
    <mergeCell ref="AW20:AW24"/>
    <mergeCell ref="G20:G24"/>
    <mergeCell ref="H20:H24"/>
    <mergeCell ref="I20:I24"/>
    <mergeCell ref="J20:J24"/>
    <mergeCell ref="K20:K24"/>
    <mergeCell ref="L20:L24"/>
    <mergeCell ref="A20:A24"/>
    <mergeCell ref="B20:B24"/>
    <mergeCell ref="C20:C24"/>
    <mergeCell ref="D20:D24"/>
    <mergeCell ref="E20:E24"/>
    <mergeCell ref="F20:F24"/>
    <mergeCell ref="C25:C41"/>
    <mergeCell ref="D25:D41"/>
    <mergeCell ref="E25:E41"/>
    <mergeCell ref="F25:F41"/>
    <mergeCell ref="M20:M24"/>
    <mergeCell ref="N20:N24"/>
    <mergeCell ref="O20:O24"/>
    <mergeCell ref="P20:P24"/>
    <mergeCell ref="Q20:Q24"/>
    <mergeCell ref="AW25:AW41"/>
    <mergeCell ref="R28:R30"/>
    <mergeCell ref="R31:R35"/>
    <mergeCell ref="R36:R40"/>
    <mergeCell ref="A42:A44"/>
    <mergeCell ref="B42:B44"/>
    <mergeCell ref="C42:C44"/>
    <mergeCell ref="D42:D44"/>
    <mergeCell ref="E42:E44"/>
    <mergeCell ref="F42:F44"/>
    <mergeCell ref="M25:M41"/>
    <mergeCell ref="N25:N41"/>
    <mergeCell ref="O25:O41"/>
    <mergeCell ref="P25:P41"/>
    <mergeCell ref="Q25:Q41"/>
    <mergeCell ref="R25:R27"/>
    <mergeCell ref="G25:G41"/>
    <mergeCell ref="H25:H41"/>
    <mergeCell ref="I25:I41"/>
    <mergeCell ref="J25:J41"/>
    <mergeCell ref="K25:K41"/>
    <mergeCell ref="L25:L41"/>
    <mergeCell ref="A25:A41"/>
    <mergeCell ref="B25:B41"/>
    <mergeCell ref="BB43:BB44"/>
    <mergeCell ref="A45:A48"/>
    <mergeCell ref="B45:B48"/>
    <mergeCell ref="C45:C48"/>
    <mergeCell ref="D45:D48"/>
    <mergeCell ref="E45:E48"/>
    <mergeCell ref="F45:F48"/>
    <mergeCell ref="G45:G48"/>
    <mergeCell ref="H45:H48"/>
    <mergeCell ref="I45:I48"/>
    <mergeCell ref="M42:M44"/>
    <mergeCell ref="N42:N44"/>
    <mergeCell ref="O42:O44"/>
    <mergeCell ref="Q42:Q44"/>
    <mergeCell ref="R42:R44"/>
    <mergeCell ref="AW42:AW44"/>
    <mergeCell ref="P43:P44"/>
    <mergeCell ref="G42:G44"/>
    <mergeCell ref="H42:H44"/>
    <mergeCell ref="I42:I44"/>
    <mergeCell ref="J42:J44"/>
    <mergeCell ref="K42:K44"/>
    <mergeCell ref="L42:L44"/>
    <mergeCell ref="P45:P48"/>
    <mergeCell ref="Q45:Q48"/>
    <mergeCell ref="AW45:AW48"/>
    <mergeCell ref="BB49:BB54"/>
    <mergeCell ref="A51:A56"/>
    <mergeCell ref="B51:B56"/>
    <mergeCell ref="C51:C56"/>
    <mergeCell ref="D51:D56"/>
    <mergeCell ref="E51:E56"/>
    <mergeCell ref="F51:F56"/>
    <mergeCell ref="J45:J48"/>
    <mergeCell ref="K45:K48"/>
    <mergeCell ref="L45:L48"/>
    <mergeCell ref="M45:M48"/>
    <mergeCell ref="N45:N48"/>
    <mergeCell ref="O45:O48"/>
    <mergeCell ref="AW51:AW56"/>
    <mergeCell ref="R54:R55"/>
    <mergeCell ref="A57:A61"/>
    <mergeCell ref="B57:B61"/>
    <mergeCell ref="C57:C61"/>
    <mergeCell ref="D57:D61"/>
    <mergeCell ref="E57:E61"/>
    <mergeCell ref="F57:F61"/>
    <mergeCell ref="G57:G61"/>
    <mergeCell ref="H57:H61"/>
    <mergeCell ref="M51:M56"/>
    <mergeCell ref="N51:N56"/>
    <mergeCell ref="O51:O56"/>
    <mergeCell ref="P51:P56"/>
    <mergeCell ref="Q51:Q56"/>
    <mergeCell ref="R51:R53"/>
    <mergeCell ref="G51:G56"/>
    <mergeCell ref="H51:H56"/>
    <mergeCell ref="I51:I56"/>
    <mergeCell ref="J51:J56"/>
    <mergeCell ref="K51:K56"/>
    <mergeCell ref="L51:L56"/>
    <mergeCell ref="O57:O61"/>
    <mergeCell ref="P57:P61"/>
    <mergeCell ref="Q57:Q61"/>
    <mergeCell ref="AW57:AW63"/>
    <mergeCell ref="A62:A63"/>
    <mergeCell ref="B62:B63"/>
    <mergeCell ref="C62:C63"/>
    <mergeCell ref="D62:D63"/>
    <mergeCell ref="E62:E63"/>
    <mergeCell ref="F62:F63"/>
    <mergeCell ref="I57:I61"/>
    <mergeCell ref="J57:J61"/>
    <mergeCell ref="K57:K61"/>
    <mergeCell ref="L57:L61"/>
    <mergeCell ref="M57:M61"/>
    <mergeCell ref="N57:N61"/>
    <mergeCell ref="M62:M63"/>
    <mergeCell ref="N62:N63"/>
    <mergeCell ref="O62:O63"/>
    <mergeCell ref="P62:P63"/>
    <mergeCell ref="Q62:Q63"/>
    <mergeCell ref="A64:A65"/>
    <mergeCell ref="B64:B65"/>
    <mergeCell ref="C64:C65"/>
    <mergeCell ref="D64:D65"/>
    <mergeCell ref="E64:E65"/>
    <mergeCell ref="G62:G63"/>
    <mergeCell ref="H62:H63"/>
    <mergeCell ref="I62:I63"/>
    <mergeCell ref="J62:J63"/>
    <mergeCell ref="K62:K63"/>
    <mergeCell ref="L62:L63"/>
    <mergeCell ref="R64:R65"/>
    <mergeCell ref="AW64:AW65"/>
    <mergeCell ref="A66:A69"/>
    <mergeCell ref="B66:B69"/>
    <mergeCell ref="C66:C69"/>
    <mergeCell ref="D66:D69"/>
    <mergeCell ref="E66:E69"/>
    <mergeCell ref="F66:F69"/>
    <mergeCell ref="G66:G69"/>
    <mergeCell ref="H66:H69"/>
    <mergeCell ref="L64:L65"/>
    <mergeCell ref="M64:M65"/>
    <mergeCell ref="N64:N65"/>
    <mergeCell ref="O64:O65"/>
    <mergeCell ref="P64:P65"/>
    <mergeCell ref="Q64:Q65"/>
    <mergeCell ref="F64:F65"/>
    <mergeCell ref="G64:G65"/>
    <mergeCell ref="H64:H65"/>
    <mergeCell ref="I64:I65"/>
    <mergeCell ref="J64:J65"/>
    <mergeCell ref="K64:K65"/>
    <mergeCell ref="O66:O69"/>
    <mergeCell ref="P66:P69"/>
    <mergeCell ref="Q66:Q69"/>
    <mergeCell ref="AW66:AW70"/>
    <mergeCell ref="A73:A75"/>
    <mergeCell ref="B73:B75"/>
    <mergeCell ref="C73:C75"/>
    <mergeCell ref="D73:D75"/>
    <mergeCell ref="E73:E75"/>
    <mergeCell ref="F73:F75"/>
    <mergeCell ref="I66:I69"/>
    <mergeCell ref="J66:J69"/>
    <mergeCell ref="K66:K69"/>
    <mergeCell ref="L66:L69"/>
    <mergeCell ref="M66:M69"/>
    <mergeCell ref="N66:N69"/>
    <mergeCell ref="M73:M75"/>
    <mergeCell ref="N73:N75"/>
    <mergeCell ref="O73:O75"/>
    <mergeCell ref="P73:P75"/>
    <mergeCell ref="Q73:Q75"/>
    <mergeCell ref="AW73:AW75"/>
    <mergeCell ref="G73:G75"/>
    <mergeCell ref="H73:H75"/>
    <mergeCell ref="I73:I75"/>
    <mergeCell ref="J73:J75"/>
    <mergeCell ref="K73:K75"/>
    <mergeCell ref="L73:L75"/>
    <mergeCell ref="G76:G77"/>
    <mergeCell ref="H76:H77"/>
    <mergeCell ref="I76:I77"/>
    <mergeCell ref="J76:J77"/>
    <mergeCell ref="K76:K77"/>
    <mergeCell ref="L76:L77"/>
    <mergeCell ref="A76:A77"/>
    <mergeCell ref="B76:B77"/>
    <mergeCell ref="C76:C77"/>
    <mergeCell ref="D76:D77"/>
    <mergeCell ref="E76:E77"/>
    <mergeCell ref="F76:F77"/>
    <mergeCell ref="M76:M77"/>
    <mergeCell ref="N76:N77"/>
    <mergeCell ref="O76:O77"/>
    <mergeCell ref="P76:P77"/>
    <mergeCell ref="Q76:Q77"/>
    <mergeCell ref="AW76:AW82"/>
    <mergeCell ref="M78:M82"/>
    <mergeCell ref="N78:N82"/>
    <mergeCell ref="O78:O82"/>
    <mergeCell ref="P78:P82"/>
    <mergeCell ref="Q78:Q82"/>
    <mergeCell ref="R78:R79"/>
    <mergeCell ref="A83:A87"/>
    <mergeCell ref="B83:B87"/>
    <mergeCell ref="C83:C87"/>
    <mergeCell ref="D83:D87"/>
    <mergeCell ref="E83:E87"/>
    <mergeCell ref="F83:F87"/>
    <mergeCell ref="G83:G87"/>
    <mergeCell ref="H83:H87"/>
    <mergeCell ref="G78:G82"/>
    <mergeCell ref="H78:H82"/>
    <mergeCell ref="I78:I82"/>
    <mergeCell ref="J78:J82"/>
    <mergeCell ref="K78:K82"/>
    <mergeCell ref="L78:L82"/>
    <mergeCell ref="A78:A82"/>
    <mergeCell ref="B78:B82"/>
    <mergeCell ref="C78:C82"/>
    <mergeCell ref="D78:D82"/>
    <mergeCell ref="E78:E82"/>
    <mergeCell ref="F78:F82"/>
    <mergeCell ref="O83:O87"/>
    <mergeCell ref="P83:P87"/>
    <mergeCell ref="Q83:Q87"/>
    <mergeCell ref="AW83:AW87"/>
    <mergeCell ref="A88:A91"/>
    <mergeCell ref="B88:B91"/>
    <mergeCell ref="C88:C91"/>
    <mergeCell ref="D88:D91"/>
    <mergeCell ref="E88:E91"/>
    <mergeCell ref="F88:F91"/>
    <mergeCell ref="I83:I87"/>
    <mergeCell ref="J83:J87"/>
    <mergeCell ref="K83:K87"/>
    <mergeCell ref="L83:L87"/>
    <mergeCell ref="M83:M87"/>
    <mergeCell ref="N83:N87"/>
    <mergeCell ref="P104:P106"/>
    <mergeCell ref="P94:P103"/>
    <mergeCell ref="A92:A93"/>
    <mergeCell ref="B92:B93"/>
    <mergeCell ref="C92:C93"/>
    <mergeCell ref="D92:D93"/>
    <mergeCell ref="AW92:AW93"/>
    <mergeCell ref="M88:M91"/>
    <mergeCell ref="N88:N91"/>
    <mergeCell ref="O88:O91"/>
    <mergeCell ref="P88:P91"/>
    <mergeCell ref="Q88:Q91"/>
    <mergeCell ref="AW88:AW91"/>
    <mergeCell ref="G88:G91"/>
    <mergeCell ref="H88:H91"/>
    <mergeCell ref="I88:I91"/>
    <mergeCell ref="J88:J91"/>
    <mergeCell ref="K88:K91"/>
    <mergeCell ref="L88:L91"/>
    <mergeCell ref="V141:V142"/>
    <mergeCell ref="P139:P142"/>
    <mergeCell ref="P133:P138"/>
    <mergeCell ref="P129:P130"/>
    <mergeCell ref="P125:P128"/>
    <mergeCell ref="P120:P124"/>
    <mergeCell ref="P116:P117"/>
    <mergeCell ref="P114:P115"/>
    <mergeCell ref="P107:P110"/>
    <mergeCell ref="AR141:AR142"/>
    <mergeCell ref="AS141:AS142"/>
    <mergeCell ref="BB141:BB142"/>
    <mergeCell ref="BD141:BD142"/>
    <mergeCell ref="AL141:AL142"/>
    <mergeCell ref="AO141:AO142"/>
    <mergeCell ref="AP141:AP142"/>
    <mergeCell ref="AQ141:AQ142"/>
    <mergeCell ref="AJ141:AJ142"/>
    <mergeCell ref="AK141:AK142"/>
  </mergeCells>
  <printOptions horizontalCentered="1" verticalCentered="1"/>
  <pageMargins left="0.39370078740157483" right="0.39370078740157483" top="0.39370078740157483" bottom="0.39370078740157483" header="0.39370078740157483" footer="0.31496062992125984"/>
  <pageSetup paperSize="5" scale="10" fitToHeight="0" orientation="landscape" r:id="rId1"/>
  <headerFooter>
    <oddFooter>&amp;L_x000D_&amp;1#&amp;"Arial Narrow"&amp;10&amp;K000000 Clasificada</oddFooter>
  </headerFooter>
  <colBreaks count="1" manualBreakCount="1">
    <brk id="49" max="15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0032-6849-4600-8C50-7B92AEEA67A9}">
  <dimension ref="A1:A2"/>
  <sheetViews>
    <sheetView workbookViewId="0">
      <selection activeCell="A22" sqref="A22"/>
    </sheetView>
  </sheetViews>
  <sheetFormatPr baseColWidth="10" defaultRowHeight="14.4" x14ac:dyDescent="0.3"/>
  <cols>
    <col min="1" max="1" width="206.21875" customWidth="1"/>
  </cols>
  <sheetData>
    <row r="1" spans="1:1" ht="63.6" customHeight="1" x14ac:dyDescent="0.3"/>
    <row r="2" spans="1:1" ht="409.2" customHeight="1" x14ac:dyDescent="0.3">
      <c r="A2" s="127" t="s">
        <v>449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0A71-D032-4513-8FB5-2DDD43253521}">
  <dimension ref="A1:A26"/>
  <sheetViews>
    <sheetView topLeftCell="A24" workbookViewId="0">
      <selection activeCell="A27" sqref="A27"/>
    </sheetView>
  </sheetViews>
  <sheetFormatPr baseColWidth="10" defaultRowHeight="14.4" x14ac:dyDescent="0.3"/>
  <cols>
    <col min="1" max="1" width="200" customWidth="1"/>
  </cols>
  <sheetData>
    <row r="1" spans="1:1" x14ac:dyDescent="0.3">
      <c r="A1" s="357"/>
    </row>
    <row r="2" spans="1:1" x14ac:dyDescent="0.3">
      <c r="A2" s="357"/>
    </row>
    <row r="3" spans="1:1" ht="35.4" customHeight="1" x14ac:dyDescent="0.3">
      <c r="A3" s="357"/>
    </row>
    <row r="4" spans="1:1" x14ac:dyDescent="0.3">
      <c r="A4" s="128">
        <v>2023</v>
      </c>
    </row>
    <row r="5" spans="1:1" x14ac:dyDescent="0.3">
      <c r="A5" s="129" t="s">
        <v>450</v>
      </c>
    </row>
    <row r="6" spans="1:1" ht="373.8" customHeight="1" x14ac:dyDescent="0.3">
      <c r="A6" s="130" t="s">
        <v>451</v>
      </c>
    </row>
    <row r="7" spans="1:1" x14ac:dyDescent="0.3">
      <c r="A7" s="129"/>
    </row>
    <row r="8" spans="1:1" x14ac:dyDescent="0.3">
      <c r="A8" s="129" t="s">
        <v>452</v>
      </c>
    </row>
    <row r="9" spans="1:1" ht="403.2" x14ac:dyDescent="0.3">
      <c r="A9" s="130" t="s">
        <v>453</v>
      </c>
    </row>
    <row r="10" spans="1:1" x14ac:dyDescent="0.3">
      <c r="A10" s="129"/>
    </row>
    <row r="11" spans="1:1" x14ac:dyDescent="0.3">
      <c r="A11" s="129" t="s">
        <v>454</v>
      </c>
    </row>
    <row r="12" spans="1:1" ht="116.4" customHeight="1" x14ac:dyDescent="0.3">
      <c r="A12" s="130" t="s">
        <v>455</v>
      </c>
    </row>
    <row r="13" spans="1:1" x14ac:dyDescent="0.3">
      <c r="A13" s="129"/>
    </row>
    <row r="14" spans="1:1" x14ac:dyDescent="0.3">
      <c r="A14" s="129"/>
    </row>
    <row r="15" spans="1:1" x14ac:dyDescent="0.3">
      <c r="A15" s="131" t="s">
        <v>450</v>
      </c>
    </row>
    <row r="16" spans="1:1" x14ac:dyDescent="0.3">
      <c r="A16" s="129"/>
    </row>
    <row r="17" spans="1:1" x14ac:dyDescent="0.3">
      <c r="A17" s="128">
        <v>2024</v>
      </c>
    </row>
    <row r="18" spans="1:1" x14ac:dyDescent="0.3">
      <c r="A18" s="128" t="s">
        <v>450</v>
      </c>
    </row>
    <row r="19" spans="1:1" ht="250.2" customHeight="1" x14ac:dyDescent="0.3">
      <c r="A19" s="130" t="s">
        <v>456</v>
      </c>
    </row>
    <row r="20" spans="1:1" x14ac:dyDescent="0.3">
      <c r="A20" s="132" t="s">
        <v>452</v>
      </c>
    </row>
    <row r="21" spans="1:1" ht="409.6" x14ac:dyDescent="0.3">
      <c r="A21" s="130" t="s">
        <v>457</v>
      </c>
    </row>
    <row r="22" spans="1:1" ht="409.6" x14ac:dyDescent="0.3">
      <c r="A22" s="130" t="s">
        <v>458</v>
      </c>
    </row>
    <row r="23" spans="1:1" x14ac:dyDescent="0.3">
      <c r="A23" s="129" t="s">
        <v>459</v>
      </c>
    </row>
    <row r="24" spans="1:1" ht="244.8" x14ac:dyDescent="0.3">
      <c r="A24" s="130" t="s">
        <v>460</v>
      </c>
    </row>
    <row r="25" spans="1:1" x14ac:dyDescent="0.3">
      <c r="A25" s="134" t="s">
        <v>639</v>
      </c>
    </row>
    <row r="26" spans="1:1" ht="172.8" x14ac:dyDescent="0.3">
      <c r="A26" s="133" t="s">
        <v>640</v>
      </c>
    </row>
  </sheetData>
  <mergeCells count="1">
    <mergeCell ref="A1: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PES 1T 2025</vt:lpstr>
      <vt:lpstr>conv</vt:lpstr>
      <vt:lpstr>hist modif </vt:lpstr>
      <vt:lpstr>'PES 1T 2025'!Área_de_impresión</vt:lpstr>
      <vt:lpstr>'PES 1T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2025-01-30T20:10:53Z</dcterms:created>
  <dcterms:modified xsi:type="dcterms:W3CDTF">2025-04-29T16:14:03Z</dcterms:modified>
</cp:coreProperties>
</file>