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001. MINTIC 2025\PES PEI\PUBLICACIONES\PUBLICACIONES 2T\PUBLICACIONES 2\"/>
    </mc:Choice>
  </mc:AlternateContent>
  <xr:revisionPtr revIDLastSave="0" documentId="13_ncr:1_{770B8B06-5A24-4DEF-9A16-4A0A2FD4E2C6}" xr6:coauthVersionLast="47" xr6:coauthVersionMax="47" xr10:uidLastSave="{00000000-0000-0000-0000-000000000000}"/>
  <bookViews>
    <workbookView xWindow="-108" yWindow="-108" windowWidth="23256" windowHeight="12456" xr2:uid="{6D68576D-6672-405F-B7FE-3C2FF5328AD6}"/>
  </bookViews>
  <sheets>
    <sheet name="PES 2T" sheetId="1" r:id="rId1"/>
    <sheet name="conv" sheetId="2" r:id="rId2"/>
    <sheet name="hist modif " sheetId="3" r:id="rId3"/>
  </sheets>
  <externalReferences>
    <externalReference r:id="rId4"/>
    <externalReference r:id="rId5"/>
    <externalReference r:id="rId6"/>
  </externalReferences>
  <definedNames>
    <definedName name="_xlnm._FilterDatabase" localSheetId="0" hidden="1">'PES 2T'!$A$8:$BD$8</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'PES 2T'!$A$1:$BF$101</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'PES 2T'!$1:$8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93" i="1" l="1"/>
  <c r="AU93" i="1"/>
  <c r="AI93" i="1"/>
  <c r="V93" i="1"/>
  <c r="AU92" i="1"/>
  <c r="AI92" i="1"/>
  <c r="AV92" i="1" s="1"/>
  <c r="V92" i="1"/>
  <c r="AU91" i="1"/>
  <c r="AI91" i="1"/>
  <c r="AV91" i="1" s="1"/>
  <c r="AU90" i="1"/>
  <c r="AI90" i="1"/>
  <c r="AV90" i="1" s="1"/>
  <c r="AU89" i="1"/>
  <c r="AI89" i="1"/>
  <c r="AV89" i="1" s="1"/>
  <c r="AU88" i="1"/>
  <c r="AI88" i="1"/>
  <c r="AV88" i="1" s="1"/>
  <c r="P88" i="1"/>
  <c r="AU87" i="1"/>
  <c r="AI87" i="1"/>
  <c r="AV87" i="1" s="1"/>
  <c r="V87" i="1"/>
  <c r="AI86" i="1"/>
  <c r="AV86" i="1" s="1"/>
  <c r="V86" i="1"/>
  <c r="AV85" i="1"/>
  <c r="AU85" i="1"/>
  <c r="AI85" i="1"/>
  <c r="V85" i="1"/>
  <c r="AU84" i="1"/>
  <c r="AI84" i="1"/>
  <c r="AV84" i="1" s="1"/>
  <c r="AV83" i="1"/>
  <c r="AU83" i="1"/>
  <c r="AI83" i="1"/>
  <c r="V83" i="1"/>
  <c r="AU82" i="1"/>
  <c r="V82" i="1"/>
  <c r="AU81" i="1"/>
  <c r="AI81" i="1"/>
  <c r="AV81" i="1" s="1"/>
  <c r="V81" i="1"/>
  <c r="AU80" i="1"/>
  <c r="AI80" i="1"/>
  <c r="AV80" i="1" s="1"/>
  <c r="V80" i="1"/>
  <c r="AI79" i="1"/>
  <c r="AV79" i="1" s="1"/>
  <c r="AU78" i="1"/>
  <c r="AI78" i="1"/>
  <c r="AV78" i="1" s="1"/>
  <c r="V78" i="1"/>
  <c r="AV77" i="1"/>
  <c r="V77" i="1"/>
  <c r="AU76" i="1"/>
  <c r="AI76" i="1"/>
  <c r="AV76" i="1" s="1"/>
  <c r="V76" i="1"/>
  <c r="AU75" i="1"/>
  <c r="AI75" i="1"/>
  <c r="AV75" i="1" s="1"/>
  <c r="AU74" i="1"/>
  <c r="AI74" i="1"/>
  <c r="AV74" i="1" s="1"/>
  <c r="AU73" i="1"/>
  <c r="AI73" i="1"/>
  <c r="AV73" i="1" s="1"/>
  <c r="AU72" i="1"/>
  <c r="AI72" i="1"/>
  <c r="AV72" i="1" s="1"/>
  <c r="P72" i="1"/>
  <c r="J72" i="1"/>
  <c r="AU71" i="1"/>
  <c r="AI71" i="1"/>
  <c r="AV71" i="1" s="1"/>
  <c r="P71" i="1"/>
  <c r="AU70" i="1"/>
  <c r="AI70" i="1"/>
  <c r="AV70" i="1" s="1"/>
  <c r="P70" i="1"/>
  <c r="K70" i="1"/>
  <c r="J70" i="1"/>
  <c r="AU69" i="1"/>
  <c r="AI69" i="1"/>
  <c r="AV69" i="1" s="1"/>
  <c r="AU68" i="1"/>
  <c r="AI68" i="1"/>
  <c r="AV68" i="1" s="1"/>
  <c r="V68" i="1"/>
  <c r="AU67" i="1"/>
  <c r="AI67" i="1"/>
  <c r="AV67" i="1" s="1"/>
  <c r="AU66" i="1"/>
  <c r="AI66" i="1"/>
  <c r="AV66" i="1" s="1"/>
  <c r="P66" i="1"/>
  <c r="AU65" i="1"/>
  <c r="AI65" i="1"/>
  <c r="AV65" i="1" s="1"/>
  <c r="AU64" i="1"/>
  <c r="AI64" i="1"/>
  <c r="AV64" i="1" s="1"/>
  <c r="V64" i="1"/>
  <c r="P64" i="1"/>
  <c r="AU63" i="1"/>
  <c r="AU62" i="1"/>
  <c r="AI62" i="1"/>
  <c r="AV62" i="1" s="1"/>
  <c r="V62" i="1"/>
  <c r="P62" i="1"/>
  <c r="AU61" i="1"/>
  <c r="AI61" i="1"/>
  <c r="AV61" i="1" s="1"/>
  <c r="V61" i="1"/>
  <c r="AU60" i="1"/>
  <c r="AI60" i="1"/>
  <c r="AV60" i="1" s="1"/>
  <c r="AU59" i="1"/>
  <c r="AI59" i="1"/>
  <c r="AV59" i="1" s="1"/>
  <c r="AU58" i="1"/>
  <c r="AI58" i="1"/>
  <c r="AV58" i="1" s="1"/>
  <c r="V58" i="1"/>
  <c r="AU57" i="1"/>
  <c r="AI57" i="1"/>
  <c r="AV57" i="1" s="1"/>
  <c r="P57" i="1"/>
  <c r="AV55" i="1"/>
  <c r="AU55" i="1"/>
  <c r="AI55" i="1"/>
  <c r="V55" i="1"/>
  <c r="AU54" i="1"/>
  <c r="AI54" i="1"/>
  <c r="AV54" i="1" s="1"/>
  <c r="AV53" i="1"/>
  <c r="AU53" i="1"/>
  <c r="AI53" i="1"/>
  <c r="V53" i="1"/>
  <c r="AU52" i="1"/>
  <c r="AI52" i="1"/>
  <c r="AV52" i="1" s="1"/>
  <c r="AU51" i="1"/>
  <c r="AI51" i="1"/>
  <c r="AV51" i="1" s="1"/>
  <c r="AU50" i="1"/>
  <c r="AI50" i="1"/>
  <c r="AV50" i="1" s="1"/>
  <c r="V50" i="1"/>
  <c r="P50" i="1"/>
  <c r="K50" i="1"/>
  <c r="J50" i="1"/>
  <c r="AU49" i="1"/>
  <c r="AI49" i="1"/>
  <c r="AV49" i="1" s="1"/>
  <c r="AU48" i="1"/>
  <c r="AI48" i="1"/>
  <c r="AV48" i="1" s="1"/>
  <c r="V48" i="1"/>
  <c r="AU47" i="1"/>
  <c r="AI47" i="1"/>
  <c r="AV47" i="1" s="1"/>
  <c r="V47" i="1"/>
  <c r="AI46" i="1"/>
  <c r="AV46" i="1" s="1"/>
  <c r="AA46" i="1"/>
  <c r="Y46" i="1"/>
  <c r="AI45" i="1"/>
  <c r="AV45" i="1" s="1"/>
  <c r="AA45" i="1"/>
  <c r="Y45" i="1"/>
  <c r="AV44" i="1"/>
  <c r="AU44" i="1"/>
  <c r="AU43" i="1"/>
  <c r="AI43" i="1"/>
  <c r="AV43" i="1" s="1"/>
  <c r="P43" i="1"/>
  <c r="AU42" i="1"/>
  <c r="AI42" i="1"/>
  <c r="AV42" i="1" s="1"/>
  <c r="AU41" i="1"/>
  <c r="AI41" i="1"/>
  <c r="AV41" i="1" s="1"/>
  <c r="AU40" i="1"/>
  <c r="AI40" i="1"/>
  <c r="AV40" i="1" s="1"/>
  <c r="AU39" i="1"/>
  <c r="AI39" i="1"/>
  <c r="AV39" i="1" s="1"/>
  <c r="AU38" i="1"/>
  <c r="AI38" i="1"/>
  <c r="AV38" i="1" s="1"/>
  <c r="AU37" i="1"/>
  <c r="AI37" i="1"/>
  <c r="AV37" i="1" s="1"/>
  <c r="AU36" i="1"/>
  <c r="AI36" i="1"/>
  <c r="AV36" i="1" s="1"/>
  <c r="AU35" i="1"/>
  <c r="AI35" i="1"/>
  <c r="AV35" i="1" s="1"/>
  <c r="AU34" i="1"/>
  <c r="AI34" i="1"/>
  <c r="AV34" i="1" s="1"/>
  <c r="AU33" i="1"/>
  <c r="AI33" i="1"/>
  <c r="AV33" i="1" s="1"/>
  <c r="AU32" i="1"/>
  <c r="AI32" i="1"/>
  <c r="AV32" i="1" s="1"/>
  <c r="AU31" i="1"/>
  <c r="AI31" i="1"/>
  <c r="AV31" i="1" s="1"/>
  <c r="V31" i="1"/>
  <c r="AU30" i="1"/>
  <c r="AI30" i="1"/>
  <c r="AV30" i="1" s="1"/>
  <c r="AU29" i="1"/>
  <c r="AI29" i="1"/>
  <c r="AV29" i="1" s="1"/>
  <c r="AU28" i="1"/>
  <c r="AI28" i="1"/>
  <c r="AV28" i="1" s="1"/>
  <c r="AU27" i="1"/>
  <c r="AI27" i="1"/>
  <c r="AV27" i="1" s="1"/>
  <c r="V27" i="1"/>
  <c r="AU26" i="1"/>
  <c r="AI26" i="1"/>
  <c r="AV26" i="1" s="1"/>
  <c r="AU25" i="1"/>
  <c r="AI25" i="1"/>
  <c r="AV25" i="1" s="1"/>
  <c r="V25" i="1"/>
  <c r="AV24" i="1"/>
  <c r="AU24" i="1"/>
  <c r="AI24" i="1"/>
  <c r="AV23" i="1"/>
  <c r="AU23" i="1"/>
  <c r="AI23" i="1"/>
  <c r="AV22" i="1"/>
  <c r="AU22" i="1"/>
  <c r="AI22" i="1"/>
  <c r="V22" i="1"/>
  <c r="AU21" i="1"/>
  <c r="AI21" i="1"/>
  <c r="AV21" i="1" s="1"/>
  <c r="V21" i="1"/>
  <c r="AV20" i="1"/>
  <c r="AU20" i="1"/>
  <c r="AI20" i="1"/>
  <c r="V20" i="1"/>
  <c r="AU19" i="1"/>
  <c r="AI19" i="1"/>
  <c r="AV19" i="1" s="1"/>
  <c r="P19" i="1"/>
  <c r="AU17" i="1"/>
  <c r="AI17" i="1"/>
  <c r="AV17" i="1" s="1"/>
  <c r="AU16" i="1"/>
  <c r="AI16" i="1"/>
  <c r="AV16" i="1" s="1"/>
  <c r="P16" i="1"/>
  <c r="AU15" i="1"/>
  <c r="AI15" i="1"/>
  <c r="AV15" i="1" s="1"/>
  <c r="P15" i="1"/>
  <c r="AU14" i="1"/>
  <c r="AI14" i="1"/>
  <c r="AV14" i="1" s="1"/>
  <c r="AU13" i="1"/>
  <c r="AI13" i="1"/>
  <c r="AV13" i="1" s="1"/>
  <c r="P13" i="1"/>
  <c r="AU12" i="1"/>
  <c r="AI12" i="1"/>
  <c r="AV12" i="1" s="1"/>
  <c r="V12" i="1"/>
  <c r="AU10" i="1"/>
  <c r="AI10" i="1"/>
  <c r="AV10" i="1" s="1"/>
  <c r="V10" i="1"/>
  <c r="AU9" i="1"/>
  <c r="AI9" i="1"/>
  <c r="AV9" i="1" s="1"/>
  <c r="V9" i="1"/>
  <c r="P9" i="1"/>
  <c r="AU46" i="1" l="1"/>
  <c r="AU45" i="1"/>
</calcChain>
</file>

<file path=xl/sharedStrings.xml><?xml version="1.0" encoding="utf-8"?>
<sst xmlns="http://schemas.openxmlformats.org/spreadsheetml/2006/main" count="1253" uniqueCount="706">
  <si>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</si>
  <si>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</si>
  <si>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</si>
  <si>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</si>
  <si>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</si>
  <si>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</si>
  <si>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</si>
  <si>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</si>
  <si>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</si>
  <si>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</si>
  <si>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</si>
  <si>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2024</t>
  </si>
  <si>
    <t xml:space="preserve">EJECUCION 2024 </t>
  </si>
  <si>
    <t>Apropiación 2025</t>
  </si>
  <si>
    <t>EJECUCION 2025</t>
  </si>
  <si>
    <t>Apropiación 2026</t>
  </si>
  <si>
    <t>Proyecto Fuente de Recursos vigencia 2024</t>
  </si>
  <si>
    <t>Producto de la Iniciativa</t>
  </si>
  <si>
    <t>Indicador de la Iniciativa</t>
  </si>
  <si>
    <t>Tipo de acumulación (Tipologia)</t>
  </si>
  <si>
    <t xml:space="preserve">Línea Base </t>
  </si>
  <si>
    <t>Línea Base 2024</t>
  </si>
  <si>
    <t>BREVE DESCRIPCION DEL INDICADOR</t>
  </si>
  <si>
    <t>FORMULA DE MEDICION DEL INDICADOR</t>
  </si>
  <si>
    <t>Meta 2023</t>
  </si>
  <si>
    <t>CIERRE EJECUCION META 2023</t>
  </si>
  <si>
    <t>Meta 2024</t>
  </si>
  <si>
    <t>CIERRE EJECUCION META 2024</t>
  </si>
  <si>
    <t>Meta 2025</t>
  </si>
  <si>
    <t>reporte de avance  cuantitativo 1T_2025</t>
  </si>
  <si>
    <t>reporte de avance  cuantitativo  2T_2025</t>
  </si>
  <si>
    <t>reporte de avance cuantitativo 3T_2025</t>
  </si>
  <si>
    <t>reporte de avance 4T_2025</t>
  </si>
  <si>
    <t xml:space="preserve">Avance Acumulado 2025 </t>
  </si>
  <si>
    <t>Avance 2025</t>
  </si>
  <si>
    <t>meta 2026</t>
  </si>
  <si>
    <t>Avance 2026</t>
  </si>
  <si>
    <t>AVANCE CUALITATIVO 1T</t>
  </si>
  <si>
    <t>JUSTIFICACION DEL RETRASO Y OBSERVACIONES  1T</t>
  </si>
  <si>
    <t>AVANCE CUALITATIVO 2T</t>
  </si>
  <si>
    <t>JUSTIFICACION DEL RETRASO Y OBSERVACIONES  2T</t>
  </si>
  <si>
    <t>AVANCE CUALITATIVO 3T</t>
  </si>
  <si>
    <t>JUSTIFICACION DEL RETRASO Y OBSERVACIONES  3T</t>
  </si>
  <si>
    <t>AVANCE CUALITATIVO ACUMULADO A 31 DE DICIEMBRE DE 2024_4T</t>
  </si>
  <si>
    <t>SI SE REQUIERE REPROGRAMAR META CON REZAGO EN 2025 JUSTIFICAR</t>
  </si>
  <si>
    <t>Meta Cuatrienio</t>
  </si>
  <si>
    <t>Avance meta cuatrienio</t>
  </si>
  <si>
    <t>Dependencia Responsable</t>
  </si>
  <si>
    <t>COLUMNA PARA FILTRAR POR DEPENDENCIA</t>
  </si>
  <si>
    <t>Código NUEVO iniciativa (ASPA)</t>
  </si>
  <si>
    <t>responsable area GITPSE</t>
  </si>
  <si>
    <t>ESTADO ENTREGA HV indicadores 2024</t>
  </si>
  <si>
    <t>link soportes/evidencias</t>
  </si>
  <si>
    <t>indicador hallazgo 14</t>
  </si>
  <si>
    <t>OBSERVACIONES A SEGUIMEINTO 3T</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</si>
  <si>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</si>
  <si>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</si>
  <si>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</si>
  <si>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</si>
  <si>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</si>
  <si>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</si>
  <si>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</si>
  <si>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</si>
  <si>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</si>
  <si>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</si>
  <si>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</si>
  <si>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Verificaciones
realizadas bajo el
enfoque de riesgo a los
PRST y Operadores
Postales.</t>
  </si>
  <si>
    <t>Acumulado</t>
  </si>
  <si>
    <t xml:space="preserve">Se busca con el indicador identificar el número de verificaciones realizadas </t>
  </si>
  <si>
    <t xml:space="preserve">Sumatoria de las verificaciones realizadas </t>
  </si>
  <si>
    <t>Para el primer trimestre de 2025, se realizaron 224 verificaciones frente al cumplimiento de obligaciones a cargo de los PRST y Operadores Postales.</t>
  </si>
  <si>
    <t>No aplica retraso teniendo en cuenta que la programación del indicador PES esta en linea con la programación de Clarity y su periodicidad de reporte es trimestral, siendo este:  
1: 226
2:1.356
3:2.127
4:1.194</t>
  </si>
  <si>
    <t>Para el segundo trimestre de 2025, se realizaron 1.173 verificaciones frente al cumplimiento de obligaciones a cargo de los PRST y Operadores Postales</t>
  </si>
  <si>
    <t xml:space="preserve">El retraso presentado en la ejecución de las verificaciones programadas para el segundo trimestre atiende principalmente a la coyuntura relacionada con recursos, personal y contratación. </t>
  </si>
  <si>
    <t xml:space="preserve">2.3 Dirección de Vigilancia, Inspección y Control </t>
  </si>
  <si>
    <t>E1-L1-1000</t>
  </si>
  <si>
    <t>Trámites realizados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</si>
  <si>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</si>
  <si>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</si>
  <si>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t xml:space="preserve">Para el primer trimestre se adelantaron un total de 1.557 actuaciones administrativas de las 1.310 programadas,  dentro de los terminos legalmente establecidos, superando con ello la programación de los tramites administrativos a resolver y mostrando con ello la  eficiencia en los resultados obtenidos para el periodo  </t>
  </si>
  <si>
    <t>No aplica retraso teniendo en cuenta que la programación del indicador PES esta en linea con la programación de Clarity, la cual es: 
1T:1.310
2T:1.540
3T:1.140
4T:980</t>
  </si>
  <si>
    <t>En el segundo trimestre se adelantaron 1.716 actuaciones administrativas dentro de los términos legalmente establecidos, este sobrecumplimiento se da debió a la priorización de esfuerzos, buscando adelantar la gestión de informes e investigaciones con fecha de caducidad cercana</t>
  </si>
  <si>
    <t>Servicio de información actualizado</t>
  </si>
  <si>
    <t>Herramientas
tecnológicas mejoradas,
desarrolladas y/o
actualizadas para la
verificación y control del
cumplimiento de
obligaciones a cargo de
los PRST.</t>
  </si>
  <si>
    <t>flujo</t>
  </si>
  <si>
    <t xml:space="preserve">Se busca con el indicador realizar seguimiento al avance en la implementación de mejoras en las herramientas tecnologicas implementadas </t>
  </si>
  <si>
    <t xml:space="preserve">Un sistema actualizado y mejorado </t>
  </si>
  <si>
    <t xml:space="preserve">Durante el primer trimestre se adelanto todo el proceso de planeación para adelantar el proceso de contratación con el proveedor Tes-America, logrando el 19 de marzo radicar ante la Subdirección de Gestión Contractual el proceso de contratación </t>
  </si>
  <si>
    <t xml:space="preserve">No Aplica </t>
  </si>
  <si>
    <t>Para el segundo trimestre se suscribe contrato entre el Ministerio- Fondo Único de Tecnologías de la Información y las Comunicaciones y 1) Tes-América Andina S.A.S  (acta de inicio del 05/05/2025), así como con 2) Información Localizadas S.A.S a través del Acuerdo Marco de Precios CCE 241-AMP-2021 ( acta de inicio del 12/05/2025), esto con el fin de mejorar, desarrollar y/o actualizar las herramientas tecnológicas que apoyan la ejecución de las verificaciones  y con ello el control del cumplimiento de las obligaciones a cargo de los PRST.</t>
  </si>
  <si>
    <t>No aplica retraso</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</si>
  <si>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</si>
  <si>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</si>
  <si>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</si>
  <si>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</si>
  <si>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</si>
  <si>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</si>
  <si>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</si>
  <si>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</si>
  <si>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stock</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</si>
  <si>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</si>
  <si>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</si>
  <si>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 xml:space="preserve">Respecto al proyecto Nacional de Alta Velocidad, de los 47 AMN establecidos en la meta, ha se había entregado 36 y se instaló en el ANM Yavaraté, su zona wifi y dos hogares conectados con tecnología de microonda.
</t>
  </si>
  <si>
    <t>Sobre los municipios restantes, estamos en un proceso de presunto incumplimiento con el contratista ANDIRED.</t>
  </si>
  <si>
    <t>Respecto al proyecto Nacional de Alta Velocidad, de los 37 AMN establecidos en la meta, ya se tienen 36 en operación y se instaló en el ANM de Yavaraté, (1 zona wifi y dos hogares conectados) con tecnología de microonda, sin embargo esta instalación aún no está aprobada.</t>
  </si>
  <si>
    <t>Con respecto al municipio de Yabaraté, aunque esta instalado el servicio, se está a la espera de subsanación de frecuencias por parte del Contratista, por tanto, aun no se puede reportar como aprobado</t>
  </si>
  <si>
    <t xml:space="preserve">2.1 Dirección de Infraestructura </t>
  </si>
  <si>
    <t>E1-L1-2000</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</si>
  <si>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</si>
  <si>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</si>
  <si>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</si>
  <si>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 xml:space="preserve">Se tienen los 788 municipios instalados y en operación </t>
  </si>
  <si>
    <t>No aplica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</si>
  <si>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</si>
  <si>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</si>
  <si>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</si>
  <si>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</si>
  <si>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</si>
  <si>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</si>
  <si>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</si>
  <si>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El avance de los hogares conectados a marzo 31 de 2025 representa la suma de los accesos que se lograron con la implementación de los proyectos de Líneas de Fomento I, Líneas de fomento II y Conectividad en entes territoriales Atlántico y Norte de Santander</t>
  </si>
  <si>
    <t>E1-L1-3000</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</si>
  <si>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</si>
  <si>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</si>
  <si>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</si>
  <si>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</si>
  <si>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</si>
  <si>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</si>
  <si>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</si>
  <si>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 xml:space="preserve">
El avance reportado de 13.477 centros corresponde a 7468 de la Región A, con cumplimiento de requisitos y en operación. Así mismo, para la Región B se tienen 6009 centros digitales que se encuentran en operación y los 580 restantes. </t>
  </si>
  <si>
    <t xml:space="preserve"> De los 580 centros restantes 570 se encuentran en etapa de instalación y puesta servicio, los 10 restantes se encuentran en planeación. </t>
  </si>
  <si>
    <t>Avance centros: 13980
A la fecha, la ejecución del proyecto en la Región A presenta un avance del 100% con 7.468 Centros Digitales en Operación.
Al corte de junio, la ejecución del proyecto en la Región B es de 6.512 Centros Digitales en Operación</t>
  </si>
  <si>
    <t>77 Centros digitales de la región B, se encuentran en fase de Instalación y Puesta en Servicio, con posterior entrada en operación, una vez sean aprobados por la interventoría.</t>
  </si>
  <si>
    <t>E1-L1-4000</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</si>
  <si>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</si>
  <si>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</si>
  <si>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</si>
  <si>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</si>
  <si>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 xml:space="preserve">Del proyecto de Centros Digitales se tienen 13.477 en operación y 1.211 Zonas Comunitarias para la Paz en operación. </t>
  </si>
  <si>
    <t>Con respecto a las 1.211 Instituciones educativas en fase de operación a la fecha. Durante el mes de marzo la interventoría efectúo visitas de verificación a 21 nuevas sedes educativas cuyas instalaciones fueron aprobadas e iniciaran operación el 01 de abril. Con respeto a las 22 instituciones educativas cuya instalación se encontraba rezagada en el departamento de Arauca por eventos de fuerza mayor, se está avanzando de acuerdo con el cronograma propuesto por el contratista, se tienen ya instaladas 11 las cuales están en proceso de verificación por parte del interventor. Se espera que las 1262 ZCP que conforman el proyecto se encuentren completamente operativas el 01 de mayo.</t>
  </si>
  <si>
    <t>Al corte se tienen 1363 accesos comunitarios, correspondientes a ZCP, entes territoriales y Centros IA.</t>
  </si>
  <si>
    <t>Sobre los acceso pendientes, se está trabajando en la instalacion y aprobación, sobre ZCP ya se cuenta con los 1262 Accesos aprobados, 1 centro IA y 100 zonas en entes territoriales.</t>
  </si>
  <si>
    <t xml:space="preserve">1.090 puntos de conectividad </t>
  </si>
  <si>
    <t>cumplido en la vigencia 2023</t>
  </si>
  <si>
    <t>meta cumplida vigencia 2023</t>
  </si>
  <si>
    <t>cumplido</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</si>
  <si>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</si>
  <si>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</si>
  <si>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</si>
  <si>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</si>
  <si>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</si>
  <si>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</si>
  <si>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NA</t>
  </si>
  <si>
    <t>Los recursos en rezago por ejecutar, correspondiente a: $94,410,622,168, fueron ejecutados asi: $86.341.491,927 se ejecutaron mediante una reserva por falta de PAC, ya desembolsada, y los recursos restantes correspondientes a $8.069.130.241 fueron reintegrados al FUTIC, debido a ahorros en el proceso de contratación. Para una ejecución del 100% de los recursos en rezago 2024</t>
  </si>
  <si>
    <t>El convenio se prorrogó a 30 de junio de 2025, y ya cuenta con la ejecucion al 100% de todos los recursos.</t>
  </si>
  <si>
    <t>Ya se cuenta con la ejecución del 100% de los recursos en rezago 2024</t>
  </si>
  <si>
    <t>E1-L3-1000</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</si>
  <si>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</si>
  <si>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</si>
  <si>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</si>
  <si>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</si>
  <si>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</si>
  <si>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</si>
  <si>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</si>
  <si>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Avance en la actualización anual del Plan Maestro de Gestión de Espectro que es el documento en el cual se definen las diferentes necesidades de espectro a analizar, el alcance inicial de los estudios necesarios para dar atención a dichas necesidades y la propuesta de fecha de inicio para la ejecución de los mismos.</t>
  </si>
  <si>
    <t>(Actividades ejecutadas/Actividades planeadas) x100</t>
  </si>
  <si>
    <t>Enero: Se realizó la planificación de las contribuciones que se van a presentar en 2025
Febrero: Durante el mes de febrero se asistieron a las reuniones del WP5D y de COMTELCA, lo que permite adquirir insumos para la construcción de las posturas.
Marzo: Se asistió a la reunión del Comtelca, al MWC, al Satshow, al SG6 y al SG7, acorde con la Agenda de Participación Internacional donde se obtuvieron insumos para la construcción de posturas</t>
  </si>
  <si>
    <t>no aplica</t>
  </si>
  <si>
    <t xml:space="preserve">Abril:Las 6 actividades que contiene el plan para el año 2025 se encuentran en tiempo según cronograma.
Mayo: El avance reportado muestra una progreso constante y alineado con el cronograma establecido. Durante el primer cuatrimestre se logró completar el 32 % del plan anual, lo cual es coherente con el avance programado acumulado.
Junio: El avance reportado muestra una progreso alineado con el cronograma establecido. </t>
  </si>
  <si>
    <t>Agencia Nacional del Espectro</t>
  </si>
  <si>
    <t>E1-L1-5000</t>
  </si>
  <si>
    <t>Modificación de canales de los Planes Técnicos de Radiodifusión Sonora expedidos</t>
  </si>
  <si>
    <t>Número de resoluciones expedidas</t>
  </si>
  <si>
    <t>Resoluciones que modifican los parámetros técnicos esenciales de los canales de los Planes Técnicos de Radiodifusión Sonora expedidas</t>
  </si>
  <si>
    <t>Numero de resoluciones expedidas</t>
  </si>
  <si>
    <t>Se expidió la Resolución 31 del 5 de febrero de 2025 la cual actualiza el Apéndice A del Plan Técnico Nacional de Radiodifusión Sonora en FM.</t>
  </si>
  <si>
    <t>Se realizó la finalización de la elaboración del proyecto de resolución que actualiza los apéndice A y C del Plan Técnico Nacional de Radiodifusión Sonora en FM y el apéndice D del Plan Técnico Nacional de Radiodifusión Sonora en AM. Adicionalmente se dio inicio al proceso de revisión del acto administrativo.</t>
  </si>
  <si>
    <t>Documentos con propuestas para definición de posiciones de Colombia en temas de espectro</t>
  </si>
  <si>
    <t>Número de documentos con propuestas para definición de posiciones de Colombia</t>
  </si>
  <si>
    <t xml:space="preserve">Se va a medir la generación de un informe que consolide todas las propuestas y gestión internacional de la entidad en cuanto a las posiciones de Colombia en temas de espectro en organismos multilaterales. </t>
  </si>
  <si>
    <t>Número de documentos que incluyan propuestas</t>
  </si>
  <si>
    <t>Enero: Se realizó la Planeación de los proyectos en el mes de enero.
Febrero:Se realizó la discusión y definición de alcance de las actividades y se comenzaron a ajecutar la actividades
Marzo: Se realizaron las 3 actividades de años anteriores en proceso de cierre con documento final Sistemas de Transporte Inteligente (ITS)
Espectro para inteligenicia artificial
Redes móviles de acceso para sectores productivos</t>
  </si>
  <si>
    <t>Abril: Durante el mes de marzo se asistió a la reunión del WP4C, de COMTELCA, y a la reunión de la RCC. En estas reuniones se levanta información para la construcción de posturas.
Se construyeron contribuciones para la 45 reunión del CCP.II
Mayo: Durante el mes de mayo se asistieron virtualmente a las reuniones del WP4A, WP5C donde se levantó información para la construcción de las posturas de la CMR-27
Se asistió al WP5A donde Colombia aportó información que refleja su postura sobre el uso libre en la banda de 6 GHz.
Colombia presidió la reunión del SG5-RG LATAM donde promovio las posturas sobre interoperabilidad
Junio: Durante el mes de junio se presideron las reuniones del Grupo de Trabajo Preparatorio de Conferencia y del Grupo de Trabajo de Gestión del Espectro
Durante esta reunión se presentaron posturas sobre los puntos de agenda de la CMR-27. Durante el mes de junio se representó a la región en la segundo reunión preparatorio de conferencia de CEPT. Colombia representó al grupo regional LATAM en la reunión del SG5 del UIT-T
Colombia participó virtualmente del WP5D y presentó su contribución sobre el uso de IMT en Colombia</t>
  </si>
  <si>
    <t>Informe de ejecución del Plan de Monitoreo de Espectro</t>
  </si>
  <si>
    <t>Porcentaje de ejecución del Plan de Monitoreo de Espectro</t>
  </si>
  <si>
    <t>Medir el avance del Plan de Monitoreo y Supervisión del Espectro establecido para cada vigencia el cual contempla actividades de vigilancia, inspección y control, con el fin de desarrollar medidas de promoción y prevención.</t>
  </si>
  <si>
    <t>(Actividades de promoción y prevención de las actividades de vigilancia, inspección y control ejecutadas en el período de medición / actividades establecidas en el Plan de Monitoreo y Supervisión del Espectro en el periodo de medición) x 100%</t>
  </si>
  <si>
    <t>Actividades de vigilancia, inspección y control ejecutadas:
- Vigilancia: Mediciones del servicio de televisión en tecnología analógica y digital en los siguientes municipios:  Chinavita (Boyacá) 3 puntos y 36 verificaciones a operadores, Soracá (Boyacá)  3 puntos y 36 verificaciones a operadores y  Sotaquira (Boyacá)  3 puntos y 36 verificaciones a operadores 
* Se realizaron mediciones del Plan Anual de Vigilancia 2025: Banda 370-400MHz, Banda 3500 MHz, Banda 2500 MHz, Radionavegación Aeronáutica y Banda AWS.
* Se realizaron mediciones recurrentes: Banda 900 MHz, Banda RDS FM (Ocupación y parámetros), Móvil Aeronáutico, Y Banda 2400 MHz.
* Se realizaron mediciones para la atención de solicitudes fuera del Plan Anual de Vigilancia 2025
* EMR Funza: Se monitorearon las frecuencias TX 156.0625MHz y RX 151.0625MHz, para identificar posibles interferencia en el servicio.
* EMR Bogotá 3: Se realizaron monitoreos con el fin de identificar el uso no autorizado en las frecuencias: 148.375 MHz, 151 MHz, 151.6125 MHz, 152.875 MHz, 155.6 MHz, 156.0625 MHz, 156.725 MHz, 160.7125 MHz, 160.7375 MHz y 160.8125 MHz.
* EMR Pereira: Se realiza el monitoreo de las frecuencias: 149.0625 MHz, 153.6875 MHz, 154.0875 MHz, 155.6135 MHz.
* EMR Cali y Popayán: Se continúan con los monitoreos en modo directo de las frecuencias 90.1 MHz y 90.2 MHz para detectar usos no autorizados por parte de grupos armados al margen de la ley.
* Se realiza monitoreos del segmento de frecuencia 3380-3460 MHz para verificar si el segmento presenta ocupación por parte del operador Telecall.
* EMR Villavicencio: Se realizaron monitoreos con el fin de identificar el uso no autorizado en las frecuencias: 422.4 MHz, 861.9625 MHz, 862.2125 MHz, 866.0625 MHz, 866.5625 MHz, 866.8125 MHz, 867.0625 MHz, 867.3125 MHz, 867.5625 MHz, 867.8125 MHz, 868.0625 MHz, 868.3125 MHz, 866.5625 MHz, 866.8125 MHz, 867.0625 MHz, 867.3125 MHz, 867.5625 MHz, 867.8125 MHz, 868.0625 MHz, 868.3125 MHz, 868.7875 MHz, 154.3875 MHz, 161.4875 MHz, 5492 MHz y 5739 MHz.
- Inspección:  69 verificaciones en campo, mediante las cuales  se atendieron casos relacionados con visitas técnicas a usuarios de redes y/o servicios de radiocomunicaciones, así como también la verificación del posible uso clandestino del espectro. Éstas verificaciones se llevaron a cabo en diferentes municipios de los departamentos de Valle del Cauca, Bolívar, Cundinamarca, Boyacá, Cauca, Tolima, Santander, Antioquia, Atlántico y Cesar. Tres (3) mediciones tipo malla en Ubate, Funza y Cota (Cundinamarca), así como, tres estaciones escogidas aleatoriamente que se les había entregado certificación de conformidad, con el fin de corroborar su escenario y cumplimiento de los niveles de campos electromagnéticos.
- Control: Se proyectaron los siguientes actos administrativos: 24 de trámite, 5 decisiones de primera instancia.</t>
  </si>
  <si>
    <t>Vigilancia: Mediciones del servicio de televisión en tecnología analógica y digital en los siguientes municipios:  Granada (Meta) 5 puntos y 60 verificaciones a operadores, Puerto Concordia (Meta)  3 puntos y 36 verificaciones a operadores, Fuente de Oro (Meta)  3 puntos y 36 verificaciones a operadores, San Martin  (Meta) 5 puntos y 60 verificaciones a operadores, Villavicencio (Meta)  13 puntos y 78 verificaciones a operadores,  Cubarral (Meta)  3 puntos y 36 verificaciones a operadores, Acacias  (Meta)  5 puntos y 60 verificaciones a operadores, Puerto Lopez  (Meta)  5 puntos y 60 verificaciones a operadores, Mani (Casanare)  3 puntos y 36 verificaciones a operadores.
Se realizaron mediciones del Plan Anual de Vigilancia 2025: 
● Movil Aeronaútico: medición en el segmento 117MHz a 137MHz.
● Banda de 700 MHz: medición en el segmento 698 MHz a 803 MHz.
● Banda de 859 MHz: medición en el segmento 806 MHz a 894 MHz.
● Banda Fijo y Movil: medición en el segmento 156 MHz a 164 MHz
● Radiodifusión Sonora FM: medición en el segmento 87 MHz a 109 MHz.
-Se realizaron mediciones recurrentes: 
● Banda de 900 MHz: medición en el segmento 894 MHz a 915 MHz y 944 MHz a 960 MHz
● Banda de 2400 MHz: medición en el segmento 2400 MHz a 2483,5 MHz.
Inspección: Se realizaron sesenta y cinco (65) verificaciones en campo, mediante las cuales se atendieron casos relacionados con visitas técnicas a usuarios de redes y/o servicios de radiocomunicaciones, así como también la verificación del posible uso clandestino del espectro. Y se realizaron cuatro (4) mediciones tipo malla en los municipios de Ventaquemada, Paipa, Garagoa y Nobsa (Boyacá), así como, a estaciones escogidas aleatoriamente que se les había entregado certificación de conformidad, con el fin de corroborar su escenario y cumplimiento de los niveles de campos electromagnéticos.
Control: Se realizó la proyección de: 6 decisiones de primera instancia, 6 pliegos de cargo, 4 legalizaciones de decomiso, 1 acto solicitud de juzgado y 2 traslados de alegatos, asi mismo se realizaron 16 requerimientos y 1 memorando de improcedencia. En total 36 actos administrativos. 
Se expidieron los siguientes actos administrativos: 3 Actos de legalización de equipos decomisados, 1 Acto que ordena la imposición de medida cautelar y 1 Resolución de archivo y decomiso definitivo, de un total de  21 proyectos de actos administrativos.</t>
  </si>
  <si>
    <t>Informe de ejecución del Plan de Gestión del Conocimiento del Espectro</t>
  </si>
  <si>
    <t>Porcentaje de ejecución del del Plan de Gestión del Conocimiento del Espectro</t>
  </si>
  <si>
    <t>Se va a medir el avance en la ejecución del Plan de gestión del conocimiento en temas de espectro del periodo; es importante en la medida que en él se definen las actividades de gestión de conocimiento, tanto interno como externo, que realiza la entidad en temas de espectro</t>
  </si>
  <si>
    <t>(Actividades ejecutadas en el periodo de medición/ actividades planeadas en el periodo de medición) x 100%</t>
  </si>
  <si>
    <t>Enero: Se realizó la Planeación de los proyectos en el mes de enero
Febrero: Presentación con resultados del contrato (170) de (2024) por parte de la Universidad Externado de Colombia y presentación de la propuesta de agenda para el Congreso Internacional de veinte veinticinco.
Marzo: Encuentro con la Universidad Externado de Colombia relacionado con el Convenio 170 de 2024 para analizar el uso no autorizado del espectro radioeléctrico (Cartilla Informativa). Sesión de monitoreo de los compromisos posteriores al contrato (elaboración de artículo académico) por parte de la Universidad de Manizales en el marco del Convenio 163.</t>
  </si>
  <si>
    <t>1)	Se desarrolló de espacio de Innovación INNOVANE. Se llevó a cabo diferentes charlas y cursos prototipado y preparación para la comunicación del PITCH. 
2)	Documentos y términos de referencia de la Convivencia del Servicio Aeronáutico.</t>
  </si>
  <si>
    <t xml:space="preserve">Facilitar el acceso y uso de las tecnologías de la información y las comunicaciones en todo el territorio nacional </t>
  </si>
  <si>
    <t>Incremento en la  dotación de terminales de cómputo y capacitación de docentes en sedes educativas oficiales a nivel nacional y 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</si>
  <si>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 desde 2024 / Incremento en la  dotación de terminales de cómputo y capacitación de docentes en sedes educativas oficiales a nivel nacional 2023</t>
  </si>
  <si>
    <t xml:space="preserve">Servicio de apoyo en tecnologías de la información y las comunicaciones para la educación básica, primaria y secundaria </t>
  </si>
  <si>
    <t>Relación de estudiantes por terminal de cómputo en sedes educativas oficiales</t>
  </si>
  <si>
    <t xml:space="preserve">El indicador corresponde a la relación Matricula de sedes educativas públicas de pais Vs a la cantidad de herramientas tecnologicas con las que cuentan las sedes educativas pùblicas del pais/ (Portatil + Fijo+ tabletas) - Relación de estudiantes por computo </t>
  </si>
  <si>
    <t xml:space="preserve"> (Matricula total) /  (Total Computadores (Portatil + Fijo+ tabletas)</t>
  </si>
  <si>
    <t>Para el 1T, la Entidad continua estableciendo la relación de 4 estudiantes por equipo</t>
  </si>
  <si>
    <t>Para el 2T, la Entidad continua estableciendo la relación de 4 estudiantes por equipo</t>
  </si>
  <si>
    <t>Computadores para Educar</t>
  </si>
  <si>
    <t>E1-L3-2000</t>
  </si>
  <si>
    <t>Terminales de cómputo con contenidos digitales entregadas</t>
  </si>
  <si>
    <t xml:space="preserve">Esta meta consiste en entregar equipos de cómputo a sedes educativas públicas, bibliotecas públicas y casas de la cultura. </t>
  </si>
  <si>
    <t xml:space="preserve">Sumatoria de equipos entregados  de cómputo a sedes educativas públicas, bibliotecas públicas y casas de la cultura. </t>
  </si>
  <si>
    <t>Para el 1T la entidad avanzo con la entrega a sedes educativas de equipos de computo correspondientes al rezago del año 2024</t>
  </si>
  <si>
    <t>Para el 2T la entidad avanzo con la entrega de 3,496  a sedes educativas de equipos de computo correspondientes al rezago del año 2024</t>
  </si>
  <si>
    <t>Terminales de cómputo con contenidos digitales entregadas a sedes educativas para uso de docentes</t>
  </si>
  <si>
    <t>Esta meta consiste en entregar equipos de cómputo a sedes educativas públicas, bibliotecas públicas y casas de la cultura, una vez los docentes realizan la formacion otorgada por CPE</t>
  </si>
  <si>
    <t>Sumatoria de equipos entregados  de cómputo a sedes educativas públicas, bibliotecas públicas y casas de la cultura una vez los docentes realizan la formacion otorgada por CPE</t>
  </si>
  <si>
    <t>Para el 1T la entidad se encuentra en la fase de planeación para despacho de equipos de computo para personal docente, se proyecta a iniciar entrega en el 2 semestre del año</t>
  </si>
  <si>
    <t>Para el 2T la entidad se encuentra en la actualización de estrategia de formación; con el fin de iniciar la ejecución y despacho de equipos de computo</t>
  </si>
  <si>
    <t>Estudiantes de sedes educativas oficiales beneficiados con el servicio de apoyo en tecnologías de la información y las comunicaciones para la educación</t>
  </si>
  <si>
    <t xml:space="preserve">Esta meta consiste en realizar el conteo de estudiantes beneficiados con la entrega de computadores y laboratorios y se mide con la matrícula de las sedes educativas beneficiadas.  </t>
  </si>
  <si>
    <t xml:space="preserve">Sumatoria de estudiantes (de acuerdo con la matricula de las sedes educativas pùblicas beneficadas) beneficiados con la entrega de computadores y laboratorios  </t>
  </si>
  <si>
    <t>La actividad se tiene planeada reportar al finalizar la totalidad de entrega de equipos de computo; razón por la cual se proyecta a reportat en el mes de diciembre 2025</t>
  </si>
  <si>
    <t>Para el 2T con la entrega de 30,162 equipos de computo se ha beneficiado a 321,321 estudiantes matriculados en las sedes que recibieron beneficio.</t>
  </si>
  <si>
    <t>Requerimientos técnicos atendidos</t>
  </si>
  <si>
    <t>Esta meta consiste en atender las inquietudes y requerimientos presentadas por los beneficiarios e interesados, orientando y direccionando su atención. El proceso de Servicio al Cliente ha desarrollado diferentes niveles de atención, dependiendo de las necesidades de la comunidad educativa cuenta con un servicio post entrega conformado por 3 niveles de atención; para asegurar la disponibilidad permanente de las soluciones tecnológicas entregadas por la entidad</t>
  </si>
  <si>
    <t>Cantidad de casos radicados a traves de las diferentes lineas de atenciòn (telefonica, redes sociales y correos electronicos)/Cantidad de casos atendidos *100</t>
  </si>
  <si>
    <t xml:space="preserve">En el 1T La entidad gestióno la totalidad de PQRS radicados, en donse de presentaron un total de 962 casos </t>
  </si>
  <si>
    <t>Sedes educativas oficiales con acceso a terminales de cómputo y contenidos digitales</t>
  </si>
  <si>
    <t xml:space="preserve">Esta meta consiste en entregar laboratorios de innovación educativa compuestos por una impresora 3D, una pantalla interactiva, un kit de ingeniería STEM, un gestor de contenidos, incluyendo el pack de recursos pedagógicos integrado por cartillas, manuales y videos. </t>
  </si>
  <si>
    <t xml:space="preserve">Cantidad de Sedes educativas beneficiadas con nuevas tecnologías equivalen a sedes educativas con laboratorios, se determina que la relación es de 1 a 1; entrega de 1 laboratorio a 1 sede educativa. </t>
  </si>
  <si>
    <t>En el 1T La entidad proyecta iniciar la entrega de laboratorios en el segundo semestre del año, una vez se realice el proceso de focalización</t>
  </si>
  <si>
    <t>En el 2T La entidad se encuentra en la actualización de estrategia de formación; con el fin de iniciar la ejecución y despacho de laboratorios para beneficio de sedes educativas públicas</t>
  </si>
  <si>
    <t>Servicio de educación para el trabajo en temas de uso pedagógico de tecnologías de la información y las comunicaciones</t>
  </si>
  <si>
    <t xml:space="preserve">Docentes formados en uso pedagógico de tecnologías de la información y las comunicaciones. </t>
  </si>
  <si>
    <t>Esta meta consiste en formar y acompañar a 2.000 docentes a través del componente de formación del Proyecto Misional de Innovación Educativa; el cual busca atender las necesidades y demandas de los actores que confluyen alrededor de la comunidad educativa: docentes, directivos docentes, estudiantes, padres, madres de familia y/o cuidadores, al tiempo que promueve la implementación de acciones orientadas a impulsar procesos de transformación en las prácticas educativas, mediante la innovación con uso de tecnología.  </t>
  </si>
  <si>
    <t>Cantidad de docentes certificados en el componente de formación del Proyecto Misional de Innovación Educativa actores que confluyen alrededor de la comunidad educativa</t>
  </si>
  <si>
    <t>En el 1T se realizo la formación de docentes correspondientes a formación rezago de los años 2023 (609) y 2024 (917)</t>
  </si>
  <si>
    <t xml:space="preserve">En el 2T La entidad se encuentra en la actualización de estrategia de formación; con el fin de iniciar la ejecución de formacion docente </t>
  </si>
  <si>
    <t>En el marco del redireccionamiento de la entidad se ha redefinido la estrategia de formación de computadores para educar, desde un enfoque integral y territorial. Esta estrategia proyecta ser desarrollada a partir del mes de agosto. </t>
  </si>
  <si>
    <t xml:space="preserve">Docentes acompañados en procesos de educativos con tecnologías digitales </t>
  </si>
  <si>
    <t xml:space="preserve">Eventos de socialización de experiencias exitosas en el uso práctico de las tecnologías de la información en la educación. </t>
  </si>
  <si>
    <t xml:space="preserve">Esta meta consiste en realizar los eventos Educa Digital® Nacional y Educa Regionales; estos son espacios creados para fomentar la socialización y el intercambio de experiencias significativas de aprendizaje con uso de tecnología y aprender sobre tendencias en educación y el desarrollo de habilidades digitales, a partir de encuentros presenciales donde participan docentes, directivos docentes, estudiantes y comunidad educativa en general. Durante 2023 se desarrollará un encuentro nacional con una participación estimada de 300 personas y 16 encuentros regionales con una participación estimada de 100 personas cada uno. </t>
  </si>
  <si>
    <t>Cantidad de eventos realizados</t>
  </si>
  <si>
    <t>En el 1T no se reporta la realización de eventos, toda vez que la Entidad proyectó iniciar la gestión de eventos  en el 2 semestre de 2025</t>
  </si>
  <si>
    <t>En el 2T La entidad se encuentra en la actualización de estrategia de formación; con el fin de iniciar la ejecución de eventos</t>
  </si>
  <si>
    <t>Estudiantes acompañados en procesos educativos con tecnologías digitales.</t>
  </si>
  <si>
    <t>Esta meta consiste en realizar experiencias creativas con uso de tecnología; estas son actividades pedagógicas para estudiantes y docentes que acompañan y buscan desarrollar las habilidades necesarias en los estudiantes para ser competentes en los nuevos entornos que ofrece la industria 4.0. </t>
  </si>
  <si>
    <t>Cantidad de estudiantes acompañados en procesos educativos</t>
  </si>
  <si>
    <t>En el 1T se realizo la formación de estudiantes correspondientes a formación rezago de los años 2023 (9500) y 2024 (10154)</t>
  </si>
  <si>
    <t xml:space="preserve">En el 2T La entidad se encuentra en la actualización de estrategia de formación; con el fin de iniciar la ejecución de acompañamiento de estudiantes </t>
  </si>
  <si>
    <t>Personas capacitadas en temas TIC</t>
  </si>
  <si>
    <t>Esta meta consiste en realizar la Escuela TIC Familia; programa que busca fortalecer las habilidades y competencias de padres, madres de familia y todas aquellas personas que tienen bajo su cuidado niños, niñas y adolescentes para que puedan estimular y acompañar la formación y el sano desarrollo de sus hijos e hijas en el entorno digital. Durante 2023, 3.000 padres de familia serán beneficiados con contenidos formativos a través de la conformación de comunidades de aprendizaje por medio de la aplicación WhatsApp.  </t>
  </si>
  <si>
    <t>Cantidad de personas capacitadas</t>
  </si>
  <si>
    <t>En el 1T no se reporta capacitación de personas, toda vez que la Entidad proyectó iniciar la gestión de eventos  en el 2 semestre de 2025</t>
  </si>
  <si>
    <t xml:space="preserve">En el 2T La entidad se encuentra en la actualización de estrategia de formación; con el fin de iniciar la ejecución de capacitacion </t>
  </si>
  <si>
    <t>Servicio de recolección y gestión de residuos electrónicos</t>
  </si>
  <si>
    <t>Equipos obsoletos retomados</t>
  </si>
  <si>
    <t>La retoma consiste en efectuar una gestión y disposición adecuada de los terminales en desuso, para lo cual se deben focalizar las sedes educativas y realizar el alistamiento de los terminales en las bolsas suministradas por la entidad, para la posterior recolección por parte de la transportadora, quien realiza la recolección y transporte de equipos y elementos de cómputo que cumplieron su ciclo de vida. </t>
  </si>
  <si>
    <t xml:space="preserve">Cantidad de equipos retomados </t>
  </si>
  <si>
    <t xml:space="preserve">En el 1T la entidad inicio actividad de retoma de 5410 equipos obsoletos entregados por sedes educativas públicas </t>
  </si>
  <si>
    <t xml:space="preserve">En el 2T La entidad no presenta avance, sin embargo dicha meta se encuentra cumplida de acuerdo con lo planeado en su ejecución </t>
  </si>
  <si>
    <t>Residuos electrónicos dispuestos correctamente. (Demanufactura)</t>
  </si>
  <si>
    <t>Esta meta consiste en ejecutar el plan retoma; que se realiza desde la recepción de los equipos que culminaron su vida útil; una vez llegan al Centro Nacional de Aprovechamiento de Residuos Electrónicos CENARE, de forma manual bajo una línea de trabajo continúa se obtienen los materiales que compone un equipo de cómputo de manera limpia, aumentando la productividad del trabajo realizada en término de toneladas/diarias y manteniendo la seguridad del personal.  </t>
  </si>
  <si>
    <t>Cantidad de equipos demanufacturados, en toneladas</t>
  </si>
  <si>
    <t xml:space="preserve">En el 1Tcon la activiad de retoma se da inicio a la demanufactura reportando 15,94 toneladas </t>
  </si>
  <si>
    <t>En el 2T la entidad reporta avance en la demanufactura de 14,43 toneladas, acumulando un avance de 30 tolenadas</t>
  </si>
  <si>
    <t>Kits para procesos de aprendizaje elaborados con residuos eléctricos y electrónicos</t>
  </si>
  <si>
    <t>Esta meta consiste en la conformación de KIT RAEE que está a cargo del proceso de Sostenibilidad Ambiental de Computadores para Educar, este kit está compuesto por los residuos de aparatos eléctricos y/o electrónicos - RAEE obtenidos del proceso de demanufactura realizado en CENARE. Para el año 2023 realizará la elaboración de 1000 KITS, para los cuales se mantiene el esquema de elaboración definido por fases, dado las múltiples actividades y tareas que conforman el armado de este componente. </t>
  </si>
  <si>
    <t>Cantidad de kit RAEE elaborados</t>
  </si>
  <si>
    <t>En el 1T no se reporta la realización de KITS RAEE, toda vez que la Entidad proyectó iniciar la gestión de eventos  en el 2 semestre de 2025</t>
  </si>
  <si>
    <t>En el 2T  se reporta la realización de 200 KITS RAEE</t>
  </si>
  <si>
    <t>Personas de la comunidad capacitadas en la correcta disposición de residuos de aparatos eléctricos y electrónicos</t>
  </si>
  <si>
    <t>Esta meta consiste en capacitar a 2.000 personas de la comunidad educativa en temas de RAEE; a través del fomento de educación ambiental a toda la comunidad educativa por medio de sensibilizaciones presenciales sobre la correcta manipulación y almacenamiento de los residuos de aparatos eléctricos y/o electrónicos – RAEE, previniendo un daño ambiental por el desconocimiento de sus impactos negativos como también fortalecer la conciencia ambiental acerca de los componentes peligrosos y su afectación estableciendo lineamientos claros que permitan el manejo ambientalmente responsable de dichos componentes.  </t>
  </si>
  <si>
    <t>Cantidad de personas de la comunidad capacitadas</t>
  </si>
  <si>
    <t>En el 1T no se reporta capacitación en temas RAEE, toda vez que la Entidad proyectó iniciar la gestión de eventos  en el 2 semestre de 2025</t>
  </si>
  <si>
    <t xml:space="preserve">En el 2T  de acuerdo con la realización de talleres de innovacion y robotica, se determinan sensibilizaciones en temas RAEE,  beneficiando a 793 estudiantes y docentes </t>
  </si>
  <si>
    <t>Eventos De Difusión Realizados</t>
  </si>
  <si>
    <t>Esta meta consiste en la realización de eventos de retoma masiva de equipos y elementos de cómputo en las sedes educativas o entes territoriales que cuenten con la disponibilidad de entrega de equipos obsoletos. </t>
  </si>
  <si>
    <t xml:space="preserve">Eventos de retoma realizados </t>
  </si>
  <si>
    <t>En el 1T no se reporta realización de eventos, toda vez que la Entidad proyectó iniciar la gestión de eventos  en el 2 semestre de 2025</t>
  </si>
  <si>
    <t>En el 2T no se reporta realización de eventos, toda vez que la Entidad proyectó iniciar la gestión de eventos  en el 2 semestre de 2025</t>
  </si>
  <si>
    <t xml:space="preserve">Servicio de asistencia técnica - Complemento	</t>
  </si>
  <si>
    <t>Terminales de cómputo con contenidos digitales entrega Directa</t>
  </si>
  <si>
    <t>Esta meta consiste en la entregar directa de equipos de cómputo a estudiantes, menores de edad ubicados en zonas urbanas, rurales, apartadas y de difícil acceso, e I.E.S. </t>
  </si>
  <si>
    <t>Cantidad de equipos entregados  de cómputo a estudiantes, menores de edad ubicados en zonas urbanas, rurales, apartadas y de difícil acceso, e I.E.S. </t>
  </si>
  <si>
    <t>En el 1T se realizo la entrega directa de equipos de computo a estudiantes menores de edad correspondientes a entrega rezago de2024</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</si>
  <si>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</si>
  <si>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</si>
  <si>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</si>
  <si>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</si>
  <si>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</si>
  <si>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</si>
  <si>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</si>
  <si>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</si>
  <si>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Desde este indicador se busca realizar la formación a docentes en Pensamiento Computacional, con el fin de implementar un modelo de eudcación en cascada, a través del cual dichos docentes formados utilizarán las herramientoas adquitridas en sus aulas y se logrará el beneficio de 896.000 estudiantes en Pensamiento Computacional durante el periodo de implementación.</t>
  </si>
  <si>
    <t>Sumatoria del número de estudiantes beneficiados en pensamiento computacional.</t>
  </si>
  <si>
    <t>Se avanzó en la diagramación y corrección de estilo de las guías pedagógicas para la enseñanza de pensamiento computacional en los grados de transición,1,2,5,8,9,10 y 11. Se llevó a cabo la primera ronda de talleres de formación presencial a los pares expertos de los nodos y se seleccionaron las primeras 331 sedes de transferencia que conformarán la red de experticia colaborativa de los nodos durante el año 2025. Se avanzó en los talleres de formación de la 2 cohorte de docentes rurales del caribe y la primera cohorte de docentes rurales del pacífico, en donde se entregaron170 kits del juego Biobots para su implementación en aula.</t>
  </si>
  <si>
    <t>No se cuenta con un reporte específico para el Trimestre , dado que las certificaciones se emiten únicamente al finalizar el proceso formativo. Por lo tanto, la proyección de avance se realizará con base en los resultados acumulados hasta el mes de diciembre de 2025</t>
  </si>
  <si>
    <t>Dirección de Apropiación</t>
  </si>
  <si>
    <t>E1-L3-3000</t>
  </si>
  <si>
    <t>Formaciones en habilidades digitales</t>
  </si>
  <si>
    <t>Describe el número de formaciones que se realizan a través de la oferta de programas de formación de la Dirección de Apropiación de TIC</t>
  </si>
  <si>
    <t>Sumatoria de formaciones finalizadas en habilidades digitales</t>
  </si>
  <si>
    <t>Se inició y se continúa en la etapa precontractual. Desde la DATIC se adelantó el proceso de cotización en el que se recibieron cotizaciones por parte de algunas universidades públicas, lo que abre las puertas para la posibilidad de estructurar un contrato interadministrativo. Se confirma que se emitió el CDP para el programa.</t>
  </si>
  <si>
    <t>Se registraron avances en el marco del Convenio No. 1423-2025, suscrito el 11 de junio de 2025. En este periodo se cumplió con el cronograma de actividades previsto para el inicio del proceso de formación.
La Universidad de Pamplona entregó la estructura de los cursos básicos y avanzados en desarrollo de chatbots. Estos contenidos fueron revisados por la Dirección de Apropiación TIC (DATIC), que emitió observaciones técnicas y pedagógicas.
Con el objetivo de atender dichas observaciones, se llevó a cabo una mesa de trabajo conjunta. Como resultado de este espacio de articulación, la Universidad de Pamplona presentó una segunda versión de la estructura de los cursos, la cual se encuentra actualmente en proceso de revisión por parte de la DATIC.
Una vez finalizado este proceso de retroalimentación, la Universidad ajustará los contenidos, los cuales serán entregados en julio, con miras a la apertura oficial de los cursos en el mes de agosto.</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</si>
  <si>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</si>
  <si>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</si>
  <si>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</si>
  <si>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</si>
  <si>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Durante este periodo se finalizó la consolidación de los documentos contractuales, se realizó un evento de cotización en SECOP II y se recibió la propuesta técnica de un proveedor.</t>
  </si>
  <si>
    <t>Se avanzó en el proceso contractual, específicamente en la gestión de las pólizas requeridas para la puesta en marcha del proyecto. Adicionalmente, se realizó un ajuste a la minuta contractual, el cual fue revisado y aprobado por el comité de contratación, en cumplimiento de los lineamientos establecidos para garantizar la viabilidad jurídica y técnica del proceso. Una vez se firme el contrato, se procederá con el inicio de la ejecución del proyecto.
El servicio de comunicaciones que se implementará beneficiará a la comunidad con discapacidad auditiva, la cual se encuentra dispersa en el territorio nacional. Asimismo, impactará positivamente a las personas oyentes de su entorno cercano con quienes interactúan, siempre y cuando cuenten con los dispositivos mínimos (como un smartphone) y acceso a conectividad a internet. Este servicio tiene como objetivo contribuir a la eliminación de barreras de comunicación y promover la inclusión social.</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</si>
  <si>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</si>
  <si>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</si>
  <si>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</si>
  <si>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</si>
  <si>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</si>
  <si>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</si>
  <si>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</si>
  <si>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</si>
  <si>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</si>
  <si>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</si>
  <si>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</si>
  <si>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</si>
  <si>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la primera fecha de medición se encuentra como avance despues del 1er Semestre 2025</t>
  </si>
  <si>
    <t>No se presenta retraso, la primera fecha de medición se encuentra como avance despues del 1er Semestre 2025</t>
  </si>
  <si>
    <t>Durante el período se revisaron y  se validaron variables y reglas de los índices de Gobierno Digital, se gestionaron correos Para aprobar las validaciones y se revisaron los enlaces a las herramientas de apoyo con el DAFP para tratar incidencias, y se actualizó la matriz anual de recomendaciones.</t>
  </si>
  <si>
    <t>Dirección Gobierno Digital</t>
  </si>
  <si>
    <t>E1-L2-1000</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</si>
  <si>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</si>
  <si>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</si>
  <si>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</si>
  <si>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</si>
  <si>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</si>
  <si>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</si>
  <si>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</si>
  <si>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</si>
  <si>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Al corte del mes de marzo, se reporta un avance significativo de 832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</si>
  <si>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primer trimestre (1T), ya que todas las actividades se desarrollaron conforme al cronograma establecido. La planificación y ejecución han permitido el cumplimiento de los plazos previstos.</t>
  </si>
  <si>
    <t>Al corte del mes de junio- segundo trimestre, se reporta un avance significativo de 3727, acumulado un total de 4559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</si>
  <si>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segundo trimestre (2T), ya que todas las actividades se desarrollaron conforme al cronograma establecido. La planificación y ejecución han permitido el cumplimiento de los plazos previstos.</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</si>
  <si>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</si>
  <si>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</si>
  <si>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</si>
  <si>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Se registra un progreso del 26%, equivalente a 206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</si>
  <si>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Se registra un progreso del 45%, equivalente a 364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</si>
  <si>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</si>
  <si>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</si>
  <si>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</si>
  <si>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</si>
  <si>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</si>
  <si>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</si>
  <si>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</si>
  <si>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</si>
  <si>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</si>
  <si>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</si>
  <si>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</si>
  <si>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SENATIC: Se avanzó en la validación de personas certificadas para el desembolso, por lo que se mantiene la cifra de las 34.380 personas certificadas.
TALENTO TECH: Durante el periodo de corte se avanzó con el proceso de firmas para la modalidad de selección abreviada (FTIC-SAPMC-001-2025) de la Región 7 Lote 2 y Región 8 Lote 1 y 2,  al cual se presentaron 19 oferentes los cuales estan en etapa de evaluación. Asi mismo, en el periodo señalado de la vigencia 2025 se certificaron 10.056 personas en habilidades digitales, lo que da un consolidado final de 41.708 personas certificadas en habilidades digitales.
SOCIEDAD DIGITAL: Se definió plan de acción 2025 con cada uno de los aliados, se aprobó un nuevo enfoque del programa por ciclos de inscripciones (dos al año), se articuló con equipos de los aliados TEC una nueva oferta de formación con +50 cursos. Adicionalmente, se definió y aprobó el evento de lanzamiento de convocatoria: AvanzaTEC FEST junto a los 13 aliados tecnológicos, en un espacio académico y de formación en la U Santo Tomás. Por ultmo, se solicitaron ajustes página web con nueva oferta de formación 2025 para lanzamiento.
GENERACION TIC: El proyecto ya alcanzó sus metas proyectadas. Estuvo en ejecución hasta el 30 de julio. Se encuentra en etapa de cierre. Continúa el proceso de liquidación.</t>
  </si>
  <si>
    <r>
      <rPr>
        <b/>
        <sz val="16"/>
        <rFont val="Arial Narrow"/>
        <family val="2"/>
      </rPr>
      <t>Durante el segundo semestre del año, se adelantaron las siguientes acciones:
SENATIC:</t>
    </r>
    <r>
      <rPr>
        <sz val="16"/>
        <rFont val="Arial Narrow"/>
        <family val="2"/>
      </rPr>
      <t xml:space="preserve"> En el periodo de reporte se certificaron 29.385 personas en cursos cortos, para un total acumulado de 132.291 personas en el cuatrienio entre cursos cortos y cursos con articulación con la media. Así mismo, se avanzó en la formación de la cohorte 1, la cual cerro en 2024, con 33.040 estudiantes matriculados y a la fecha. Frente a la cohorte II, se cuenta con una matrícula informada de 38.415 estudiantes que al periodo de corte de junio de 2025 se encuentran también en formación y culminando el proceso de matrícula en la plataforma Sofía Plus. El avance en la matrícula para esta cohorte asciende a 26519 estudiantes, es decir el 69 % de la población de la cohorte II. De igual manera, en el mes de junio el SENA recibió a satisfacción el 100% de los programas del componente de Diseño Curricular (Nuevos programas) enviados por OIT, con esta entrega, se legaliza al 100% el componente mencionado, requerido para le legalización del tercer desembolso. Por último, en la línea 3: Formación de formadores, se llevó a cabo la legalización de 43 certificaciones, cumpliendo de esta manera, con la legalización de 500 certificados, correspondiente al 100% del tercer desembolso. Desde la supervisión se implementó una estrategia para continuar con las validaciones y recopilación de anexos de hojas de vida.
</t>
    </r>
    <r>
      <rPr>
        <b/>
        <sz val="16"/>
        <rFont val="Arial Narrow"/>
        <family val="2"/>
      </rPr>
      <t>GENERACION TIC:</t>
    </r>
    <r>
      <rPr>
        <sz val="16"/>
        <rFont val="Arial Narrow"/>
        <family val="2"/>
      </rPr>
      <t xml:space="preserve"> El proyecto estuvo en ejecución hasta el 30 de julio y alcanzó sus metas proyectadas. Sin embargo, en el proceso de liquidación, se confirmó una sobrejecución, en lo que se identificó 11.457 personas certificadas.
</t>
    </r>
    <r>
      <rPr>
        <b/>
        <sz val="16"/>
        <rFont val="Arial Narrow"/>
        <family val="2"/>
      </rPr>
      <t>TALENTO TECH:</t>
    </r>
    <r>
      <rPr>
        <sz val="16"/>
        <rFont val="Arial Narrow"/>
        <family val="2"/>
      </rPr>
      <t xml:space="preserve"> En el periodo de reporte se certificaron 9271 personas en habilidades digitales, consolidando un total de 50.979 personas certificadas en habilidades digitales en el cuatrienio. Así mismo, se avanzó con el proceso de firmas para la modalidad de selección abreviada (FTIC-SAPMC-001-2025) de la Región 7 Lote 2 y Región 8 Lote 1 y 2, al cual se presentaron 19 oferentes los cuales están en etapa de evaluación. 
</t>
    </r>
    <r>
      <rPr>
        <b/>
        <sz val="16"/>
        <rFont val="Arial Narrow"/>
        <family val="2"/>
      </rPr>
      <t>SOCIEDAD DIGITAL</t>
    </r>
    <r>
      <rPr>
        <sz val="16"/>
        <rFont val="Arial Narrow"/>
        <family val="2"/>
      </rPr>
      <t>: Durante el mes de reporte, se certificaron 9008 personas en formaciones enmarcadas en el proyecto AvanzaTEC. Con ello, se alcanza un total acumulado de 44.530 desde el inicio del programa. Se ejecutaron sesiones virtuales a nivel nacional con masterclass certificadas (+10 sesiones). A cierre de convocatoria se lograron 135.799 inscritos. Se lograron a la fecha gestión de incentivos con los siguientes aliados:  Books &amp; Books confriman 200 becas B1 a beneficiarios  + 50 B1+ (para quienes culminaron cohorte anterior) + 100 A1 y A2 y 100 para examen clasificatorio a MinTIC. Becas con Eidos-Microsoft- Curso de GenIA y marketing digital: 4.368 inscritos y aprobados 3.000 más a la fecha. 10.000 Becas en IA, ciberseguridad y análisis de datos con Google que se lanzaron a nivel nacional el pasado 4 de junio. Tienda Nube se lograron 4 talleres virtuales para emprendedores beneficiarios del programa.</t>
    </r>
  </si>
  <si>
    <t>Dirección de Economia Digital</t>
  </si>
  <si>
    <t>E1-L3-5000</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</si>
  <si>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</si>
  <si>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</si>
  <si>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</si>
  <si>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</si>
  <si>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</si>
  <si>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</si>
  <si>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inició y se continúa en la etapa precontractual. Se han realizado ajustes en el estudio previo, anexo técnico y estudio del sector de acuerdo con los requerimientos del FUTIC y la subdirección de contratación. Adicionalmente, se confirma que se realizó la emisión del CDP.</t>
  </si>
  <si>
    <t>Mediante contrato 1209-2025 con CanalTRO, con los CiberEmbajadores, se han realizado 274.107 sensibilizaciones en territorios, instituciones educativas, entidades públicas y privadas, a través de talleres formativos y pedagógicos, así como pautas publicitarias en eventos masivos de gran magnitud, fortaleciendo competencias digitales y fomentando cultura de autocuidado digital. Los temas abordados incluyeron Respeto en entornos virtuales, TIC en la Crianza: Uso responsable de la tecnología en el entorno familiar; Seguridad y Confianza Digital, Guerra Cognitiva y Fake News; Herramientas TIC para el Trabajo e Inteligencia Artificial. La estrategia ha hecho presencia en Caquetá, Vichada, La Guajira, Tolima, Putumayo, Huila y Bogotá. Los eventos con mayor participación fueron realizados a través de pautas publicitarias que impactaron aprox. a 265 mil personas. En los demás territorios, se desarollaron taller, donde se identificó la participación de hombres y mujeres mayores de 12 años, población campesina, víctima del conflicto armado, en condición de discapacidad, población Indígena, Afrocolombiana, Raizal, Rrom.</t>
  </si>
  <si>
    <t>E1-L3-4000</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</si>
  <si>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</si>
  <si>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</si>
  <si>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</si>
  <si>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</si>
  <si>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</si>
  <si>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</si>
  <si>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 xml:space="preserve">El indicador permite medir el número de Servicios Ciudadanos Digitales base: Interoperabilidad, Autenticación Digital y Carpeta Ciudadana Digital, que cuentan con la respectiva infraestructura para su operación en cada vigencia	</t>
  </si>
  <si>
    <t>Numero de servicios Ciudadanos Digitales que cuentan con su respectiva infraestructura en operación</t>
  </si>
  <si>
    <t xml:space="preserve">Desde la misionalidad de la Agencia Nacional Digital se ha sostenido la operación y brindado soporte de los 3 Servicios Ciudadanos Digitales Base (Autenticación, Interoperabilidad y Carpeta Ciudadana). Paralelamente se están realizando mesas de trabajo con la Dirección de Gobierno Digital del MinTIC para la definición y estructuración de los anexos técnicos del convenio interadministrativo de Servicios Ciudadanos Digitales para la vigencia 2025, mediante el cual se soportará, evolucionará y articularán los Servicios. </t>
  </si>
  <si>
    <t>Corporación Agencia Nacional Digital</t>
  </si>
  <si>
    <t>E1-L2-2000</t>
  </si>
  <si>
    <t>Entidades asistidas técnicamente*</t>
  </si>
  <si>
    <t>El indicador permite medir el número de entidades del orden nacional y territorial a las que se les brinde asistencia técnica para el aprovisionamiento e implementación de los servicios ciudadanos digitales, el cual corresponde a uno de los habilitadores de la Política de Gobierno Digital.</t>
  </si>
  <si>
    <t>Sumatoria de las entidades a las que se asiste técnicamente para su vinculación en el modelo de Servicios Ciudadanos Digitales en cada vigencia, incluyendo a las que se encuentran realizando el proceso de diagnóstico e integración de trámites a este.</t>
  </si>
  <si>
    <t>Desde la Agencia Nacional Digital durante el primer trimestre se realizó el acompañamiento a 11 entidades, con el fin de hacer la preparación para su vinculación a los Servicios Ciudadanos Digitales. Es pertinente anotar que, para concluir la fase final del acompañamiento se requiere la suscripción del Convenio de SCD para 2025.</t>
  </si>
  <si>
    <t xml:space="preserve">Desde la Agencia Nacional Digital durante el primer trimestre se realizó el acompañamiento a 57 entidades, Es pertinente anotar que, para concluir la fase final del acompañamiento se requiere la suscripción del Convenio de SCD para 2025.
Acueducto Mosquera
Agencia Nacional de Hidrocarburos
Alcadia Sincelejo
Alcaldia de aguaazul
Alcaldía de Barranquilla
Alcaldia de Bucaramanga
Alcaldia de Marinilla
Alcaldia de Nemocón
ALCALDIA DE PACHO
Alcaldía de Pacho Cundinamarca
Alcaldía de Sibaté
Alcaldia HatoNuevo Guajira
Alcaldia Ibague
Alcaldía municipal de Santuario 
Alcaldia Pacho Cundinamarca
Alcaldia Yopal
Artesanias de colombia 
Cajahonor
Codechoco
Comisión de Regulación de Comunicaciones
Comisión Nacional del Servicio Civil
Computadores Para Educar
Consejería Distrital de TIC de la Secretaría General de la Alcaldía Mayor de Bogotá
Consejo Profesional de Administración de Empresas
Consejo Profesional de Química de Colombia 
Cremil 
Departamento Administrativo de la Defensoría del Espacio Público
Direccion general maritima
E.S.E. HOSPITAL DE PALMAR DE VARELA
ESAP
Federación Nacional de Departamentos
Función Publica
Gobernación de Antioquia
Gobernación de Bolivar
Gobernación de Risaralda
Gobierno digital santander
IDIGER
Institución Universitaria Colegio Mayor del Cauca
Jefe Oficina Asesora de Planeación y Estudios Sectoriales MINTIC
La Virginia 
Minciencias
Ministerio de Relaciones Exteriores
Ministerio del Trabajo
Positiva Compañía de Seguros S.A.
Procuraduria
Secretaria de Habitat
Secretaría de Habitat
Secretaria Distrital de Hacienda de Bogotá
Secretaría Distrital de Salud
Sector Agropecuario
Sector Salud
Sector transporte
SIC Super Intendencia de Industria y Comercio
superintendencia nacional de salud - SNS 
Supersalud
Transunion  (Central de Riesgos)
Fondo de Ferrocarriles </t>
  </si>
  <si>
    <t>Modelo operativo-financiero para lograr la autosostenibilidad de la operación de los SCD base implementado*</t>
  </si>
  <si>
    <t>El indicador permite evidenciar que se elabore, implemente y fortalezca el modelo operativo-financiero que permita lograr una ausostenibilidad de los Servicios Ciudadanos Digitales Base</t>
  </si>
  <si>
    <t>Medición de avance en la ejecución del Plan de Trabajo para la elaboración, implementación y fortalecimiento del modelo operativo-financiero que permita la autosostenibilidad de los Servicios Ciudadanos Digitales base</t>
  </si>
  <si>
    <t>En la planificación inicial de la vigencia 2025 se contempló avanzar puntualmente en dos estrategias: i) Avanzar en la realización de una consultoría de factibilidad para convertir a la AND en ente certificadora de SCD; y ii) Implementación a través de la AND de la Nube pública de Colombia. 
Propuestas que fueron presentadas, justificadas y sometidas a aprobación por parte de MINTIC, con el propósito de buscar los recursos financieros para apalancar su ejecución. Una vez surtido el proceso, tras evaluación de MINTIC y miembros de Junta, no se encontró viable su ejecución para 2025, por temas presupuestales y debido a que el proyecto de nube pública ya se está estructurando desde el Gobierno Nacional.
Sin embargo, la AND considerando la importancia de estas estrategias, tratará por medio de recursos propios, toda vez que no cuenta con aportes nación, estudiar su viabilidad.</t>
  </si>
  <si>
    <t>En junio de 2025, la Agencia Nacional Digital, en articulación con la Dirección de Gobierno Digital del Ministerio de Tecnologías de la Información y las Comunicaciones (MinTIC), avanzó en la suscripción del Convenio Interadministrativo 11225 . Este acuerdo tiene como objetivo principal garantizar la operación, el soporte, la seguridad y la evolución continua de los Servicios Ciudadanos Digitales, así como del Portal Único del Estado Colombiano: GOV.CO.
Una vez formalizado el convenio, se dio inicio a la ejecución técnica de las actividades previstas, en concordancia con los alcances definidos para la vigencia correspondiente. Estas acciones se enmarcan en el compromiso institucional de fortalecer la transformación digital del Estado, mejorar la experiencia del ciudadano en su interacción con los servicios públicos digitales y promover una gestión más eficiente, segura y transparente.</t>
  </si>
  <si>
    <t>Desarrollos Digitales</t>
  </si>
  <si>
    <t>Productos Digitales Desarrollados</t>
  </si>
  <si>
    <t>acumulado</t>
  </si>
  <si>
    <t>El indicador permite medir el número de productos digitales desarrollados, en el marco de la asesoría y desarrollo de soluciones eficientes de transformación digital para entidades públicas y privadas</t>
  </si>
  <si>
    <t>Sumatoria de productos digitales generados a partir de los proyectos de soluciones de ciencia, innovación y tecnologias emergentes.</t>
  </si>
  <si>
    <t>ICETEX: en el periodo del informe, en el marco del proyecto de Fábrica de Software del ICETEX, se cumplió con el siguiente producto digital:
Producto desarrollado: en el aplicativo Cambio de Deudor Solidario se mejoró el Servicio de Preguntas Reto realizando integraciones con la Registraduría Nacional del Estado Civil (RNEC) y SISBÉN para robustecer el desarrollo de validación de identidad del Beneficiario; además, continuar control de cambios en los criterios para visualizar el botón cambio de Deudor Solidario así como iniciar los ajustes de los HTML para envío de correo.
Fondo Nacional del Ahorro: en el periodo del informe, en el marco del proyecto de Fábrica de Software del FNA, se cumplió con el siguiente producto digital:
Producto desarrollado: Automatización de Tableros en Azure DevOps Construcción de software  AND_FNA, se llevaron a cabo sesiones estratégicas para socializar los requerimientos y la implementación de la automatización mediante el tablero de control en Azure DevOps, asegurando una comprensión integral de los procesos. Como resultado, se estableció un flujo de trabajo que se ejecuta a través de Power Automate para la realización de diversas operaciones, facilitando la obtención de resultados a través de Power BI. 
Agencia Nacional de Infraestructura: en el periodo del informe, en el marco del proyecto de infraestructura ANI, se cumplió con:
Producto ejecutado: fortalecimiento integral de la capacidad de cómputo, seguridad de la información, almacenamiento, redes, virtualización y conexos de la infraestructura tecnológica, en el cual se realizó: instalación de la fibra para el canal MPLS; ingreso a Nébula del hardware de Hiperconvergencia, almacenamiento, Switch core y Switch de acceso; traslado al Datacenter Tier IV y las gestiones para el canal de MPLS; licenciamiento Veeam; instalación y configuración del ExaGrid; Socialización del Site Survey.</t>
  </si>
  <si>
    <t xml:space="preserve">Fondo Nacional de Ahorro: Aplicativo de Gerencia de Gestión Humana.  El objetivo de este aplicativo es centralizar la información de todos los empleados del FNA, en todas sus sedes en Colombia, en una base de datos estructurada que permita consolidar toda la información requerida para la gestión del componente del talento humano, de forma que se tenga información completa la cual permita la aplicabilidad de acciones concretas y la toma de decisiones basada en datos.
 Fondo Nacional de Ahorro:  Este proyecto busca actualizar la interfaz de usuario e incorporar nuevas funcionalidades asociadas a las preguntas de seguridad utilizadas en las aplicaciones del sistema, de modo que se fortalezcan los parámetros de seguridad de y privacidad de la información de los aplicativos internos, dando cumplimiento al respectivo habilitador de la política de Gobierno Digital.
ICETEX        CONTRATO           2023-0816          FABRICA DE SOFTWARE: Evolutivo Proyecto Sarlaft. Las principales funcionalidades entregadas del evolutivo desarrollado son las siguientes:
Modificación de Ingreso al aplicativo SARLAFT.
Parámetros de Segmentación: DANE, Delitos, Índices LA/FT, Nivel de estudio, Género, Departamento, PEP (Personas Expuestas Públicamente).
Segmentación: Cliente, Productos, Jurisdicción y Canales.
Los cambios realizados en el aplicativo SARLAFT permiten que los reportes generados consulten  información alineada con las nuevas fuentes de datos y parámetros definidos, mejorando la calidad de los análisis y la toma de decisiones.
El detalle de los ajustes de los reportes son los siguientes.
HU Control de Cambios Vistas de Datos Reporte Productos
HU Control de Cambios Vistas de Datos Reporte Cliente
HU Control de Cambios Vistas de Datos Reporte Jurisdicción
HU Control de Cambios Vistas de Datos Reporte Canales
Link del portal en ambiente Productivo.  https://aplicaciones.icetex.gov.co/SarlaftFront/login
 </t>
  </si>
  <si>
    <t>Conformar una red de alianzas que permita fortalecer la generación de productos y servicios de la AND*</t>
  </si>
  <si>
    <t>El indicador permite evidenciar que se elabore, implemente y fortalezca la conformación de una red de alianzas para la Entidad que fortalezca la ejecución de los proyectos de CTI aplicada.</t>
  </si>
  <si>
    <t>Medición de avance en la ejecución del Plan de Trabajo establecido para cada vigencia para la conformación de una red de alianzas</t>
  </si>
  <si>
    <t>Desde la red de alianzas estratégicas vigente de la AND, se están desarrollando los siguientes proyectos:
ANI Collocation: Aliado HOSTDIME.
ANI Hiperconvergencia, Almacenamiento y Backup: Aliado GTS.  
ANI Adecuadiones: Aliado BIRDUN. 
ANI Redes: Aliado IKUSI.
ANI Seguridad: Aliado CONVIEST.
ICETEX Mesa de servicios: Aliado T&amp;S .
ICETEX Fábrica de Software: Aliado OPITECH.
FNA Fábrica de Software: Aliado OPITECH. 
DAFP Servicios de Nube Privada: Aliado ADA.</t>
  </si>
  <si>
    <t>Desde la red de alianzas estratégicas vigente de la AND, se están desarrollando los siguientes proyectos:
AND – Aliado Opitech: De acuerdo con las actividades relacionadas en el contrato 027 de 2025 (fecha de terminación 27 de mayo) y el contrato 111 de 2025, celebrados con el aliado OpiTech, se han desarrollado de forma satisfactoria todos los componentes en cuestión, de la misma forma se han atendido y verificado por parte del FNA los incidentes que a la fecha se han reportado.
Porcentaje de avance contrato 027 de 2025: 100%
Porcentaje de avance contrato 111 de 2025: 9%
AND - Aliado T&amp;S – Avance del 39,86% :  El Aliado T&amp;S realiza la atención de los diferentes tickets generados en el transcurso del mes de manera satisfactoria, cumpliendo con los Acuerdos de Niveles de Servicios establecidos, dando un reporte permanente a la Agencia Nacional Digital.
2.	AND - Aliado Opitech -  Avance del 40,91% : El Aliado OPITECH cumple con los objetivos de las asignaciones de desarrollo solicitadas por el ICETEX, cumpliendo con los Acuerdos de Niveles de Servicios establecidos, dando un reporte permanente a la Agencia Nacional Digital.
Contrato derivado 025–2025 
Aliado para a ejecución: ADA S.A.S.
Avance: 81% 
Estado actual: Nueva adición de $111.823.521 y prórroga por el término de un (1) mes, comprendido entre el martes 24 de junio de 2025 y el jueves 24 de julio de 2025, con el fin de: a) Completar el proceso de cierre administrativo del contrato de manera ordenada y eficiente. b) Finalizar la preparación y organización de toda la documentación requerida para el cierre contractual. c) Verificar y garantizar la entrega a satisfacción de todos los productos y servicios contemplados en el contrato.
Cliente Contrato derivado 062-2024
Avance: 100% 
Aliado para a ejecución: ADA S.A.S.
Estado actual: Se termina ejecución del contrato el 15 de junio de 2025 haciendo la entrega completa y en debida forma de los productos establecidos. Se encuentra en cierre administrativo del contrato.</t>
  </si>
  <si>
    <t>Servicios de Información para la
implementación de la Estrategia
de Gobierno digital</t>
  </si>
  <si>
    <t>Herramientas tecnológicas de Gobierno digital implementadas*</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</si>
  <si>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</si>
  <si>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</si>
  <si>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</si>
  <si>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</si>
  <si>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</si>
  <si>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</si>
  <si>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</si>
  <si>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</si>
  <si>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</si>
  <si>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</si>
  <si>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Durante este periodo se han atendido y gestionado el 100% de los incidentes de seguridad digital reportados al ColCERT.</t>
  </si>
  <si>
    <t>Las actividades se han desarrollado según el tiempo previsto</t>
  </si>
  <si>
    <t>Durante el presente periodo se han atendido y gestionado el 100% de los incidentes de seguridad digital reportados al ColCERT</t>
  </si>
  <si>
    <t>GIT COLCERT</t>
  </si>
  <si>
    <t>E1-L2-3000</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</si>
  <si>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</si>
  <si>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</si>
  <si>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</si>
  <si>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</si>
  <si>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Durante el presente periodo se estructuro el proceso contractual a traves del cual se espera implementar las herramientas y el sistema de información disponible para la seguridad del estado.</t>
  </si>
  <si>
    <t xml:space="preserve">El contrato que incluye la implementación de las herramientas y el sistema de información para la seguridad del estado se firmó el 27 de junio </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</si>
  <si>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</si>
  <si>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</si>
  <si>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</si>
  <si>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</si>
  <si>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Durante este periodo el equipo inicio con el diseño y el desarrollo del contenido de unas infografias en seguridad digital para las entidades públicas.</t>
  </si>
  <si>
    <t>Durante el mes de junio se socializó y publico la guia para la identificación de las infraestructuras criticas cibernéticas y para el segundo semestre se proyecta generar una infografia que apoye la implementación de la guia en las entidades publicas y privadas.</t>
  </si>
  <si>
    <t>Servicio de análisis de vulnerabilidades de seguridad digital</t>
  </si>
  <si>
    <t>Personas Sensibilizadas en hábitos de seguridad digital</t>
  </si>
  <si>
    <t>FALTA DILIGNCIAMIENTO POR PARTE DEL AREA</t>
  </si>
  <si>
    <t>Durante el presente periodo se sensibilizaron a 110 pertenecientes al Fondo Nacional del Ahorro en habitos de seguridad digital</t>
  </si>
  <si>
    <t>Durante el presente periodo se sensibilizaron a 1476 pertenecientes al Fondo Nacional del Ahorro en habitos de seguridad digital</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</si>
  <si>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</si>
  <si>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</si>
  <si>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</si>
  <si>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Durante este periodo se han realizado el 100% de los ánalisis de vulnerabilidades solicitados al ColCERT y se han generado las recomendaciones correspondientes.</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</si>
  <si>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</si>
  <si>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</si>
  <si>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</si>
  <si>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</si>
  <si>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</si>
  <si>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</si>
  <si>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Actualmente se esta estruturando el proceso con los respectivos documentos precontractuales de acuerdo a los tiempos previsto en el cronograma</t>
  </si>
  <si>
    <t>E1-L2-4000</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</si>
  <si>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</si>
  <si>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</si>
  <si>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</si>
  <si>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</si>
  <si>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</si>
  <si>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</si>
  <si>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</si>
  <si>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19 actividades de promoción y prevención cuyo resultado se consolidará en el informe final de promoción y prevención </t>
  </si>
  <si>
    <t>No Aplica</t>
  </si>
  <si>
    <t xml:space="preserve">Durante el segundo trimestre se realizaron 102 actividades de promoción y prevención cuyo resultado se consolidará en el informe final de promoción y prevención </t>
  </si>
  <si>
    <t>E1-L1-6000</t>
  </si>
  <si>
    <t>Acciones desarrolladas
de promoción y
prevención.</t>
  </si>
  <si>
    <t xml:space="preserve">Se busca con el indicador verificar el cumplimiento del plan de promoción y prevención </t>
  </si>
  <si>
    <t>sumatoria de las actividades de promoción y prevención realizadas</t>
  </si>
  <si>
    <t>Durante el primer trimestre se llevaron a cabo un total de 19 actividades de promoción y prevención, logrando con ello un cumplimiento satisfactorio</t>
  </si>
  <si>
    <t>No aplica retraso teniendo en cuenta que la programación del indicador PES esta en linea con la programación de Clarity, la cual es: 
1T:17
2T:96
3T:96
4T:67</t>
  </si>
  <si>
    <t>Durante el segundo trimestre se llevaron a cabo un total de 102 actividades de promoción y prevención, logrando con ello un cumplimiento satisfactorio</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</si>
  <si>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</si>
  <si>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</si>
  <si>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</si>
  <si>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</si>
  <si>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</si>
  <si>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</si>
  <si>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</si>
  <si>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</si>
  <si>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</si>
  <si>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Dentro de los proyectos normativos publicados para comentarios de los grupos de valor, se destaca el proyecto de resolución sobre requisitos de red del servicio de Mensajería Expresa, el propósito del proyecto, por una parte, es ajustar los requisitos patrimoniales previstos en la reglamentación vigente para el servicio de Mensajería Expresa acorde a lo preceptuado en el inciso 4 del artículo 313 de la Ley 2294 de 2023, asimismo se racionalizan los mencionados requisitos patrimoniales con el objetivo de verificar únicamente los soportes conducentes que demuestran el capital social establecido en el literal b) del artículo 4 de la ley 1369 de 2009 para los Operadores Postales.
Por otra parte, en materia operativa se desarrolla con mayor claridad los aspectos que debe contemplar el plan detallado que corresponde acreditar a los interesados en habilitarse como operadores postales del servicio de Mensajería Expresa por primera vez. En general, se ajustan todos los requisitos de red con la finalidad que su acreditación sea más clara y expedita para impulsar la presentación de solicitudes de habilitación e impulsar la libre competencia del sector portal.
Los comentarios se recibieron hasta el 17 de marzo.</t>
  </si>
  <si>
    <t>El avance se encuentra conforme lo planeado.</t>
  </si>
  <si>
    <t>Dentro de los proyectos normativos publicados para comentarios de los grupos de valor, se destaca el proyecto de de resolución por la cual se compilarán y simplificarán las disposiciones contenidas en las normas de carácter general vigentes expedidas por las extintas Comisión Nacional de Televisión - CNTV- y la Autoridad Nacional de Televisión - ANTV-, de conformidad con las funciones asignadas al Ministerio de Tecnologías de la Información y las Comunicaciones.
El proyecto de resolución tiene como propósito brindar claridad sobre la regulación vigente aplicable al servicio de televisión, cuya competencia corresponda al Ministerio TIC, en virtud de las disposiciones de la Ley 1978 de 2019 y que no hayan sido compiladas en otras normas.</t>
  </si>
  <si>
    <t xml:space="preserve">Direcciónde Industria de Comunicaciones </t>
  </si>
  <si>
    <t>Direcciónde Industria de Comunicaciones</t>
  </si>
  <si>
    <t>E1-L1-7000</t>
  </si>
  <si>
    <t>Servicio de asistencia técnica</t>
  </si>
  <si>
    <t>Beneficiarios de los trámites y servicios prestados para el fortalecimiento del sector tic y postal</t>
  </si>
  <si>
    <t>Cuantificar el número total de beneficiarios que han accedido a los trámites y servicios prestados por la Dirección de Industria de Comunicaciones publicados en la página de la entidad, que permiten fortalecer el sector de las Tecnologías de la Información y Comunicación (TIC) y el servicio postal. Los beneficiarios pueden ser 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t>
  </si>
  <si>
    <t>Sumatoria beneficiarios de los servicios prestados para el fortalecimiento del sector tic y postal</t>
  </si>
  <si>
    <t>Con corte al 30 de marzo se dio atención a 1959 solicitudes (Trámites - PQRSD), las cuales han sido presentadas por 1494 grupos de valor de la industria de comunicaciones.</t>
  </si>
  <si>
    <t>Con corte al 30 de junio se dio atención a 5588 solicitudes (Trámites - PQRSD), las cuales han sido presentadas por 3737 grupos de valor de la industria de comunicaciones.</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</si>
  <si>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</si>
  <si>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</si>
  <si>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</si>
  <si>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</si>
  <si>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10 de marzo se publicó la Resolución 00918, “Por la cual se ordena la apertura de la Convocatoria Pública No. 001 de 2024 y se crea el Comité Evaluador”, cuyo objeto es la selección objetiva para declarar viabilidades para el otorgamiento de licencias de concesión en virtud de las cuales se prestará, en gestión indirecta, el Servicio Público de Radiodifusión Sonora Comunitario, por parte de comunidades organizadas, en frecuencia modulada (F.M.), con estaciones de cubrimiento clase D, en los municipios y áreas no municipalizadas del territorio nacional incluidas en el anexo técnico de los términos de referencia definitivos de la Convocatoria.
El 13 de marzo se publicó la Resolución 1027, 'Por la cual se declara la apertura del Proceso de Selección Objetiva No. 001 de 2025', cuyo objeto es el otorgamiento de permisos para el uso del espectro radioeléctrico en las bandas atribuidas a los servicios radioeléctricos fijo y móvil terrestre, de conformidad con el Cuadro Nacional de Atribución de Bandas de Frecuencias (CNABF).</t>
  </si>
  <si>
    <t>El indicador se cumplió en el transcurso del primer trimestre de 2024, con la apertura de Convocatoria Pública No. 001 de 2024 y Proceso de Selección Objetiva No. 001 de 2025.</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</si>
  <si>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</si>
  <si>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</si>
  <si>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</si>
  <si>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</si>
  <si>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Se ha trabajado en la definición de la estrategia y el análisis de las acciones previas, el proceso aún se encuentra en una fase de planificación. Se han coordinado esfuerzos con la Subdirección de Competencia Digital para evaluar los resultados de la formación de los operadores postales durante 2024, lo cual permitirá ajustar y mejorar la estrategia para 2025. Además, se están definiendo y consolidando los contenidos formativos en comercio electrónico, a través de la colaboración con la Subdirección de Transformación Sectorial. Aunque el proceso está avanzando, la implementación de la convocatoria y la integración de los operadores postales depende de la finalización de esta fase estratégica.</t>
  </si>
  <si>
    <t>La implementación de las líneas de acción del PMSP se verán reflejadas al finalizar el cuarto trimestre 2024.</t>
  </si>
  <si>
    <t>La Subdirección de Asuntos Postales (SAP) ha trabajado de manera articulada con la Subdirección de Transformación Sectorial del MinTIC para integrar contenidos sobre comercio electrónico, talento TI y estrategias de apropiación digital en beneficio del sector postal.
Se avanza en la gestión de acceso a los materiales desarrollados por contratistas en vigencias anteriores, los cuales están sujetos a trámites de derechos de autor. Mientras se espera la instrucción formal de Transformación para el uso de estos contenidos, la SAP ha compartido material adicional encontrado y continúa con la depuración de la base de datos de operadores postales.
Además, se han analizado ocho documentos clave, entre ellos manuales del DNP, módulos de nuevas tecnologías, informes internacionales y cartillas de Colombia Productiva. Se acordará con el equipo postal cuáles serán compartidos con los operadores y los mecanismos adecuados para su divulgación.</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</si>
  <si>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</si>
  <si>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</si>
  <si>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</si>
  <si>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</si>
  <si>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</si>
  <si>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</si>
  <si>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</si>
  <si>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La Subdirección de Radiodifusión Sonora, de la Dirección de Industria de Comunicaciones, le solicitó mediante radicado N°. 252101268 del 26 de junio de 2025 a Radio Televisión Nacional de Colombia – RTVC, aclaración y requerimiento de documentos para la transferencia de recursos proyecto “Fortalecimiento de la radio pública en el territorio nacional”. La solicitud se realizó teniendo en cuenta que, mediante radicado 251050629 de mayo 2 de 2025 se observa que RTVC solicita aprobación y expedición de la resolución para la financiación del proyecto por un valor de $6.486.490.300 el cual es inferior y diferente del valor solicitado por RTVC, gestionado por MINTIC y finalmente aprobado por DNP, para la vigencia presupuestal 2025 por un valor total de $11.687.204.340. Teniendo en cuenta lo anterior, se solicita a RTVC aclarar de manera oportuna cuál es la necesidad real y especifica de los recursos que se requieren para ejecutar la presente vigencia.</t>
  </si>
  <si>
    <t>El retraso en la ejecución de la iniciativa "Fortalecimiento de la Radio Pública en el territorio Nacional" se debe a la falta de entrega oportuna de documentos requeridos para la elaboración de la resolución de transferencia de recursos, por parte de RTVC. La ausencia de una respuesta oportuna por parte de RTVC con la documentación y aclaraciones requeridas ha impedido la emisión de la resolución de transferencia de recursos, lo que ha generado el consecuente atraso en la ejecución de la iniciativa.
La Subdirección de Radiodifusión Sonora, del Ministerio de Tecnologías de la Información y las Comunicaciones – MINTIC, mediante radicado No. 252101268 del 26 de junio de 2025, solicitó a Radio Televisión Nacional de Colombia – RTVC, aclaraciones y documentos complementarios necesarios para avanzar en el proceso de transferencia de recursos. Esta solicitud se generó a partir de la revisión del radicado No. 251050629 del 2 de mayo de 2025, en el cual RTVC solicita la aprobación y expedición de la resolución de financiación del proyecto por un valor de $6.486.490.300. Sin embargo, este valor difiere y es inferior al monto total aprobado por el Departamento Nacional de Planeación – DNP para la vigencia presupuestal 2025, que asciende a $11.687.204.340, gestionado previamente por MINTIC.
En este sentido, se requirió a RTVC aclarar de manera precisa la necesidad real y específica de los recursos solicitados, con el fin de asegurar que la resolución se ajuste a la planeación y aprobación presupuestal establecida para el proyecto.</t>
  </si>
  <si>
    <t>E1-L2-5000</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</si>
  <si>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</si>
  <si>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</si>
  <si>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</si>
  <si>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</si>
  <si>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</si>
  <si>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</si>
  <si>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</si>
  <si>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</si>
  <si>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</si>
  <si>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el primer trimestre de la vigencia 2025 se ha fortalecido a cada uno de los operadores públicos de televisión (Telecaribe, Teleislas, Teleantioquia, Telecafé, Telepacífico, Canal TRO, Canal Capital, Teveandina y el operador nacional RTVC), con la financiación de sus planes de inversión. Con estos recursos los canales siguen cumpliendo su misionalidad de informar y educar a las audiencias del país, mediante la producción de nuevos contenidos multiplataforma. Que llegan a fortalecer sus parrillas. También se entregaron recursos al operador nacional RTVC para la ejecución de proyectos audiovisuales. Por otra parte, se firmó convenio con la red ATEI que les permite a los operadores públicos tener acceso a toda la plataforma de contenidos iberoamericanos. También se firmó convenio con FICCI para la participación de MinTIC en el marco del Festival de Cine de Cartagena. Finalmente se realizó una charla virtual con el proyecto Producción Audiovisual Colombia – PAC llamada “Derechos de autor en la música y el audiovisual: Gestión, regulación y como aplicarlo en nuestras producciones, la cual contó con la participación de 115 asistentes.</t>
  </si>
  <si>
    <t>Con el proyecto de actividades de formación, durante el segundo trimestre de 2025, se realizaron múltiples actividades estratégicas orientadas al fortalecimiento del sistema de medios públicos, articulando lanzamientos regionales de la serie La Vorágine y espacios académicos de formación, con una participación territorial amplia y diversa.
El lanzamiento oficial nacional de la serie La Vorágine tuvo lugar el 18 de junio en el Ministerio TIC en Bogotá, con la asistencia de más de 450 personas, incluyendo autoridades, periodistas, actores del elenco y representantes institucionales.
Del 24 al 26 de junio se realizó en Cúcuta la Jornada Nacional de Formación de Medios Públicos, con la participación de 80 asistentes provenientes de canales regionales, emisoras comunitarias y medios digitales públicos. De forma paralela, en la histórica Quinta Teresa se llevó a cabo el lanzamiento regional de La Vorágine ante un público de 300 personas, incluyendo autoridades locales, fuerzas vivas, ligas de televidentes y ciudadanía en general. El evento contó con la presentación del artista Llane, compositor de la canción oficial de la serie.
El 8 de junio, en el marco del Festival de Cine de Montaña en Salento, Quindío, se proyectó el primer capítulo de la serie ante 200 asistentes, entre ellos parte del elenco y representantes del sector audiovisual de la región.
En el municipio de Aguadas, Caldas, se congregaron 400 personas en una jornada que combinó la proyección de la serie con actividades culturales, resaltando la identidad andina y la importancia de llevar contenidos públicos a territorios patrimoniales.
En la región de los Llanos, el evento de lanzamiento en Yopal, Casanare, reunió a 300 personas, entre estudiantes, docentes, líderes culturales y medios comunitarios, quienes participaron activamente en la conversación sobre los temas ambientales y sociales abordados por la serie.
Estas actividades consolidaron una agenda nacional de circulación de contenidos públicos con alto impacto territorial, fortaleciendo la visibilidad de La Vorágine y fomentando procesos de formación, apropiación cultural y participación ciudadana en todo el país
Con respecto a los proyectos de contenidos, plan de acción, fortalecimiento de la infraestructura de los operadores públicos de televisión, en el mes de mayo se aprobaron ocho resoluciones, de las cuales siete corresponden a contenidos y una a formación. Entre los contenidos, se destacan dos proyectos con enfoque étnico en alianza con organizaciones indígenas, que buscan visibilizar sus voces, saberes y cosmovisiones, resaltando su relación con el territorio y la espiritualidad: Territorios y Voces Indígenas (quinta temporada, Telepacífico) y El Buen Vivir (séptima temporada, Telecaribe). Para Telecafé se aprobaron dos proyectos: Herencia Viva, serie documental sobre las raíces culturales, ambientales y gastronómicas del Eje Cafetero, y Historias del Cambio, que impulsa la creación de contenidos innovadores mediante convocatorias públicas. En el caso de Telecaribe, se aprobó América de Bolívar, serie documental que retrata el legado del Libertador y su impacto en la identidad del Caribe colombiano. Por su parte, el Canal TRO recibió aprobación para El Gran Santander, proyecto que integra contenidos de ficción-comedia y documental, junto con un componente académico para el fortalecimiento de capacidades en derechos de autor y medición de audiencias, y La Vorágine, que promueve la circulación de contenidos culturales de alto valor dirigidos a audiencias infantiles, juveniles y familiares, incentivando el acceso gratuito y el uso de medios públicos como canales de formación y participación ciudadana.
En el mes de junio se desarrollaron tres resoluciones orientadas al fortalecimiento de los canales regionales. Para Telecaribe se aprobó Viaje Cultural al Gran Caribe, un proyecto que busca enriquecer la programación con contenidos que reflejen la diversidad y riqueza cultural de la región. En el caso del Canal TRO, se dio luz verde al proyecto Expresiones y Sabores del Gran Santander, centrado en destacar las tradiciones, saberes y gastronomía de esta zona del país. Por su parte, Teleislas avanzó con una resolución enfocada en el fortalecimiento de su infraestructura tecnológica, cuyo objetivo es implementar, instalar y poner en funcionamiento los equipos adquiridos, optimizando así los procesos de producción, emisión y transmisión, además de reforzar su capacidad técnica y administrativa. Esta mejora permitirá al canal aumentar su competitividad y posicionamiento en el mercado mediante producciones de alta calidad que promuevan la identidad cultural del archipiélago.</t>
  </si>
  <si>
    <t>GIT Medios Publicos</t>
  </si>
  <si>
    <t>E1-L2-6000</t>
  </si>
  <si>
    <t>Control integral de las decisiones en segunda instancia en los servicios de comunicaciones (Móvil/ no móvil), postal, radiodifusión sonora y televisión</t>
  </si>
  <si>
    <t>Resolver los recursos de apelación presentados por los vigilados dentro de los términos de ley.</t>
  </si>
  <si>
    <t xml:space="preserve">Transformación del modelo de vigilancia, inspección y control del sector TIC. nacional </t>
  </si>
  <si>
    <t>Resoluciones que resuelven los recursos de apelación en terminos de ley</t>
  </si>
  <si>
    <t xml:space="preserve">Porcentaje de resoluciones expedidas que resuelven los recursos de apelación en los términos de ley respectos a los interpuestos por los vigilados. </t>
  </si>
  <si>
    <t>Este indicador busca resolver los recursos de apelación presentados por los vigilados en términos de ley.</t>
  </si>
  <si>
    <t>Cantidades de resoluciones expedidas dentro de los términos de Ley /Cantidades de recursos recibidos) *100</t>
  </si>
  <si>
    <t>Durante el primer tirmestre se resolvieron todos los recursos de apelación en terminos de ley presentados por los vigilados, de la siguiente manera: de 19 recursos recibidos se resolvieron 19 recursos para un avance del 100% del indicador.</t>
  </si>
  <si>
    <t>N/a</t>
  </si>
  <si>
    <t>Durante el segundo tirmestre se resolvieron todos los recursos de apelación en términos de ley presentados por los vigilados, de la siguiente manera: de 27 recursos recibidos se resolvieron 27 recursos para un avance del 100% del indicador.</t>
  </si>
  <si>
    <t>GIT Apelaciones</t>
  </si>
  <si>
    <t>E1-L1-8000</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</si>
  <si>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</si>
  <si>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</si>
  <si>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</si>
  <si>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</si>
  <si>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</si>
  <si>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</si>
  <si>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</si>
  <si>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</si>
  <si>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</si>
  <si>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</si>
  <si>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</si>
  <si>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</si>
  <si>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</si>
  <si>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En el mes de enero se entregaron y aprobaron 1.129 beneficiarios que implementaron su solución de comercio electrónico, para le mes de febrero la supervisión aprobó 1.340 beneficiarios del proyecto, en el mes de marzo se aprobaron 1.593 beneficiarios del proyecto Tu Negocio en Línea, para un acumulado de 4.062 benerficiarios en la vigencia 2025.</t>
  </si>
  <si>
    <t>El 31 de mayo fueron presentados y aprobados 977 beneficiarios que implementaron su solución de comercio electrónico, para un acumulado de 5.039 benerficiarios en la vigencia 2025.</t>
  </si>
  <si>
    <t>E1-L2-7000</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</si>
  <si>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</si>
  <si>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</si>
  <si>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</si>
  <si>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</si>
  <si>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trabaja en la planeación de los proyectos que se llevarán a cabo en la vigencia 2025 mediante los cuales se beneficiarán 16.000 personas con herramientas para el desarrollo de habilidades en la generación de negocios digitales.</t>
  </si>
  <si>
    <r>
      <rPr>
        <b/>
        <sz val="16"/>
        <rFont val="Arial Narrow"/>
        <family val="2"/>
      </rPr>
      <t>Durante el segundo semestre del año, se adelantaron las siguientes acciones:</t>
    </r>
    <r>
      <rPr>
        <sz val="16"/>
        <rFont val="Arial Narrow"/>
        <family val="2"/>
      </rPr>
      <t xml:space="preserve">
</t>
    </r>
    <r>
      <rPr>
        <b/>
        <sz val="16"/>
        <rFont val="Arial Narrow"/>
        <family val="2"/>
      </rPr>
      <t xml:space="preserve">CREA DIGITAL: </t>
    </r>
    <r>
      <rPr>
        <sz val="16"/>
        <rFont val="Arial Narrow"/>
        <family val="2"/>
      </rPr>
      <t xml:space="preserve">se firmó convenio interadministrativo con CoCrea e inició la ejecución del proyecto. Se está trabajando en la estructuración de la Línea 2 Fortalecimiento de capacidades mediante la cual se beneficiarán 1.000 personas interesadas en la industria creativa digital, mediante un programa estructurado de 
formación y acompañamiento especializado, ejecutado a través de webinars virtuales sincrónicos.
</t>
    </r>
    <r>
      <rPr>
        <b/>
        <sz val="16"/>
        <rFont val="Arial Narrow"/>
        <family val="2"/>
      </rPr>
      <t>EMPRENDIMIENTO DIGITAL</t>
    </r>
    <r>
      <rPr>
        <sz val="16"/>
        <rFont val="Arial Narrow"/>
        <family val="2"/>
      </rPr>
      <t xml:space="preserve">: Durante los días 25 y 26 de junio se llevaron a cabo con éxito dos talleres de transferencia de conocimiento enfocados en temas estratégicos de transformación digital, orientados a modelos de negocio y turismo, respectivamente. Estas jornadas formativas contaron con una participación destacada, alcanzando un total de 1.877 asistentes en el primer taller y 297 en el segundo, lo que evidencia el alto interés y compromiso de los actores del ecosistema frente a la adopción de herramientas digitales para el fortalecimiento empresarial y sectorial. </t>
    </r>
  </si>
  <si>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</si>
  <si>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</si>
  <si>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</si>
  <si>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</si>
  <si>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trabaja en la planeación de los proyectos que se llevarán a cabo en la vigencia 2025  mediante los cuales se beneficiaran 432 empresas con programas de acompañamiento, asistencia técnica o financiación para la Industria Digital, con el fin de impulsar la transformación productiva del país. </t>
  </si>
  <si>
    <r>
      <rPr>
        <b/>
        <sz val="16"/>
        <rFont val="Arial Narrow"/>
        <family val="2"/>
      </rPr>
      <t>Durante el segundo semestre del año, se adelantaron las siguientes acciones:</t>
    </r>
    <r>
      <rPr>
        <sz val="16"/>
        <rFont val="Arial Narrow"/>
        <family val="2"/>
      </rPr>
      <t xml:space="preserve">
</t>
    </r>
    <r>
      <rPr>
        <b/>
        <sz val="16"/>
        <rFont val="Arial Narrow"/>
        <family val="2"/>
      </rPr>
      <t>CREA DIGITAL:</t>
    </r>
    <r>
      <rPr>
        <sz val="16"/>
        <rFont val="Arial Narrow"/>
        <family val="2"/>
      </rPr>
      <t xml:space="preserve"> Se firmó convenio interadministrativo con CoCrea e inició la ejecución del proyecto. Se dio apertura a la inscripción en la convocatoria el 26 de junio.
</t>
    </r>
    <r>
      <rPr>
        <b/>
        <sz val="16"/>
        <rFont val="Arial Narrow"/>
        <family val="2"/>
      </rPr>
      <t>COLOMBIA 4.0:</t>
    </r>
    <r>
      <rPr>
        <sz val="16"/>
        <rFont val="Arial Narrow"/>
        <family val="2"/>
      </rPr>
      <t xml:space="preserve"> Se firmó convenio interadministrativo con Teveandina para el desarrollo del proyecto. Se están realizando los trámites pertinentes para el perfeccionamiento del convenio y poder iniciar la ejecución.
</t>
    </r>
    <r>
      <rPr>
        <b/>
        <sz val="16"/>
        <rFont val="Arial Narrow"/>
        <family val="2"/>
      </rPr>
      <t>EMPRENDIMIENTO DIGITAL:</t>
    </r>
    <r>
      <rPr>
        <sz val="16"/>
        <rFont val="Arial Narrow"/>
        <family val="2"/>
      </rPr>
      <t xml:space="preserve"> Se aprobó en comité de contratación la suscripción de un convenio interadministrativo con iNNpulsa para el desarrollo del proyecto.
</t>
    </r>
    <r>
      <rPr>
        <b/>
        <sz val="16"/>
        <rFont val="Arial Narrow"/>
        <family val="2"/>
      </rPr>
      <t>INTERNACIONALIZACIÓN:</t>
    </r>
    <r>
      <rPr>
        <sz val="16"/>
        <rFont val="Arial Narrow"/>
        <family val="2"/>
      </rPr>
      <t xml:space="preserve">  Se firmó convenio interadministrativo con PorColombia para el desarrollo del proyecto. Se están realizando los trámites pertinentes para el perfeccionamiento del convenio y poder iniciar la ejecución.</t>
    </r>
  </si>
  <si>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</si>
  <si>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</si>
  <si>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</si>
  <si>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</si>
  <si>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</si>
  <si>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Mide el número de contenidos audiovisuales producidos, transmitidos y/o emitidos a través de las pantallas de Señal Colombia y Canal Institucional que promuevan y fortalezcan el desarrollo cultural, democrático, educativo y ciudadano de sus audiencias.</t>
  </si>
  <si>
    <t>Sumatoria de contenidos audiovisuales producidos, transmitidos y/o emitidos a través de las pantallas de la televisión pública nacional</t>
  </si>
  <si>
    <t>Al cierre del I trimestre de 2025 desde RTVC se reporta que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para la vigencia 2025. Frente al avance estipulado para el periodo de medición, se reporta la generación de los siguientes contenidos por canal:
- Señal Colombia: 4 contenidos
- Canal Institucional: 3 contenidos
Es importante mencionar que los canales de la TV pública nacional mostraron un notable   crecimiento en audiencia y cuota de pantalla reflejada en los aumentos de rating y cuota de pantalla.  Lo anterior gracias a la incorporación de nuevos contenidos en las diversas franjas y la presencia en importantes eventos culturales que reforzaron la conexión con la audiencia y consolidando así la estrategia  convergente de RTVC.</t>
  </si>
  <si>
    <t>No aplica rezago teniendo en cuenta que se da cumplimiento a la meta establecida al cierre del I trimestre según programación realizada.</t>
  </si>
  <si>
    <t>Al cierre del II trimestre de 2025 desde RTVC se reporta que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para la vigencia 2025. Frente al avance estipulado para el periodo de medición, se reporta la generación de los siguientes contenidos por canal:
- Señal Colombia: 8 contenidos
- Canal Institucional: 3 contenidos
Es importante mencionar que los canales de la TV pública nacional mostraron un notable   crecimiento en audiencia y cuota de pantalla reflejada en los aumentos de rating y cuota de pantalla.  Lo anterior gracias a la incorporación de nuevos contenidos en las diversas franjas y la presencia en importantes eventos culturales que reforzaron la conexión con la audiencia y consolidando así la estrategia  convergente de RTVC. Al cierre del II trimestre se reporta un acumulado en la vigencia de 18 contenidos audiovisuales, producidos y emitidos a través de las pantallas de la televisión pública nacional.</t>
  </si>
  <si>
    <t>No aplica rezago teniendo en cuenta que se da cumplimiento a la meta establecida al cierre del II trimestre según programación realizada.</t>
  </si>
  <si>
    <t>Radio Televisión de Colombia</t>
  </si>
  <si>
    <t>E1-L2-8000</t>
  </si>
  <si>
    <t>Unidades funcionales de televisión fortalecidas</t>
  </si>
  <si>
    <t>Número de unidades funcionales de televisión fortalecidas mediante la reposición e implementación de equipos y sistemas de televisión</t>
  </si>
  <si>
    <t>META CUMPLIDA EN LA VIGENCIA 2023</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</si>
  <si>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</si>
  <si>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</si>
  <si>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</si>
  <si>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</si>
  <si>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</si>
  <si>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</si>
  <si>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 xml:space="preserve">RTVC sus emisoras; Radio Nacional de Colombia y Radiónica deben ofrecer una programación radial diversa cultural, entretenida y de interés que difunda la cultura, la ciencia y promueven la generación de una sociedad mejor informada y con espacios para el reconocimiento de sus saberes. En este sentido, las emisoras de RTVC producen y realizan horas de contenidos de alta calidad dedicados a la actualidad de nuestro país y al desarrollo de las actividades culturales, artísticas, medioambientales y tecnológicas de Colombia y el mundo. Este indicador permite conocer el número de horas de programación desde las regiones y para las regiones, aprovechando la infraestructura que ha construido para ello y a la vez la necesidad de generar espacios que sean de real interés de las regiones. </t>
  </si>
  <si>
    <t>Sumatoria de Horas de contenidos al aire y especiales, nacionales y descentralizados generados en la vigencia</t>
  </si>
  <si>
    <t>Al cierre del I trimestre de 2025, la Subgerencia de Radio de RTVC a través de sus emisoras, generó un total acumulado de 8.748 horas de contenidos. A continuación, se desagrega las horas generadas por emisora:
• Radio Nacional de Colombia: 2.254 horas
• Radiónica: 1.523 horas
• Emisoras de Paz: 4.701 horas
No se presenta rezago teniendo en cuenta que se cumple la meta del trimestre de acuerdo con la programación realizada.</t>
  </si>
  <si>
    <t>Al cierre del II trimestre de lavigencia 2025, RTVC Sitema de Medios Públicos a través de sus emisoras, reporta un avance acumulado de 21072,2 horas de contenidos especiales, nacionales y descentralizadas. 
De acuerdo con lo amterior, se evidencia cumplimiento frente a las metas que han sido programadas para 2025.</t>
  </si>
  <si>
    <t>E1-L2-9000</t>
  </si>
  <si>
    <t>Porcentaje de cobertura poblacional de emisoras del sistema de medios públicos incluídas emisoras de paz</t>
  </si>
  <si>
    <t>Permite conocer la cobertura de la población del territorio colombiano frente a las emisoras del sistema (FM) incluídas las emisoras de paz implementadas</t>
  </si>
  <si>
    <t>Porcentaje de cobertura poblacional de emisoras del sistema de medios públicos incluidas emisoras de paz</t>
  </si>
  <si>
    <t>por definir</t>
  </si>
  <si>
    <t>Indicador formulado para reporte anual según programación.</t>
  </si>
  <si>
    <t>No aplica rezago teniendo en cuenta que el indicador se programó con frecuencia anual.</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</si>
  <si>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</si>
  <si>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</si>
  <si>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La Radio pública a través de sus emisoras debe responder a las dinámicas que plantean las coyunturas informativas y a la vez fomentar la comprensión de los hechos. Por eso, corresponde a RTVC y sus emisoras, generar contenidos, que acompañen y expliquen los distintos eventos y/o situaciones que interpelan al país, por eso esta actividad asociada al indicador hace referencia a los contenidos especiales como la investigación (AIRE) de la parrilla de programación de las emisoras de la radio pública.</t>
  </si>
  <si>
    <t>Sumatoria de nuevos contenidos de radio producidos radio producidos y emitidos en la vigencia</t>
  </si>
  <si>
    <t>Al cierre del I trimestre de 2025, la Subgerencia de Radio de RTVC a través de sus emisoras, generó un total 6 nuevos contenidos de radio producidos y emitidos así:
• Radio Nacional de Colombia: 6 contenidos</t>
  </si>
  <si>
    <t>Durante el II trimestre de 2025, la Subgerencia de Radio de RTVC Sistema de Medios Públicos, a través de sus emisoras, generó un total de 36 nuevos contenidos de radio producidos y emitidos.
Con lo anterior, se reporta un acumulado de 42 nuevos contenidos de radio producidos y emitidos y se evidencia un cumplimiento frente a las metas que se han programado para la vigencia 2025.</t>
  </si>
  <si>
    <t>Contenidos digitales generados</t>
  </si>
  <si>
    <t>Número de contenidos digitales generados</t>
  </si>
  <si>
    <t>Las emisoras de la radio pública realizan el diseño, producción y divulgación de contenidos convergentes que permiten expandir el espectro de desarrollo de la radio, teniendo en cuenta que un alto componente del consumo actual de la radio, se realiza a través de las plataformas digitales, (páginas web, plataformas digitales y redes sociales) en las mismas se requiere realizar una serie de investigaciones especiales que ampliarán nuestros contenidos en el reconocimiento de los principios democráticos, la diversidad cultural y socioeconómica del país, así como de las oportunidades que la institucionalidad ofrece a los ciudadanos.</t>
  </si>
  <si>
    <t>Número de contenidos digitales generados en la vigencia</t>
  </si>
  <si>
    <t xml:space="preserve">Al cierre del I trimestre de 2025, la Subgerencia de Radio de RTVC a través de sus emisoras, generó un total de 1.885 contenidos digitales publicados, desagregados así por emisora: 
• Radio Nacional de Colombia: 1.738 contenidos
• Radiónica: 147 contenidos
Frente a la programación, se presenta un rezago de 113 contenidos teniendo en cuenta  los equipos que generan los contenidos se terminaron de conformar en el mes de marzo. Lo anterior no afectará el cumplimiento de la meta establecida para la vigencia y el indicador se nivelará en el transcurso del II trimestre de 2025. </t>
  </si>
  <si>
    <t xml:space="preserve">Frente a la programación, se presenta un rezago de 113 contenidos teniendo en cuenta  los equipos que generan los contenidos se terminaron de conformar en el mes de marzo. Lo anterior no afectará el cumplimiento de la meta establecida para la vigencia y el indicador se nivelará en el transcurso del II trimestre de 2025. </t>
  </si>
  <si>
    <t>Durante el II trimestre de 2025, la Subgerencia de Radio de RTVC Sistema de Medios Públicos, a través de sus emisoras, generó un total de 7126 contenidos digitales
Con lo anterior, se reporta un acumulado de 9011 contenidos digitales generados, evidenciando el cumplimiento de la meta frente a las programaciones establecidas para la vigencia.</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</si>
  <si>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</si>
  <si>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</si>
  <si>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Este indicador permite hacer seguimiento y control a la implementación de las estaciones y estudios de radio en el territorio colombiano, en el marco del cumplimiento del numeral 6,5 “Herramientas de difusión y comunicación” del acuerdo de paz.</t>
  </si>
  <si>
    <t>Sumatoria de emisoras de FM implementadas en la vigencia</t>
  </si>
  <si>
    <t>META CUMPLIDA EN LA VIGENCIA 2024</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</si>
  <si>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</si>
  <si>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</si>
  <si>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</si>
  <si>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</si>
  <si>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</si>
  <si>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</si>
  <si>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Con este indicador se busca tener acercamientos con Gobierno, y entidades, de manera que se puedan materializar acciones que permitan el fortalecimiento de la empresa como Operador Postal Oficial.</t>
  </si>
  <si>
    <t>Una estrategia jurídico - operativa disponible.</t>
  </si>
  <si>
    <t xml:space="preserve">Indicador de medición anual </t>
  </si>
  <si>
    <t xml:space="preserve">Servicios Postales Nacionales </t>
  </si>
  <si>
    <t>Servicios  Postales Nacionales</t>
  </si>
  <si>
    <t>E1-L2-10000</t>
  </si>
  <si>
    <t>Potencializar los servicios postales de pago del OPO</t>
  </si>
  <si>
    <t>Número de oficinas donde prestamos el servicio</t>
  </si>
  <si>
    <t xml:space="preserve">Este indicador mide la ampliación cobertura de Servicios Financieros (Giros Nacionales e Internacionales) en puntos propios y colaboradores. </t>
  </si>
  <si>
    <t>Sumatoria del número de oficinas donde prestamos servicios financieros (la sumatoria aplica para cada vigencia, sin embargo no es acumulativa, al ser una tipologia Flujo, para el avance del cuatrienio se toma el resultado de la ultima vigencia, no se suman las vigencias)</t>
  </si>
  <si>
    <t>Desarrollo del OPO como proveedor servicios de internet.</t>
  </si>
  <si>
    <t>Estrategia Comercial como proveedor servicios de internet.</t>
  </si>
  <si>
    <t xml:space="preserve">Este indicador permite realizar el diagnóstico y posterior viabilidad para la implementación de la estrategia comercial identificada. </t>
  </si>
  <si>
    <t>Una estrategia comercial disponible.</t>
  </si>
  <si>
    <t>Ejecución del proyecto CO de Gestión Documental Bogotá</t>
  </si>
  <si>
    <t>Cumplimiento al plan de trabajo definido por vigencia</t>
  </si>
  <si>
    <t>SIN PROGRAMACION 2025</t>
  </si>
  <si>
    <t>Implementación de modelo de transporte propio</t>
  </si>
  <si>
    <t>Número de rutas nacionales intervenidas</t>
  </si>
  <si>
    <t>Este indicador permitirá un seguimiento a la operatividad de las rutas nacionales que movilizan carga entre las regionales de Servicios Postales Nacionales S.A.S.</t>
  </si>
  <si>
    <t xml:space="preserve">Rutas nacionales disponibles </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</si>
  <si>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</si>
  <si>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</si>
  <si>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</si>
  <si>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</si>
  <si>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</si>
  <si>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</si>
  <si>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</si>
  <si>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El acceso a la herramienta para la medición y el impacto de las audiencias se encuentra en etapa de contratación, se recibieron los documentos del contratista y actualmente se trabaja en la expedición del CDP. 
El estudio de audiencias en proceso de contratación es Centro Nacional de Consultoría – RPD Rating, que posee una muestra de hogares de 237.059 en los cuales hay más de 274 mil decodificadores de CLARO reportando información. Estos hogares se ubican en 733 municipios de Colombia. Algunas variables que se obtienen del estudio son: 
• Identificador único de hogar 
• Identificador único de dispositivo 
• Identificador de canal 
• Identificador de programa 
• Identificador de tiempo de cambio de canal 
• Código de municipio y tiempo local del municipio 
• Nivel Socio Económico 
• Modelo de dispositivo
La herramienta hoy permite entregar a la industria un análisis de Perfilamiento de la audiencia de los programas por sexo y edad asociada inicialmente a los hogares Claro, pero con integración de fuentes propias y secundarias que permiten establecer consumo, tenencia de servicios y sobre todo probabilidad precisa de composición del hogar y la estructura del consumo.  
• Establecer el perfil de los televidentes de un canal 
• Establecer el perfil de los televidentes de una franja 
• Establecer el perfil de los televidentes de un Programa 
• Establecer el perfil de los televidentes de un lapso de 5 minutos</t>
  </si>
  <si>
    <t>Por movimiento de recursos necesarios para la contratación del estudio de audiencias, se extendio la fecha para la expedición del CDP</t>
  </si>
  <si>
    <t>Se realizaron los ajustes a los estudios previos, los cuales fueron aprobados y radicados. Posteriormente, se tiene comité de contratación, donde finalmente es aprobada la contratación y a partir de allí se desarrolla la minuta. Con la documentación y el proceso finalizado, se firma el contrato el 27 de junio, el cual presta servicios de acceso a la información exclusiva, suscripción, consulta, visualización y analítica del producto CNC Ratings que contiene datos de medición de audiencia a gran escala de televisión, así como análisis y seguimiento realizado por la CNC de variables asociadas de hábitos de consumo y uso del servicio público de televisión.</t>
  </si>
  <si>
    <t>E1-L2-11000</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</si>
  <si>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</si>
  <si>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</si>
  <si>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</si>
  <si>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</si>
  <si>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Servicio de producción y/o coproducción de contenidos convergentes</t>
  </si>
  <si>
    <t>Personas beneficiadas con Estímulos entregados a través de convocatorias</t>
  </si>
  <si>
    <t>Estimulos entregados por las convocatorias Abre Cámara y Territorios al Aire para la producción y coproducción de contenidos multiplataforma para televisión y radio.</t>
  </si>
  <si>
    <t>Estímulos entregados</t>
  </si>
  <si>
    <t>Actualmente los proyectos para las capacitaciones en temas relacionados con el modelo de convergencia de la televisión pública se encuentran sin recurso. Por esta razón no se tienen avances en el primer trimestre de la vigencia 2025.</t>
  </si>
  <si>
    <t>En la convocatoria Territorios al Aire se concluyó la etapa de evaluación por parte de los jurados externos de 202 proyectos habilitados y se consolidaron los resultados en un informe final que incluyó el esquema de priorización por regiones. Este informe fue enviado al Viceministerio para su validación y se iniciaron los preparativos logísticos para el evento virtual de socialización de resultados para premiar a 150 emisoras.</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</si>
  <si>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</si>
  <si>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</si>
  <si>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</si>
  <si>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 xml:space="preserve">En la convocatoria ABRE CÁMARA, el 27 de marzo se realizó una mesa con los representantes de las agremiaciones con el fin de escuchar su propuesta sobre las categorías a presentar. Luego el equipo técnico se reunió y se finalizó la redacción del borrador de condiciones, el cual se publicará para comentarios el 4 de abril.
Con respecto a la convocatoria Territorios al Aire, una alianza entre MINTIC Y CULTURAS que entrega recursos para la generación de contenidos sonoros a las radios comunitarias del país, publicó el borrador de Condiciones de Participación el pasado 27 de marzo el cual recibe comentarios hasta el 3 de abril. Paralelo a esto, se llevaron a cabo 5 Mesas del Sector para la Socialización del Borrador de Condiciones. En abril se tiene proyectado publicar las Condiciones Definitivas de la Convocatoria y la apertura de dicho esquema concursable.
</t>
  </si>
  <si>
    <t>La convocatoria TERRITORIOS AL AIRE: El 11 de abril se abrió la convocatoria dirigida a emisoras comunitarias, iniciando la recepción de propuestas por parte de los interesados. Durante este mes, el equipo del MinTIC empezó la revisión de los requisitos habilitantes para verificar el cumplimiento de las condiciones mínimas exigidas.
El 9 de mayo se cerró el plazo para la presentación de propuestas, y posteriormente el equipo técnico continuó con la revisión documental de los proyectos recibidos. El 30 de mayo se publicaron los resultados de la etapa de subsanación y se solicitó a las emisoras corregir los documentos administrativos que presentaban observaciones.
Los participantes tuvieron plazo hasta el 4 de junio para enviar los documentos subsanados. Posteriormente, el equipo MinTIC realizó la verificación final de estos documentos. Durante este mes también se concluyó la etapa de evaluación por parte de los jurados externos de 202 proyectos habilitados y se consolidaron los resultados en un informe final que incluyó el esquema de priorización por regiones. Este informe fue enviado al Viceministerio para su validación y se iniciaron los preparativos logísticos para el evento virtual de socialización de resultados para premiar a 150 emisoras.
La convocatoria ABRE CÁMARA: El 23 de abril se abrió la convocatoria Abre Cámara, habilitando la recepción de documentos administrativos para los participantes del sector audiovisual.
El 12 de mayo se cerró el plazo para la recepción de documentos administrativos. Posteriormente, el equipo técnico avanzó con la revisión inicial y el 13 de mayo se publicó el informe preliminar de revisión, en el que se estableció que de las 611 solicitudes recibidas, 533 debían pasar por la etapa de subsanación. Durante este periodo, se atendió un alto volumen de consultas y solicitudes de aclaración por parte de los participantes para facilitar el envío correcto de los documentos subsanados.
En la convocatoria Abre Cámara la etapa de subsanación finalizó el 18 de junio. Después, el equipo técnico concluyó la revisión de casos especiales, identificando algunas causales de rechazo (como representantes en varios cargos simultáneos). Como resultado, 503 participantes fueron habilitados para la etapa 2, correspondiente a la presentación de la propuesta creativa.
Con respecto al desarrollo de contenidos por parte de los operadores públicos de televisión, se desarrollaron resoluciones orientadas al fortalecimiento de los canales regionales. Para Telecaribe se aprobó Viaje Cultural al Gran Caribe, un proyecto que busca enriquecer la programación con contenidos que reflejen la diversidad y riqueza cultural de la región. En el caso del Canal TRO, se dio luz verde al proyecto Expresiones y Sabores del Gran Santander, centrado en destacar las tradiciones, saberes y gastronomía de esta zona del país.</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</si>
  <si>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</si>
  <si>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</si>
  <si>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</si>
  <si>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</si>
  <si>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</si>
  <si>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Permite hacer seguimiento y llevar la trazabilidad de los productos digitales desarrollados por la fábrica de software y entregados a las áreas solicitantes para cada periodo de medición; los mencionados productos permiten aumentar y fortalecer la capacidad en la prestación de servicios digitales del sistema de medios.</t>
  </si>
  <si>
    <t>Sumatoria de productos digitales desarrollados durante la vigencia</t>
  </si>
  <si>
    <t>Al cierre del I trimestre de la vigencia 2025, desde RTVC se reporta el desarrollo de 1 producto digital:
1. Modificación OC 136240 en aras de mantener la continuidad de los servicios de nube pública con AWS (Amazon Web Services), los cuales soportan la infraestructura tecnológica que entre otros garantizan el  acceso a los contenidos digitales de la Entidad.
Se presenta un rezago de 1 producto digital desarrollado, teniendo en cuenta que durante el mes de marzo de 2025 se completó el equipo para el desarrollo de los mismos. Esto no afectará el cumplimiento de la meta global y se espera que el indicador se normalice en el transcurso del II trimestre de 2025.</t>
  </si>
  <si>
    <t>Se presenta un rezago de 1 producto digital desarrollado, teniendo en cuenta que durante el mes de marzo de 2025 se completó el equipo para el desarrollo de los mismos. Esto no afectará el cumplimiento de la meta global y se espera que el indicador se normalice en el transcurso del II trimestre de 2025.</t>
  </si>
  <si>
    <t xml:space="preserve">Al cierre del II trimestre de la vigencia 2025, desde RTVC se reporta el desarrollo de 5 productos digitales:
- Canal Institucional: Actualización de core y módulos. NO upgrade de core
- CIMA: Upgrade de core de Drupal 9 a drupal 10
- Mi Señal: Actualización de core y módulos. NO upgrade de core. 
- App Radionica:  Despliegue en Android
- App Radionica: Despliegue en IOS
Con lo anterior y al cierre del II trimestre de la vigencia 2025, se reporta un acumulado de 16 productos digitales desarrollados de acuerdo con los requerimientos de las áreas internas de RTVC.  </t>
  </si>
  <si>
    <t>E1-L2-12000</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</si>
  <si>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</si>
  <si>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</si>
  <si>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</si>
  <si>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</si>
  <si>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t>Este indicador reporta los contenidos publicados en modalidad de termino definido según licencias, propio de manera indefinidas y en calidad de streaming por las señales en vivo de las marcas de RTVC. La plataforma OTT del Sistema de Medios públicos -RTVC RTVCPlay se encuentra actualmente en funcionamiento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RTVCPlay redirecciona a las páginas de las marcas con el fin de tener acceso completo de los contenidos.</t>
  </si>
  <si>
    <t>Sumatoria de Contenidos en plataforma RTVC PLAY en funcionamiento en la vigencia</t>
  </si>
  <si>
    <t>Al cierre del I trimestre de la vigencia 2025, desde RTVC se reporta que durante el periodo se  realizaron las acciones necesarias para la publicación de contenidos en la plataforma OTT, dentro de ellas la contratación de prestación de servicios para garantizar el proceso de edición y publicación de contenidos en la plataforma RTVCPlay. Es importante mencionar que los 322 contenidos  se encuentran disponibles y la plataforma está en operación.  La información disponible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t>
  </si>
  <si>
    <t>Al cierre del II trimestre de la vigencia 2025, desde RTVC se reporta que durante el periodo se  realizaron las acciones necesarias para la publicación de 104  contenidos en la plataforma OTT, dentro de ellas la contratación de prestación de servicios para garantizar el proceso de edición y publicación de contenidos en la plataforma RTVCPlay. Es importante mencionar que los contenidos  se encuentran disponibles y la plataforma está en operación.  La información disponible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Se reporta un total acumulado en la vigencia de 584 contenidos publicados.</t>
  </si>
  <si>
    <t>Se presenta un rezago acumulado de 116 contenidos en plataforma, teniendo en cuenta que al finalizar el I semestre de 2025 se completaron los equipos para realizar las actividades de edición y publicación de contenidos en la plataforma. Con base en lo anteriormente expuesto, el indicador se verá normalizado al cierre del III trimestre de la vigencia y se dará cumplimiento a la meta establecida para la misma.</t>
  </si>
  <si>
    <t>E1-L2-13000</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</si>
  <si>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</si>
  <si>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</si>
  <si>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</si>
  <si>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</si>
  <si>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</si>
  <si>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</si>
  <si>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</si>
  <si>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</si>
  <si>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</si>
  <si>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</si>
  <si>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PES 4T</t>
  </si>
  <si>
    <t>* DED: redistribución y aumento de la meta del indicador Formaciones finalizadas en habilidades
digitales de la iniciativa E1-L3-5000/Desarrollo de habilidades digitales para la vida
*DICOM: ajustar el presupuesto
de la iniciativa “E1-L1-7000 Fortalecimiento del sector TIC y Postal”, debido a la reducción presupuestal
indicada en los Decretos 1522 y 1523 del 18 de diciembre de 2024
*DGD: 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*CPE: actualización de metas en PES_PEI 2024; teniendo en cuenta el aumento en la adquisición de numero de equipos y laboratorios. iniciativa: Facilitar el acceso y uso de las tecnologías de la información y las comunicaciones en todo el territorio nacional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</si>
  <si>
    <t>ACTUALIZACION PES 2025</t>
  </si>
  <si>
    <t>*DICOM: Dado que RTVC, reintegró el capital no ejecutado por valor de $ 6.119.330.472, informado
mediante Radicado 241107734 del 19 de diciembre de 2024. Así las cosas, para el 2025 se cuenta con los
recursos asignados a la ficha de inversión por valor de $ 11.687.204.340, se ajusta
la meta de 2025 del indicador “230100800 Estaciones terrenas en funcionamiento” a 4, lo anterior
para cumplir con el rezago de 2024, se ajusta la meta 2025 del indicador "Líneas de acción implementadas" pasando de 0 a 3 2025 y 8 total cuatrienio
*DVIC: Modificación en el nombre de los indicadores
E1-L1-1000 Supervisión Inteligente y E1-L1-6000 Acercamiento al usuario y mitigación de
incumplimientos de la empresa del sector, atendiendo a temas de calidad; Asociar el indicador Acciones desarrolladas de promoción y prevención a la iniciativa E1-L1-6000
Acercamiento al usuario y mitigación de incumplimientos de la empresa del sector, tanto en el PES
como en el Plan de Acción, con el fin de guardar relación con los proyectos de esta iniciativa.
*MP: ajuste meta indicadores 2025 y por ende cuatrienio
*APELACIONES: se ajustan nombre del producto, nombre del indicador y se complementa la formula del indicador</t>
  </si>
  <si>
    <t>MP: Las emisoras comunitarias son un actor fundamental en la transformación de los territorios, en la construcción
del tejido social y un medio de comunicación local que estructura procesos de identidad cultural, pues les
corresponde informar, visibilizar y narrar las realidades locales que no tienen una voz en la radio comercial. Con
el fin de apoyar el trabajo de las radios comunitarias en las regiones a través de la formación, producción y
circulación de proyectos sonoros, se lanzó en 2023 la convocatoria Territorios al Aire, y en 2024 presentó una
participación del 45% equivalente 317 emisoras de un total de 700 que cuentan con licencia otorgadas por
MinTIC.
El presupuesto priorizado para el desarrollo de las convocatorias Abre Cámara y Territorios al Aire, se estimó
en $18.000.000.000 quedando un disponible de $2.915.873.301, de los cuales se pretende mover $100.000.000
a la actividad “Monitorear el consumo audiovisual de contenidos realizados por operadores públicos del servicio
de televisión” y $2.815.873.301 a la actividad “Coproducir contenido convergente”.
Con respecto a la proyección inicial, la nueva priorización del recurso proyectó un mayor presupuesto para la
convocatoria “Territorios al Aire” $3.000 millones, impactando positivamente en la producción de contenidos
sonoros.Es por esto que se solicita ajustar la meta del indicador Contenidos convergentes producidos y coproducidos
que hace parte de la iniciativa E1-L2-11000_Fortalecimiento del Modelo Convergente de la Televisión Pública
Regional y Nacional.
INFRAESTRUCTURA: METAS: La relacionada con la iniciativa E1-L1-2000, indicador: “Municipios/Áreas no Municipalizadas (AMN) en
operación Proyecto Alta Velocidad”, pasan de 47 a 37, dado que el contratista presenta una situación
administrativa que afecta la continuidad del cumplimiento de la meta.
- La relacionada con la iniciativa E1-L1-3000, indicador “sumatoria de accesos a Internet en Hogares en
operación” pasaría a 300.874.
- La relacionada con la iniciativa E1-L1-4000, indicador: “soluciones de acceso comunitario a internet”
pasaría a 4.336.</t>
  </si>
  <si>
    <t>DICOM: reintegró el capital no ejecutado por valor de $ 6.119.330.472, informado
mediante Radicado 241107734 del 19 de diciembre de 2024. Así las cosas, para el 2025 se cuenta con los
recursos asignados a la ficha de inversión por valor de $ 11.687.204.340, comedidamente solicitamos
ajustar la meta de 2025 del indicador “230100800 Estaciones terrenas en funcionamiento” a 4. ajustar en la iniciativa E1-
L1-7000 Fortalecimiento del sector TIC y Postal, el siguiente producto relacionado con los beneficiarios de
los trámites y servicios prestados para el fortalecimiento del sector tic y postal
DGD: modificación del valor asignado a la iniciativa “E1-L2-1000 TRANSFORMACIÓN DIGITAL PARA LA PRODUCTIVIDAD
DEL ESTADO A TRAVÉS DE LA POLÍTICA DE GOBIERNO DIGITAL” para la vigencia 2025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debido a la apropiación vigente para 2025.
MP: actualizar las metas del PES_PEI 2025 del GIT de Fortalecimiento
al Sistema de Medios Públicos en la iniciativa “E1-L2-11000 Fortalecimiento del Modelo Convergente de la
Televisión Pública Regional y Nacional”</t>
  </si>
  <si>
    <t>PES 1T 2025</t>
  </si>
  <si>
    <t>PES 2T 2025</t>
  </si>
  <si>
    <t xml:space="preserve">Del 01 abril al 30 de junio de 2025, se han registrado 11.842 casos de PQRS registrados en la mesa de servicio durante el mes de abril a junio; los cuales fueron atendidos y direccionados a los especialistas correspondientes. </t>
  </si>
  <si>
    <t>En el 2T se realizo la entrega directa de 7,075 equipos de computo a estudiantes menores de edad correspondientes a entrega rezago de 2024</t>
  </si>
  <si>
    <t>El avance de los hogares conectados a junio 30 de 2025 representa la suma de los accesos que se lograron con la implementación de los proyectos de Líneas de Fomento I, Líneas de fomento II, comunidades de conectividad y entes territoriales (Boyacá, Mompox, Caldas, Atlantico y Nte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</si>
</sst>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_-&quot;$&quot;\ * #,##0.00_-;\-&quot;$&quot;\ * #,##0.00_-;_-&quot;$&quot;\ * &quot;-&quot;_-;_-@_-"/>
    <numFmt numFmtId="166" formatCode="_-&quot;$&quot;* #,##0_-;\-&quot;$&quot;* #,##0_-;_-&quot;$&quot;* &quot;-&quot;_-;_-@_-"/>
    <numFmt numFmtId="167" formatCode="&quot;$&quot;#,##0"/>
    <numFmt numFmtId="168" formatCode="&quot;$&quot;\ #,##0.00"/>
    <numFmt numFmtId="169" formatCode="_(* #,##0.00_);_(* \(#,##0.00\);_(* &quot;-&quot;??_);_(@_)"/>
    <numFmt numFmtId="170" formatCode="_-* #,##0_-;\-* #,##0_-;_-* &quot;-&quot;??_-;_-@_-"/>
    <numFmt numFmtId="171" formatCode="&quot;$&quot;#,##0.00"/>
    <numFmt numFmtId="172" formatCode="&quot;$&quot;#,##0_);[Red]\(&quot;$&quot;#,##0\)"/>
    <numFmt numFmtId="173" formatCode="_(&quot;$&quot;* #,##0.00_);_(&quot;$&quot;* \(#,##0.00\);_(&quot;$&quot;* &quot;-&quot;??_);_(@_)"/>
    <numFmt numFmtId="174" formatCode="&quot;$&quot;#,##0.00_);[Red]\(&quot;$&quot;#,##0.00\)"/>
    <numFmt numFmtId="175" formatCode="0.0%"/>
    <numFmt numFmtId="176" formatCode="&quot;$&quot;\ #,##0"/>
  </numFmts>
  <fonts count="25" x14ac:knownFonts="1">
    <font>
      <sz val="11"/>
      <color theme="1"/>
      <name val="Aptos Narrow"/>
      <family val="2"/>
      <scheme val="minor"/>
    </font>
    <font>
      <sz val="11"/>
      <color theme="1"/>
      <name val="Aptos Narrow"/>
      <family val="2"/>
      <scheme val="minor"/>
    </font>
    <font>
      <b/>
      <sz val="11"/>
      <color theme="0"/>
      <name val="Aptos Narrow"/>
      <family val="2"/>
      <scheme val="minor"/>
    </font>
    <font>
      <sz val="12"/>
      <name val="Arial Narrow"/>
      <family val="2"/>
    </font>
    <font>
      <sz val="16"/>
      <name val="Arial Narrow"/>
      <family val="2"/>
    </font>
    <font>
      <b/>
      <sz val="12"/>
      <color theme="0"/>
      <name val="Arial Narrow"/>
      <family val="2"/>
    </font>
    <font>
      <b/>
      <sz val="12"/>
      <color theme="0"/>
      <name val="Arial"/>
      <family val="2"/>
    </font>
    <font>
      <b/>
      <sz val="16"/>
      <color theme="0"/>
      <name val="Arial Narrow"/>
      <family val="2"/>
    </font>
    <font>
      <sz val="16"/>
      <color theme="0"/>
      <name val="Arial Narrow"/>
      <family val="2"/>
    </font>
    <font>
      <b/>
      <sz val="16"/>
      <name val="Arial Narrow"/>
      <family val="2"/>
    </font>
    <font>
      <sz val="11"/>
      <name val="Arial"/>
      <family val="2"/>
    </font>
    <font>
      <b/>
      <sz val="16"/>
      <color theme="3"/>
      <name val="Arial Narrow"/>
      <family val="2"/>
    </font>
    <font>
      <sz val="12"/>
      <color rgb="FF000000"/>
      <name val="Calibri Light"/>
      <family val="2"/>
    </font>
    <font>
      <sz val="16"/>
      <color theme="3"/>
      <name val="Arial Narrow"/>
      <family val="2"/>
    </font>
    <font>
      <sz val="16"/>
      <color rgb="FF44546A"/>
      <name val="Arial Narrow"/>
      <family val="2"/>
    </font>
    <font>
      <b/>
      <sz val="16"/>
      <color theme="1"/>
      <name val="Arial Narrow"/>
      <family val="2"/>
    </font>
    <font>
      <u/>
      <sz val="11"/>
      <color theme="10"/>
      <name val="Aptos Narrow"/>
      <family val="2"/>
      <scheme val="minor"/>
    </font>
    <font>
      <sz val="16"/>
      <color rgb="FF000000"/>
      <name val="Arial Narrow"/>
      <family val="2"/>
    </font>
    <font>
      <b/>
      <sz val="16"/>
      <color theme="4" tint="0.79998168889431442"/>
      <name val="Arial Narrow"/>
      <family val="2"/>
    </font>
    <font>
      <sz val="14"/>
      <name val="Arial Narrow"/>
      <family val="2"/>
    </font>
    <font>
      <sz val="18"/>
      <name val="Arial Narrow"/>
      <family val="2"/>
    </font>
    <font>
      <b/>
      <sz val="18"/>
      <name val="Arial Narrow"/>
      <family val="2"/>
    </font>
    <font>
      <sz val="12"/>
      <color theme="8" tint="-0.499984740745262"/>
      <name val="Arial Narrow"/>
      <family val="2"/>
    </font>
    <font>
      <sz val="16"/>
      <color theme="4" tint="0.79998168889431442"/>
      <name val="Arial Narrow"/>
      <family val="2"/>
    </font>
    <font>
      <sz val="11"/>
      <name val="Aptos Narrow"/>
      <family val="2"/>
      <scheme val="minor"/>
    </font>
  </fonts>
  <fills count="42">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C00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66FFFF"/>
        <bgColor indexed="64"/>
      </patternFill>
    </fill>
    <fill>
      <patternFill patternType="solid">
        <fgColor rgb="FFFFFF00"/>
        <bgColor indexed="64"/>
      </patternFill>
    </fill>
    <fill>
      <patternFill patternType="solid">
        <fgColor theme="9" tint="0.79998168889431442"/>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4.9989318521683403E-2"/>
        <bgColor rgb="FF000000"/>
      </patternFill>
    </fill>
    <fill>
      <patternFill patternType="solid">
        <fgColor theme="0" tint="-0.249977111117893"/>
        <bgColor rgb="FF000000"/>
      </patternFill>
    </fill>
    <fill>
      <patternFill patternType="solid">
        <fgColor rgb="FFFFCCFF"/>
        <bgColor indexed="64"/>
      </patternFill>
    </fill>
    <fill>
      <patternFill patternType="solid">
        <fgColor theme="7" tint="0.39997558519241921"/>
        <bgColor indexed="64"/>
      </patternFill>
    </fill>
    <fill>
      <patternFill patternType="solid">
        <fgColor theme="9" tint="0.79998168889431442"/>
        <bgColor rgb="FFA8D08D"/>
      </patternFill>
    </fill>
    <fill>
      <patternFill patternType="solid">
        <fgColor rgb="FFFF0000"/>
        <bgColor rgb="FFA8D08D"/>
      </patternFill>
    </fill>
    <fill>
      <patternFill patternType="solid">
        <fgColor rgb="FF66FF66"/>
        <bgColor indexed="64"/>
      </patternFill>
    </fill>
    <fill>
      <patternFill patternType="solid">
        <fgColor rgb="FFCC99FF"/>
        <bgColor indexed="64"/>
      </patternFill>
    </fill>
    <fill>
      <patternFill patternType="solid">
        <fgColor theme="0" tint="-0.34998626667073579"/>
        <bgColor indexed="64"/>
      </patternFill>
    </fill>
    <fill>
      <patternFill patternType="solid">
        <fgColor rgb="FFFF9999"/>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0.499984740745262"/>
        <bgColor rgb="FFA8D08D"/>
      </patternFill>
    </fill>
    <fill>
      <patternFill patternType="solid">
        <fgColor theme="0" tint="-4.9989318521683403E-2"/>
        <bgColor rgb="FFA8D08D"/>
      </patternFill>
    </fill>
    <fill>
      <patternFill patternType="solid">
        <fgColor theme="0" tint="-0.249977111117893"/>
        <bgColor rgb="FFA8D08D"/>
      </patternFill>
    </fill>
    <fill>
      <patternFill patternType="solid">
        <fgColor rgb="FFA8D08D"/>
        <bgColor rgb="FFA8D08D"/>
      </patternFill>
    </fill>
    <fill>
      <patternFill patternType="solid">
        <fgColor rgb="FFDAF2D0"/>
        <bgColor rgb="FFA8D08D"/>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9"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6" fontId="1"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395">
    <xf numFmtId="0" fontId="0" fillId="0" borderId="0" xfId="0"/>
    <xf numFmtId="0" fontId="3" fillId="3" borderId="0" xfId="0" applyFont="1" applyFill="1" applyAlignment="1">
      <alignment horizontal="center" vertical="center"/>
    </xf>
    <xf numFmtId="0" fontId="0" fillId="0" borderId="0" xfId="0" applyAlignment="1">
      <alignment horizontal="center" vertical="center"/>
    </xf>
    <xf numFmtId="0" fontId="3" fillId="4" borderId="0" xfId="0" applyFont="1" applyFill="1"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164" fontId="0" fillId="0" borderId="0" xfId="0" applyNumberFormat="1" applyAlignment="1">
      <alignment horizontal="center" vertical="center"/>
    </xf>
    <xf numFmtId="10" fontId="3" fillId="3" borderId="0" xfId="0" applyNumberFormat="1" applyFont="1" applyFill="1" applyAlignment="1">
      <alignment horizontal="center" vertical="center"/>
    </xf>
    <xf numFmtId="0" fontId="0" fillId="5" borderId="0" xfId="0" applyFill="1" applyAlignment="1">
      <alignment horizontal="center" vertical="center"/>
    </xf>
    <xf numFmtId="0" fontId="2" fillId="6" borderId="2" xfId="4" applyFill="1" applyBorder="1" applyAlignment="1">
      <alignment horizontal="center" vertical="center" wrapText="1"/>
    </xf>
    <xf numFmtId="0" fontId="2" fillId="7" borderId="2" xfId="4" applyFill="1" applyBorder="1" applyAlignment="1">
      <alignment horizontal="center" vertical="center" wrapText="1"/>
    </xf>
    <xf numFmtId="0" fontId="2" fillId="8" borderId="2" xfId="4" applyFill="1" applyBorder="1" applyAlignment="1">
      <alignment horizontal="center" vertical="center" wrapText="1"/>
    </xf>
    <xf numFmtId="165" fontId="6" fillId="9" borderId="3" xfId="0" applyNumberFormat="1" applyFont="1" applyFill="1" applyBorder="1" applyAlignment="1">
      <alignment horizontal="center" vertical="center" wrapText="1"/>
    </xf>
    <xf numFmtId="0" fontId="3" fillId="0" borderId="0" xfId="0" applyFont="1" applyAlignment="1">
      <alignment horizontal="center" vertical="center"/>
    </xf>
    <xf numFmtId="0" fontId="4" fillId="10"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3" fontId="7" fillId="6" borderId="4" xfId="0" applyNumberFormat="1" applyFont="1" applyFill="1" applyBorder="1" applyAlignment="1">
      <alignment horizontal="center" vertical="center" wrapText="1"/>
    </xf>
    <xf numFmtId="3" fontId="7" fillId="6" borderId="4" xfId="0" applyNumberFormat="1" applyFont="1" applyFill="1" applyBorder="1" applyAlignment="1">
      <alignment horizontal="center" vertical="center"/>
    </xf>
    <xf numFmtId="3" fontId="9" fillId="13" borderId="4" xfId="0" applyNumberFormat="1" applyFont="1" applyFill="1" applyBorder="1" applyAlignment="1">
      <alignment horizontal="center" vertical="center" wrapText="1"/>
    </xf>
    <xf numFmtId="3" fontId="9" fillId="14" borderId="4" xfId="0" applyNumberFormat="1" applyFont="1" applyFill="1" applyBorder="1" applyAlignment="1">
      <alignment horizontal="center" vertical="center" wrapText="1"/>
    </xf>
    <xf numFmtId="3" fontId="9" fillId="12" borderId="4" xfId="0" applyNumberFormat="1" applyFont="1" applyFill="1" applyBorder="1" applyAlignment="1">
      <alignment horizontal="center" vertical="center" wrapText="1"/>
    </xf>
    <xf numFmtId="3" fontId="4" fillId="13" borderId="4" xfId="0" applyNumberFormat="1" applyFont="1" applyFill="1" applyBorder="1" applyAlignment="1" applyProtection="1">
      <alignment horizontal="center" vertical="center" wrapText="1"/>
      <protection locked="0"/>
    </xf>
    <xf numFmtId="3" fontId="4" fillId="13" borderId="4" xfId="0" applyNumberFormat="1" applyFont="1" applyFill="1" applyBorder="1" applyAlignment="1">
      <alignment horizontal="center" vertical="center" wrapText="1"/>
    </xf>
    <xf numFmtId="0" fontId="4" fillId="15" borderId="4" xfId="0" applyFont="1" applyFill="1" applyBorder="1" applyAlignment="1">
      <alignment horizontal="center" vertical="center" wrapText="1"/>
    </xf>
    <xf numFmtId="165" fontId="10" fillId="9" borderId="4" xfId="0" applyNumberFormat="1" applyFont="1" applyFill="1" applyBorder="1" applyAlignment="1">
      <alignment horizontal="center" vertical="center" wrapText="1"/>
    </xf>
    <xf numFmtId="0" fontId="3" fillId="11" borderId="4" xfId="0" applyFont="1" applyFill="1" applyBorder="1" applyAlignment="1">
      <alignment horizontal="center" vertical="center"/>
    </xf>
    <xf numFmtId="0" fontId="3" fillId="11" borderId="0" xfId="0" applyFont="1" applyFill="1" applyAlignment="1">
      <alignment horizontal="center" vertical="center"/>
    </xf>
    <xf numFmtId="3" fontId="9" fillId="11" borderId="4" xfId="0" applyNumberFormat="1" applyFont="1" applyFill="1" applyBorder="1" applyAlignment="1">
      <alignment horizontal="center" vertical="center" wrapText="1"/>
    </xf>
    <xf numFmtId="0" fontId="4" fillId="9" borderId="4" xfId="0" applyFont="1" applyFill="1" applyBorder="1" applyAlignment="1">
      <alignment horizontal="center" vertical="center" wrapText="1"/>
    </xf>
    <xf numFmtId="3" fontId="4" fillId="9" borderId="4" xfId="0" applyNumberFormat="1" applyFont="1" applyFill="1" applyBorder="1" applyAlignment="1">
      <alignment horizontal="center" vertical="center" wrapText="1"/>
    </xf>
    <xf numFmtId="3" fontId="7" fillId="9" borderId="4" xfId="3" applyNumberFormat="1" applyFont="1" applyFill="1" applyBorder="1" applyAlignment="1">
      <alignment horizontal="center" vertical="center" wrapText="1"/>
    </xf>
    <xf numFmtId="3" fontId="7" fillId="9" borderId="4" xfId="0" applyNumberFormat="1" applyFont="1" applyFill="1" applyBorder="1" applyAlignment="1">
      <alignment horizontal="center" vertical="center"/>
    </xf>
    <xf numFmtId="3" fontId="7" fillId="9" borderId="4" xfId="0" applyNumberFormat="1" applyFont="1" applyFill="1" applyBorder="1" applyAlignment="1">
      <alignment horizontal="center" vertical="center" wrapText="1"/>
    </xf>
    <xf numFmtId="3" fontId="9" fillId="9" borderId="4" xfId="0" applyNumberFormat="1" applyFont="1" applyFill="1" applyBorder="1" applyAlignment="1">
      <alignment horizontal="center" vertical="center" wrapText="1"/>
    </xf>
    <xf numFmtId="170" fontId="11" fillId="14" borderId="4" xfId="1" applyNumberFormat="1" applyFont="1" applyFill="1" applyBorder="1" applyAlignment="1">
      <alignment horizontal="center" vertical="center" wrapText="1"/>
    </xf>
    <xf numFmtId="3" fontId="4" fillId="12" borderId="4" xfId="0" applyNumberFormat="1" applyFont="1" applyFill="1" applyBorder="1" applyAlignment="1" applyProtection="1">
      <alignment horizontal="center" vertical="center" wrapText="1"/>
      <protection locked="0"/>
    </xf>
    <xf numFmtId="4" fontId="9" fillId="12" borderId="4" xfId="0" applyNumberFormat="1" applyFont="1" applyFill="1" applyBorder="1" applyAlignment="1">
      <alignment horizontal="center" vertical="center" wrapText="1"/>
    </xf>
    <xf numFmtId="4" fontId="9" fillId="13" borderId="4" xfId="0" applyNumberFormat="1" applyFont="1" applyFill="1" applyBorder="1" applyAlignment="1">
      <alignment horizontal="center" vertical="center" wrapText="1"/>
    </xf>
    <xf numFmtId="4" fontId="9" fillId="14" borderId="4" xfId="0" applyNumberFormat="1" applyFont="1" applyFill="1" applyBorder="1" applyAlignment="1">
      <alignment horizontal="center" vertical="center" wrapText="1"/>
    </xf>
    <xf numFmtId="4" fontId="4" fillId="11" borderId="4" xfId="0" applyNumberFormat="1" applyFont="1" applyFill="1" applyBorder="1" applyAlignment="1">
      <alignment horizontal="center" vertical="center" wrapText="1"/>
    </xf>
    <xf numFmtId="0" fontId="4" fillId="16" borderId="4" xfId="0" applyFont="1" applyFill="1" applyBorder="1" applyAlignment="1">
      <alignment horizontal="center" vertical="center" wrapText="1"/>
    </xf>
    <xf numFmtId="1" fontId="11" fillId="14" borderId="4"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167" fontId="7" fillId="6" borderId="4" xfId="5" applyNumberFormat="1" applyFont="1" applyFill="1" applyBorder="1" applyAlignment="1">
      <alignment horizontal="center" vertical="center" wrapText="1"/>
    </xf>
    <xf numFmtId="168" fontId="7" fillId="6" borderId="4" xfId="5" applyNumberFormat="1" applyFont="1" applyFill="1" applyBorder="1" applyAlignment="1">
      <alignment horizontal="center" vertical="center" wrapText="1"/>
    </xf>
    <xf numFmtId="167" fontId="8" fillId="6" borderId="4" xfId="5" applyNumberFormat="1" applyFont="1" applyFill="1" applyBorder="1" applyAlignment="1">
      <alignment horizontal="center" vertical="center" wrapText="1"/>
    </xf>
    <xf numFmtId="167" fontId="4" fillId="11" borderId="4" xfId="5" applyNumberFormat="1" applyFont="1" applyFill="1" applyBorder="1" applyAlignment="1">
      <alignment horizontal="center" vertical="center" wrapText="1"/>
    </xf>
    <xf numFmtId="0" fontId="12" fillId="11" borderId="0" xfId="0" applyFont="1" applyFill="1" applyAlignment="1">
      <alignment horizontal="justify" vertical="center" wrapText="1"/>
    </xf>
    <xf numFmtId="0" fontId="0" fillId="11" borderId="0" xfId="0" applyFill="1"/>
    <xf numFmtId="0" fontId="7" fillId="6" borderId="4" xfId="0"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9" fontId="4" fillId="11" borderId="3" xfId="0" applyNumberFormat="1" applyFont="1" applyFill="1" applyBorder="1" applyAlignment="1">
      <alignment horizontal="center" vertical="center" wrapText="1"/>
    </xf>
    <xf numFmtId="9" fontId="4" fillId="12" borderId="3" xfId="0" applyNumberFormat="1" applyFont="1" applyFill="1" applyBorder="1" applyAlignment="1">
      <alignment horizontal="center" vertical="center" wrapText="1"/>
    </xf>
    <xf numFmtId="9" fontId="7" fillId="6" borderId="3" xfId="0" applyNumberFormat="1" applyFont="1" applyFill="1" applyBorder="1" applyAlignment="1">
      <alignment horizontal="center" vertical="center" wrapText="1"/>
    </xf>
    <xf numFmtId="9" fontId="7" fillId="6" borderId="4" xfId="3" applyFont="1" applyFill="1" applyBorder="1" applyAlignment="1">
      <alignment horizontal="center" vertical="center"/>
    </xf>
    <xf numFmtId="9" fontId="7" fillId="6" borderId="3" xfId="3" applyFont="1" applyFill="1" applyBorder="1" applyAlignment="1">
      <alignment horizontal="center" vertical="center" wrapText="1"/>
    </xf>
    <xf numFmtId="9" fontId="4" fillId="11" borderId="3" xfId="3" applyFont="1" applyFill="1" applyBorder="1" applyAlignment="1">
      <alignment horizontal="center" vertical="center" wrapText="1"/>
    </xf>
    <xf numFmtId="9" fontId="4" fillId="12" borderId="3" xfId="3" applyFont="1" applyFill="1" applyBorder="1" applyAlignment="1">
      <alignment horizontal="center" vertical="center" wrapText="1"/>
    </xf>
    <xf numFmtId="10" fontId="9" fillId="13" borderId="4" xfId="3" applyNumberFormat="1" applyFont="1" applyFill="1" applyBorder="1" applyAlignment="1">
      <alignment horizontal="center" vertical="center" wrapText="1"/>
    </xf>
    <xf numFmtId="10" fontId="9" fillId="12" borderId="3" xfId="3" applyNumberFormat="1" applyFont="1" applyFill="1" applyBorder="1" applyAlignment="1">
      <alignment horizontal="center" vertical="center" wrapText="1"/>
    </xf>
    <xf numFmtId="10" fontId="9" fillId="13" borderId="3" xfId="3" applyNumberFormat="1" applyFont="1" applyFill="1" applyBorder="1" applyAlignment="1">
      <alignment horizontal="center" vertical="center" wrapText="1"/>
    </xf>
    <xf numFmtId="9" fontId="4" fillId="11" borderId="4" xfId="3" applyFont="1" applyFill="1" applyBorder="1" applyAlignment="1">
      <alignment horizontal="center" vertical="center" wrapText="1"/>
    </xf>
    <xf numFmtId="9" fontId="4" fillId="12" borderId="4" xfId="3" applyFont="1" applyFill="1" applyBorder="1" applyAlignment="1">
      <alignment horizontal="center" vertical="center" wrapText="1"/>
    </xf>
    <xf numFmtId="9" fontId="4" fillId="13" borderId="4" xfId="3" applyFont="1" applyFill="1" applyBorder="1" applyAlignment="1">
      <alignment horizontal="center" vertical="center" wrapText="1"/>
    </xf>
    <xf numFmtId="9" fontId="13" fillId="18" borderId="3" xfId="0" applyNumberFormat="1" applyFont="1" applyFill="1" applyBorder="1" applyAlignment="1" applyProtection="1">
      <alignment horizontal="center" vertical="center" wrapText="1"/>
      <protection locked="0"/>
    </xf>
    <xf numFmtId="10" fontId="4" fillId="11" borderId="4" xfId="3" applyNumberFormat="1"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3" fillId="21" borderId="4" xfId="0" applyFont="1" applyFill="1" applyBorder="1" applyAlignment="1">
      <alignment vertical="center" wrapText="1"/>
    </xf>
    <xf numFmtId="0" fontId="13" fillId="21" borderId="4" xfId="0" applyFont="1" applyFill="1" applyBorder="1" applyAlignment="1">
      <alignment horizontal="center" vertical="center" wrapText="1"/>
    </xf>
    <xf numFmtId="0" fontId="4" fillId="12" borderId="4" xfId="0" applyFont="1" applyFill="1" applyBorder="1" applyAlignment="1">
      <alignment horizontal="center" vertical="center" wrapText="1"/>
    </xf>
    <xf numFmtId="9" fontId="7" fillId="20" borderId="4" xfId="0" applyNumberFormat="1" applyFont="1" applyFill="1" applyBorder="1" applyAlignment="1">
      <alignment horizontal="center" vertical="center" wrapText="1"/>
    </xf>
    <xf numFmtId="9" fontId="11" fillId="21" borderId="4" xfId="0" applyNumberFormat="1" applyFont="1" applyFill="1" applyBorder="1" applyAlignment="1">
      <alignment horizontal="center" vertical="center" wrapText="1"/>
    </xf>
    <xf numFmtId="9" fontId="13" fillId="22" borderId="4" xfId="0" applyNumberFormat="1" applyFont="1" applyFill="1" applyBorder="1" applyAlignment="1">
      <alignment horizontal="center" vertical="center" wrapText="1"/>
    </xf>
    <xf numFmtId="9" fontId="13" fillId="18" borderId="4" xfId="0" applyNumberFormat="1" applyFont="1" applyFill="1" applyBorder="1" applyAlignment="1">
      <alignment horizontal="center" vertical="center" wrapText="1"/>
    </xf>
    <xf numFmtId="169" fontId="9" fillId="14" borderId="4" xfId="1" applyFont="1" applyFill="1" applyBorder="1" applyAlignment="1">
      <alignment horizontal="center" vertical="center" wrapText="1"/>
    </xf>
    <xf numFmtId="10" fontId="11" fillId="22" borderId="4" xfId="3" applyNumberFormat="1" applyFont="1" applyFill="1" applyBorder="1" applyAlignment="1">
      <alignment horizontal="center" vertical="center" wrapText="1"/>
    </xf>
    <xf numFmtId="9" fontId="13" fillId="21" borderId="4" xfId="0" applyNumberFormat="1" applyFont="1" applyFill="1" applyBorder="1" applyAlignment="1">
      <alignment horizontal="center" vertical="center" wrapText="1"/>
    </xf>
    <xf numFmtId="3" fontId="4" fillId="12" borderId="3" xfId="0" applyNumberFormat="1" applyFont="1" applyFill="1" applyBorder="1" applyAlignment="1">
      <alignment horizontal="left" vertical="center" wrapText="1"/>
    </xf>
    <xf numFmtId="3" fontId="4" fillId="12" borderId="3" xfId="0" applyNumberFormat="1" applyFont="1" applyFill="1" applyBorder="1" applyAlignment="1">
      <alignment horizontal="center" vertical="center" wrapText="1"/>
    </xf>
    <xf numFmtId="9" fontId="13" fillId="18" borderId="3" xfId="0" applyNumberFormat="1" applyFont="1" applyFill="1" applyBorder="1" applyAlignment="1" applyProtection="1">
      <alignment horizontal="left" vertical="top" wrapText="1"/>
      <protection locked="0"/>
    </xf>
    <xf numFmtId="9" fontId="13" fillId="22" borderId="3" xfId="0" applyNumberFormat="1" applyFont="1" applyFill="1" applyBorder="1" applyAlignment="1">
      <alignment horizontal="center" vertical="center" wrapText="1"/>
    </xf>
    <xf numFmtId="9" fontId="13" fillId="18" borderId="3" xfId="0" applyNumberFormat="1" applyFont="1" applyFill="1" applyBorder="1" applyAlignment="1">
      <alignment horizontal="center" vertical="center" wrapText="1"/>
    </xf>
    <xf numFmtId="0" fontId="13" fillId="5" borderId="4" xfId="0" applyFont="1" applyFill="1" applyBorder="1" applyAlignment="1">
      <alignment horizontal="center" vertical="center" wrapText="1"/>
    </xf>
    <xf numFmtId="0" fontId="3" fillId="11" borderId="0" xfId="0" applyFont="1" applyFill="1" applyAlignment="1">
      <alignment horizontal="center" vertical="center" wrapText="1"/>
    </xf>
    <xf numFmtId="3" fontId="13" fillId="21" borderId="4" xfId="0" applyNumberFormat="1" applyFont="1" applyFill="1" applyBorder="1" applyAlignment="1">
      <alignment horizontal="center" vertical="center" wrapText="1"/>
    </xf>
    <xf numFmtId="3" fontId="7" fillId="20" borderId="4" xfId="0" applyNumberFormat="1" applyFont="1" applyFill="1" applyBorder="1" applyAlignment="1">
      <alignment horizontal="center" vertical="center" wrapText="1"/>
    </xf>
    <xf numFmtId="3" fontId="11" fillId="21" borderId="4" xfId="0" applyNumberFormat="1" applyFont="1" applyFill="1" applyBorder="1" applyAlignment="1">
      <alignment horizontal="center" vertical="center" wrapText="1"/>
    </xf>
    <xf numFmtId="3" fontId="13" fillId="22" borderId="4" xfId="0" applyNumberFormat="1" applyFont="1" applyFill="1" applyBorder="1" applyAlignment="1">
      <alignment horizontal="center" vertical="center" wrapText="1"/>
    </xf>
    <xf numFmtId="3" fontId="13" fillId="18" borderId="4" xfId="0" applyNumberFormat="1" applyFont="1" applyFill="1" applyBorder="1" applyAlignment="1">
      <alignment horizontal="center" vertical="center" wrapText="1"/>
    </xf>
    <xf numFmtId="164" fontId="11" fillId="22" borderId="4" xfId="0" applyNumberFormat="1" applyFont="1" applyFill="1" applyBorder="1" applyAlignment="1">
      <alignment horizontal="center" vertical="center" wrapText="1"/>
    </xf>
    <xf numFmtId="4" fontId="11" fillId="22" borderId="4" xfId="0" applyNumberFormat="1" applyFont="1" applyFill="1" applyBorder="1" applyAlignment="1">
      <alignment horizontal="center" vertical="center" wrapText="1"/>
    </xf>
    <xf numFmtId="3" fontId="11" fillId="18" borderId="4" xfId="0" applyNumberFormat="1" applyFont="1" applyFill="1" applyBorder="1" applyAlignment="1">
      <alignment horizontal="center" vertical="center" wrapText="1"/>
    </xf>
    <xf numFmtId="3" fontId="4" fillId="12" borderId="4" xfId="0" applyNumberFormat="1" applyFont="1" applyFill="1" applyBorder="1" applyAlignment="1">
      <alignment horizontal="left" vertical="center" wrapText="1"/>
    </xf>
    <xf numFmtId="3" fontId="13" fillId="18" borderId="4" xfId="0" applyNumberFormat="1" applyFont="1" applyFill="1" applyBorder="1" applyAlignment="1" applyProtection="1">
      <alignment horizontal="left" vertical="top" wrapText="1"/>
      <protection locked="0"/>
    </xf>
    <xf numFmtId="4" fontId="13" fillId="22" borderId="4" xfId="0" applyNumberFormat="1" applyFont="1" applyFill="1" applyBorder="1" applyAlignment="1">
      <alignment horizontal="center" vertical="center" wrapText="1"/>
    </xf>
    <xf numFmtId="4" fontId="13" fillId="18" borderId="4" xfId="0" applyNumberFormat="1" applyFont="1" applyFill="1" applyBorder="1" applyAlignment="1">
      <alignment horizontal="center" vertical="center" wrapText="1"/>
    </xf>
    <xf numFmtId="4" fontId="11" fillId="18" borderId="4" xfId="0" applyNumberFormat="1" applyFont="1" applyFill="1" applyBorder="1" applyAlignment="1">
      <alignment horizontal="center" vertical="center" wrapText="1"/>
    </xf>
    <xf numFmtId="10" fontId="11" fillId="18" borderId="4" xfId="3" applyNumberFormat="1" applyFont="1" applyFill="1" applyBorder="1" applyAlignment="1">
      <alignment horizontal="center" vertical="center" wrapText="1"/>
    </xf>
    <xf numFmtId="9" fontId="9" fillId="14" borderId="4" xfId="3" applyFont="1" applyFill="1" applyBorder="1" applyAlignment="1">
      <alignment horizontal="center" vertical="center" wrapText="1"/>
    </xf>
    <xf numFmtId="3" fontId="4" fillId="12" borderId="4" xfId="0" applyNumberFormat="1" applyFont="1" applyFill="1" applyBorder="1" applyAlignment="1">
      <alignment horizontal="left" vertical="top" wrapText="1"/>
    </xf>
    <xf numFmtId="9" fontId="13" fillId="18" borderId="4" xfId="0" applyNumberFormat="1" applyFont="1" applyFill="1" applyBorder="1" applyAlignment="1" applyProtection="1">
      <alignment horizontal="left" vertical="top" wrapText="1"/>
      <protection locked="0"/>
    </xf>
    <xf numFmtId="9" fontId="11" fillId="14" borderId="4" xfId="3" applyFont="1" applyFill="1" applyBorder="1" applyAlignment="1">
      <alignment horizontal="center" vertical="center" wrapText="1"/>
    </xf>
    <xf numFmtId="9" fontId="13" fillId="18" borderId="4" xfId="0" applyNumberFormat="1" applyFont="1" applyFill="1" applyBorder="1" applyAlignment="1" applyProtection="1">
      <alignment horizontal="left" vertical="center" wrapText="1"/>
      <protection locked="0"/>
    </xf>
    <xf numFmtId="0" fontId="13" fillId="11" borderId="4" xfId="0" applyFont="1" applyFill="1" applyBorder="1" applyAlignment="1">
      <alignment horizontal="center" vertical="center" wrapText="1"/>
    </xf>
    <xf numFmtId="0" fontId="14" fillId="22" borderId="4" xfId="0" applyFont="1" applyFill="1" applyBorder="1" applyAlignment="1">
      <alignment horizontal="center" vertical="center" wrapText="1"/>
    </xf>
    <xf numFmtId="3" fontId="13" fillId="11" borderId="4" xfId="0" applyNumberFormat="1" applyFont="1" applyFill="1" applyBorder="1" applyAlignment="1">
      <alignment horizontal="center" vertical="center" wrapText="1"/>
    </xf>
    <xf numFmtId="3" fontId="13" fillId="12" borderId="4" xfId="0" applyNumberFormat="1" applyFont="1" applyFill="1" applyBorder="1" applyAlignment="1">
      <alignment horizontal="center" vertical="center" wrapText="1"/>
    </xf>
    <xf numFmtId="3" fontId="11" fillId="13" borderId="4" xfId="0" applyNumberFormat="1" applyFont="1" applyFill="1" applyBorder="1" applyAlignment="1" applyProtection="1">
      <alignment horizontal="center" vertical="center" wrapText="1"/>
      <protection locked="0"/>
    </xf>
    <xf numFmtId="3" fontId="11" fillId="12" borderId="4" xfId="0" applyNumberFormat="1" applyFont="1" applyFill="1" applyBorder="1" applyAlignment="1">
      <alignment horizontal="center" vertical="center" wrapText="1"/>
    </xf>
    <xf numFmtId="3" fontId="11" fillId="12" borderId="4" xfId="0" applyNumberFormat="1" applyFont="1" applyFill="1" applyBorder="1" applyAlignment="1" applyProtection="1">
      <alignment horizontal="center" vertical="center" wrapText="1"/>
      <protection locked="0"/>
    </xf>
    <xf numFmtId="3" fontId="13" fillId="13" borderId="4" xfId="0" applyNumberFormat="1" applyFont="1" applyFill="1" applyBorder="1" applyAlignment="1" applyProtection="1">
      <alignment horizontal="center" vertical="center" wrapText="1"/>
      <protection locked="0"/>
    </xf>
    <xf numFmtId="3" fontId="13" fillId="13" borderId="4" xfId="0" applyNumberFormat="1" applyFont="1" applyFill="1" applyBorder="1" applyAlignment="1">
      <alignment horizontal="center" vertical="center" wrapText="1"/>
    </xf>
    <xf numFmtId="174" fontId="13" fillId="21" borderId="5" xfId="0" applyNumberFormat="1" applyFont="1" applyFill="1" applyBorder="1" applyAlignment="1">
      <alignment horizontal="center" vertical="center" wrapText="1"/>
    </xf>
    <xf numFmtId="9" fontId="13" fillId="11" borderId="4" xfId="0" applyNumberFormat="1" applyFont="1" applyFill="1" applyBorder="1" applyAlignment="1">
      <alignment horizontal="center" vertical="center" wrapText="1"/>
    </xf>
    <xf numFmtId="9" fontId="7" fillId="6" borderId="4" xfId="0" applyNumberFormat="1" applyFont="1" applyFill="1" applyBorder="1" applyAlignment="1">
      <alignment horizontal="center" vertical="center" wrapText="1"/>
    </xf>
    <xf numFmtId="9" fontId="13" fillId="12" borderId="4" xfId="0" applyNumberFormat="1" applyFont="1" applyFill="1" applyBorder="1" applyAlignment="1">
      <alignment horizontal="center" vertical="center" wrapText="1"/>
    </xf>
    <xf numFmtId="10" fontId="11" fillId="13" borderId="4" xfId="3" applyNumberFormat="1" applyFont="1" applyFill="1" applyBorder="1" applyAlignment="1" applyProtection="1">
      <alignment horizontal="center" vertical="center" wrapText="1"/>
      <protection locked="0"/>
    </xf>
    <xf numFmtId="10" fontId="11" fillId="12" borderId="4" xfId="3" applyNumberFormat="1" applyFont="1" applyFill="1" applyBorder="1" applyAlignment="1">
      <alignment horizontal="center" vertical="center" wrapText="1"/>
    </xf>
    <xf numFmtId="10" fontId="11" fillId="12" borderId="4" xfId="3" applyNumberFormat="1" applyFont="1" applyFill="1" applyBorder="1" applyAlignment="1" applyProtection="1">
      <alignment horizontal="center" vertical="center" wrapText="1"/>
      <protection locked="0"/>
    </xf>
    <xf numFmtId="9" fontId="13" fillId="7" borderId="4" xfId="0" applyNumberFormat="1" applyFont="1" applyFill="1" applyBorder="1" applyAlignment="1">
      <alignment horizontal="center" vertical="center" wrapText="1"/>
    </xf>
    <xf numFmtId="3" fontId="4" fillId="12" borderId="5" xfId="0" applyNumberFormat="1" applyFont="1" applyFill="1" applyBorder="1" applyAlignment="1">
      <alignment horizontal="center" vertical="center" wrapText="1"/>
    </xf>
    <xf numFmtId="9" fontId="13" fillId="12" borderId="5" xfId="0" applyNumberFormat="1" applyFont="1" applyFill="1" applyBorder="1" applyAlignment="1">
      <alignment horizontal="center" vertical="center" wrapText="1"/>
    </xf>
    <xf numFmtId="9" fontId="13" fillId="13" borderId="5" xfId="0" applyNumberFormat="1" applyFont="1" applyFill="1" applyBorder="1" applyAlignment="1">
      <alignment horizontal="center" vertical="center" wrapText="1"/>
    </xf>
    <xf numFmtId="3" fontId="11" fillId="18" borderId="4" xfId="0" applyNumberFormat="1" applyFont="1" applyFill="1" applyBorder="1" applyAlignment="1" applyProtection="1">
      <alignment horizontal="center" vertical="center" wrapText="1"/>
      <protection locked="0"/>
    </xf>
    <xf numFmtId="3" fontId="11" fillId="14" borderId="4" xfId="0" applyNumberFormat="1" applyFont="1" applyFill="1" applyBorder="1" applyAlignment="1">
      <alignment horizontal="center" vertical="center" wrapText="1"/>
    </xf>
    <xf numFmtId="3" fontId="11" fillId="22" borderId="4" xfId="0" applyNumberFormat="1" applyFont="1" applyFill="1" applyBorder="1" applyAlignment="1">
      <alignment horizontal="center" vertical="center" wrapText="1"/>
    </xf>
    <xf numFmtId="3" fontId="11" fillId="22" borderId="4" xfId="0" applyNumberFormat="1" applyFont="1" applyFill="1" applyBorder="1" applyAlignment="1" applyProtection="1">
      <alignment horizontal="center" vertical="center" wrapText="1"/>
      <protection locked="0"/>
    </xf>
    <xf numFmtId="3" fontId="13" fillId="18" borderId="4" xfId="0" applyNumberFormat="1" applyFont="1" applyFill="1" applyBorder="1" applyAlignment="1" applyProtection="1">
      <alignment horizontal="center" vertical="center" wrapText="1"/>
      <protection locked="0"/>
    </xf>
    <xf numFmtId="2" fontId="13" fillId="22" borderId="4" xfId="0" applyNumberFormat="1" applyFont="1" applyFill="1" applyBorder="1" applyAlignment="1">
      <alignment horizontal="center" vertical="center" wrapText="1"/>
    </xf>
    <xf numFmtId="0" fontId="4" fillId="17" borderId="4" xfId="0" applyFont="1" applyFill="1" applyBorder="1" applyAlignment="1">
      <alignment horizontal="center" vertical="center" wrapText="1"/>
    </xf>
    <xf numFmtId="0" fontId="4" fillId="11" borderId="4" xfId="0" applyFont="1" applyFill="1" applyBorder="1" applyAlignment="1">
      <alignment vertical="center" wrapText="1"/>
    </xf>
    <xf numFmtId="3" fontId="9" fillId="13" borderId="4" xfId="0" applyNumberFormat="1" applyFont="1" applyFill="1" applyBorder="1" applyAlignment="1" applyProtection="1">
      <alignment horizontal="center" vertical="center" wrapText="1"/>
      <protection locked="0"/>
    </xf>
    <xf numFmtId="3" fontId="9" fillId="12" borderId="4" xfId="0" applyNumberFormat="1" applyFont="1" applyFill="1" applyBorder="1" applyAlignment="1" applyProtection="1">
      <alignment horizontal="center" vertical="center" wrapText="1"/>
      <protection locked="0"/>
    </xf>
    <xf numFmtId="172" fontId="4" fillId="11" borderId="4" xfId="0" applyNumberFormat="1" applyFont="1" applyFill="1" applyBorder="1" applyAlignment="1">
      <alignment horizontal="center" vertical="center" wrapText="1"/>
    </xf>
    <xf numFmtId="3" fontId="4" fillId="18" borderId="4" xfId="0" applyNumberFormat="1" applyFont="1" applyFill="1" applyBorder="1" applyAlignment="1" applyProtection="1">
      <alignment horizontal="center" vertical="center" wrapText="1"/>
      <protection locked="0"/>
    </xf>
    <xf numFmtId="3" fontId="4" fillId="18" borderId="7" xfId="0" applyNumberFormat="1" applyFont="1" applyFill="1" applyBorder="1" applyAlignment="1" applyProtection="1">
      <alignment horizontal="center" vertical="center" wrapText="1"/>
      <protection locked="0"/>
    </xf>
    <xf numFmtId="9" fontId="4" fillId="12" borderId="4" xfId="0" applyNumberFormat="1" applyFont="1" applyFill="1" applyBorder="1" applyAlignment="1">
      <alignment horizontal="center" vertical="center" wrapText="1"/>
    </xf>
    <xf numFmtId="175" fontId="7" fillId="6" borderId="4" xfId="0" applyNumberFormat="1" applyFont="1" applyFill="1" applyBorder="1" applyAlignment="1">
      <alignment horizontal="center" vertical="center" wrapText="1"/>
    </xf>
    <xf numFmtId="175" fontId="4" fillId="11" borderId="4" xfId="0" applyNumberFormat="1" applyFont="1" applyFill="1" applyBorder="1" applyAlignment="1">
      <alignment horizontal="center" vertical="center" wrapText="1"/>
    </xf>
    <xf numFmtId="175" fontId="4" fillId="12" borderId="4" xfId="0" applyNumberFormat="1" applyFont="1" applyFill="1" applyBorder="1" applyAlignment="1">
      <alignment horizontal="center" vertical="center" wrapText="1"/>
    </xf>
    <xf numFmtId="10" fontId="9" fillId="14" borderId="4" xfId="3" applyNumberFormat="1" applyFont="1" applyFill="1" applyBorder="1" applyAlignment="1">
      <alignment horizontal="center" vertical="center" wrapText="1"/>
    </xf>
    <xf numFmtId="10" fontId="15" fillId="12" borderId="4" xfId="3" applyNumberFormat="1" applyFont="1" applyFill="1" applyBorder="1" applyAlignment="1">
      <alignment horizontal="center" vertical="center" wrapText="1"/>
    </xf>
    <xf numFmtId="10" fontId="9" fillId="12" borderId="4" xfId="3" applyNumberFormat="1" applyFont="1" applyFill="1" applyBorder="1" applyAlignment="1">
      <alignment horizontal="center" vertical="center" wrapText="1"/>
    </xf>
    <xf numFmtId="9" fontId="4" fillId="13" borderId="4" xfId="3" applyFont="1" applyFill="1" applyBorder="1" applyAlignment="1" applyProtection="1">
      <alignment horizontal="center" vertical="center" wrapText="1"/>
      <protection locked="0"/>
    </xf>
    <xf numFmtId="9" fontId="4" fillId="12" borderId="4" xfId="3" applyFont="1" applyFill="1" applyBorder="1" applyAlignment="1" applyProtection="1">
      <alignment horizontal="center" vertical="top" wrapText="1"/>
      <protection locked="0"/>
    </xf>
    <xf numFmtId="9" fontId="4" fillId="13" borderId="4" xfId="3" applyFont="1" applyFill="1" applyBorder="1" applyAlignment="1">
      <alignment horizontal="center" vertical="top" wrapText="1"/>
    </xf>
    <xf numFmtId="175" fontId="4" fillId="11" borderId="4" xfId="3" applyNumberFormat="1" applyFont="1" applyFill="1" applyBorder="1" applyAlignment="1">
      <alignment horizontal="center" vertical="center" wrapText="1"/>
    </xf>
    <xf numFmtId="0" fontId="4" fillId="23" borderId="4" xfId="0" applyFont="1" applyFill="1" applyBorder="1" applyAlignment="1">
      <alignment horizontal="center" vertical="center" wrapText="1"/>
    </xf>
    <xf numFmtId="172" fontId="16" fillId="11" borderId="4" xfId="6" applyNumberFormat="1" applyFill="1" applyBorder="1" applyAlignment="1">
      <alignment horizontal="center" vertical="center" wrapText="1"/>
    </xf>
    <xf numFmtId="172" fontId="16" fillId="11" borderId="0" xfId="6" applyNumberFormat="1" applyFill="1" applyBorder="1" applyAlignment="1">
      <alignment horizontal="center" vertical="center" wrapText="1"/>
    </xf>
    <xf numFmtId="10" fontId="4" fillId="12" borderId="4" xfId="0" applyNumberFormat="1" applyFont="1" applyFill="1" applyBorder="1" applyAlignment="1">
      <alignment horizontal="center" vertical="center" wrapText="1"/>
    </xf>
    <xf numFmtId="9" fontId="4" fillId="12" borderId="4" xfId="3" applyFont="1" applyFill="1" applyBorder="1" applyAlignment="1" applyProtection="1">
      <alignment horizontal="center" vertical="center" wrapText="1"/>
      <protection locked="0"/>
    </xf>
    <xf numFmtId="3" fontId="4" fillId="11" borderId="3"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top" wrapText="1"/>
    </xf>
    <xf numFmtId="3" fontId="7" fillId="6" borderId="3" xfId="0" applyNumberFormat="1" applyFont="1" applyFill="1" applyBorder="1" applyAlignment="1">
      <alignment horizontal="center" vertical="center" wrapText="1"/>
    </xf>
    <xf numFmtId="3" fontId="9" fillId="13" borderId="3" xfId="0" applyNumberFormat="1" applyFont="1" applyFill="1" applyBorder="1" applyAlignment="1">
      <alignment horizontal="center" vertical="center" wrapText="1"/>
    </xf>
    <xf numFmtId="3" fontId="9" fillId="12" borderId="3"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top" wrapText="1"/>
    </xf>
    <xf numFmtId="3" fontId="4" fillId="13" borderId="3" xfId="0" applyNumberFormat="1" applyFont="1" applyFill="1" applyBorder="1" applyAlignment="1" applyProtection="1">
      <alignment horizontal="center" vertical="center" wrapText="1"/>
      <protection locked="0"/>
    </xf>
    <xf numFmtId="3" fontId="4" fillId="13" borderId="3" xfId="0" applyNumberFormat="1" applyFont="1" applyFill="1" applyBorder="1" applyAlignment="1">
      <alignment horizontal="center" vertical="center" wrapText="1"/>
    </xf>
    <xf numFmtId="0" fontId="3" fillId="11" borderId="4" xfId="0" applyFont="1" applyFill="1" applyBorder="1" applyAlignment="1">
      <alignment vertical="center"/>
    </xf>
    <xf numFmtId="0" fontId="16" fillId="11" borderId="4" xfId="6" applyFill="1" applyBorder="1" applyAlignment="1">
      <alignment horizontal="center" vertical="center" wrapText="1"/>
    </xf>
    <xf numFmtId="0" fontId="3" fillId="24" borderId="0" xfId="0" applyFont="1" applyFill="1" applyAlignment="1">
      <alignment horizontal="center" vertical="center"/>
    </xf>
    <xf numFmtId="0" fontId="4" fillId="10" borderId="4" xfId="0" applyFont="1" applyFill="1" applyBorder="1" applyAlignment="1">
      <alignment vertical="center" wrapText="1"/>
    </xf>
    <xf numFmtId="168" fontId="8" fillId="6" borderId="4" xfId="5" applyNumberFormat="1" applyFont="1" applyFill="1" applyBorder="1" applyAlignment="1">
      <alignment horizontal="center" vertical="center" wrapText="1"/>
    </xf>
    <xf numFmtId="168" fontId="8" fillId="6" borderId="4" xfId="5" applyNumberFormat="1" applyFont="1" applyFill="1" applyBorder="1" applyAlignment="1" applyProtection="1">
      <alignment horizontal="center" vertical="center" wrapText="1"/>
      <protection locked="0"/>
    </xf>
    <xf numFmtId="168" fontId="4" fillId="11" borderId="4" xfId="5" applyNumberFormat="1" applyFont="1" applyFill="1" applyBorder="1" applyAlignment="1">
      <alignment vertical="center" wrapText="1"/>
    </xf>
    <xf numFmtId="0" fontId="4" fillId="11" borderId="3" xfId="0" applyFont="1" applyFill="1" applyBorder="1" applyAlignment="1">
      <alignment vertical="center" wrapText="1"/>
    </xf>
    <xf numFmtId="3" fontId="9" fillId="11" borderId="3" xfId="0" applyNumberFormat="1" applyFont="1" applyFill="1" applyBorder="1" applyAlignment="1">
      <alignment horizontal="center" vertical="center" wrapText="1"/>
    </xf>
    <xf numFmtId="3" fontId="17" fillId="12" borderId="8" xfId="0" applyNumberFormat="1" applyFont="1" applyFill="1" applyBorder="1" applyAlignment="1">
      <alignment horizontal="center" vertical="center" wrapText="1"/>
    </xf>
    <xf numFmtId="3" fontId="4" fillId="5" borderId="3" xfId="0" applyNumberFormat="1" applyFont="1" applyFill="1" applyBorder="1" applyAlignment="1">
      <alignment horizontal="center" vertical="center" wrapText="1"/>
    </xf>
    <xf numFmtId="3" fontId="4" fillId="13" borderId="3" xfId="0" applyNumberFormat="1" applyFont="1" applyFill="1" applyBorder="1" applyAlignment="1" applyProtection="1">
      <alignment horizontal="left" vertical="center" wrapText="1"/>
      <protection locked="0"/>
    </xf>
    <xf numFmtId="3" fontId="4" fillId="25" borderId="4" xfId="0" applyNumberFormat="1" applyFont="1" applyFill="1" applyBorder="1" applyAlignment="1">
      <alignment horizontal="center" vertical="center" wrapText="1"/>
    </xf>
    <xf numFmtId="3" fontId="4" fillId="26" borderId="4" xfId="0" applyNumberFormat="1" applyFont="1" applyFill="1" applyBorder="1" applyAlignment="1">
      <alignment horizontal="center" vertical="center" wrapText="1"/>
    </xf>
    <xf numFmtId="0" fontId="4" fillId="9" borderId="4" xfId="0" applyFont="1" applyFill="1" applyBorder="1" applyAlignment="1">
      <alignment vertical="center" wrapText="1"/>
    </xf>
    <xf numFmtId="168" fontId="13" fillId="11" borderId="0" xfId="2" applyNumberFormat="1" applyFont="1" applyFill="1" applyBorder="1" applyAlignment="1">
      <alignment horizontal="center" vertical="center" wrapText="1"/>
    </xf>
    <xf numFmtId="172" fontId="7" fillId="6" borderId="4" xfId="0" applyNumberFormat="1" applyFont="1" applyFill="1" applyBorder="1" applyAlignment="1">
      <alignment horizontal="center" vertical="center" wrapText="1"/>
    </xf>
    <xf numFmtId="172" fontId="8" fillId="6" borderId="4" xfId="0" applyNumberFormat="1" applyFont="1" applyFill="1" applyBorder="1" applyAlignment="1">
      <alignment horizontal="center" vertical="center" wrapText="1"/>
    </xf>
    <xf numFmtId="3" fontId="11" fillId="11" borderId="4" xfId="0" applyNumberFormat="1" applyFont="1" applyFill="1" applyBorder="1" applyAlignment="1">
      <alignment horizontal="center" vertical="center" wrapText="1"/>
    </xf>
    <xf numFmtId="3" fontId="11" fillId="13" borderId="4" xfId="0" applyNumberFormat="1" applyFont="1" applyFill="1" applyBorder="1" applyAlignment="1">
      <alignment horizontal="center" vertical="center" wrapText="1"/>
    </xf>
    <xf numFmtId="4" fontId="13" fillId="12" borderId="4" xfId="0" applyNumberFormat="1" applyFont="1" applyFill="1" applyBorder="1" applyAlignment="1">
      <alignment horizontal="center" vertical="center" wrapText="1"/>
    </xf>
    <xf numFmtId="4" fontId="11" fillId="13" borderId="4" xfId="0" applyNumberFormat="1" applyFont="1" applyFill="1" applyBorder="1" applyAlignment="1">
      <alignment horizontal="center" vertical="center" wrapText="1"/>
    </xf>
    <xf numFmtId="169" fontId="4" fillId="11" borderId="4" xfId="1" applyFont="1" applyFill="1" applyBorder="1" applyAlignment="1">
      <alignment vertical="center" wrapText="1"/>
    </xf>
    <xf numFmtId="3" fontId="13" fillId="12" borderId="4" xfId="0" applyNumberFormat="1" applyFont="1" applyFill="1" applyBorder="1" applyAlignment="1">
      <alignment horizontal="center" vertical="top" wrapText="1"/>
    </xf>
    <xf numFmtId="4" fontId="11" fillId="12" borderId="4" xfId="0" applyNumberFormat="1" applyFont="1" applyFill="1" applyBorder="1" applyAlignment="1">
      <alignment horizontal="center" vertical="center" wrapText="1"/>
    </xf>
    <xf numFmtId="0" fontId="18" fillId="6" borderId="4" xfId="0" applyFont="1" applyFill="1" applyBorder="1" applyAlignment="1">
      <alignment horizontal="center" vertical="center" wrapText="1"/>
    </xf>
    <xf numFmtId="3" fontId="18" fillId="6" borderId="4" xfId="0" applyNumberFormat="1" applyFont="1" applyFill="1" applyBorder="1" applyAlignment="1">
      <alignment horizontal="center" vertical="center" wrapText="1"/>
    </xf>
    <xf numFmtId="3" fontId="18" fillId="12" borderId="4" xfId="0" applyNumberFormat="1" applyFont="1" applyFill="1" applyBorder="1" applyAlignment="1">
      <alignment horizontal="center" vertical="center" wrapText="1"/>
    </xf>
    <xf numFmtId="9" fontId="7" fillId="6" borderId="4" xfId="3" applyFont="1" applyFill="1" applyBorder="1" applyAlignment="1">
      <alignment horizontal="center" vertical="center" wrapText="1"/>
    </xf>
    <xf numFmtId="0" fontId="4" fillId="13" borderId="4"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0" fontId="4" fillId="13" borderId="4" xfId="0" applyFont="1" applyFill="1" applyBorder="1" applyAlignment="1">
      <alignment horizontal="center" vertical="center" wrapText="1"/>
    </xf>
    <xf numFmtId="0" fontId="4" fillId="27" borderId="4" xfId="0" applyFont="1" applyFill="1" applyBorder="1" applyAlignment="1">
      <alignment horizontal="center" vertical="center" wrapText="1"/>
    </xf>
    <xf numFmtId="3" fontId="19" fillId="12" borderId="3" xfId="0" applyNumberFormat="1" applyFont="1" applyFill="1" applyBorder="1" applyAlignment="1">
      <alignment horizontal="justify" vertical="center" wrapText="1"/>
    </xf>
    <xf numFmtId="3" fontId="19" fillId="13" borderId="3" xfId="0" applyNumberFormat="1" applyFont="1" applyFill="1" applyBorder="1" applyAlignment="1">
      <alignment horizontal="justify" vertical="center" wrapText="1"/>
    </xf>
    <xf numFmtId="2" fontId="11" fillId="14" borderId="4" xfId="3" applyNumberFormat="1" applyFont="1" applyFill="1" applyBorder="1" applyAlignment="1">
      <alignment horizontal="center" vertical="center" wrapText="1"/>
    </xf>
    <xf numFmtId="3" fontId="17" fillId="13" borderId="4" xfId="0" applyNumberFormat="1" applyFont="1" applyFill="1" applyBorder="1" applyAlignment="1">
      <alignment horizontal="center" vertical="center" wrapText="1"/>
    </xf>
    <xf numFmtId="3" fontId="20" fillId="12" borderId="4" xfId="0" applyNumberFormat="1" applyFont="1" applyFill="1" applyBorder="1" applyAlignment="1">
      <alignment horizontal="center" vertical="center" wrapText="1"/>
    </xf>
    <xf numFmtId="3" fontId="21" fillId="12" borderId="4" xfId="0" applyNumberFormat="1" applyFont="1" applyFill="1" applyBorder="1" applyAlignment="1">
      <alignment horizontal="center" vertical="center" wrapText="1"/>
    </xf>
    <xf numFmtId="3" fontId="4" fillId="22" borderId="4" xfId="0" applyNumberFormat="1" applyFont="1" applyFill="1" applyBorder="1" applyAlignment="1">
      <alignment horizontal="center" vertical="center" wrapText="1"/>
    </xf>
    <xf numFmtId="9" fontId="17" fillId="13" borderId="4" xfId="3" applyFont="1" applyFill="1" applyBorder="1" applyAlignment="1">
      <alignment horizontal="center" vertical="center" wrapText="1"/>
    </xf>
    <xf numFmtId="0" fontId="20" fillId="12" borderId="4" xfId="0" applyFont="1" applyFill="1" applyBorder="1" applyAlignment="1">
      <alignment horizontal="center" vertical="center" wrapText="1"/>
    </xf>
    <xf numFmtId="9" fontId="21" fillId="12" borderId="4" xfId="3" applyFont="1" applyFill="1" applyBorder="1" applyAlignment="1">
      <alignment horizontal="center" vertical="center" wrapText="1"/>
    </xf>
    <xf numFmtId="0" fontId="4" fillId="9" borderId="4" xfId="0" applyFont="1" applyFill="1" applyBorder="1" applyAlignment="1">
      <alignment horizontal="center" vertical="center"/>
    </xf>
    <xf numFmtId="0" fontId="4" fillId="28" borderId="4" xfId="0" applyFont="1" applyFill="1" applyBorder="1" applyAlignment="1">
      <alignment horizontal="center" vertical="center" wrapText="1"/>
    </xf>
    <xf numFmtId="3" fontId="4" fillId="28" borderId="4" xfId="0" applyNumberFormat="1" applyFont="1" applyFill="1" applyBorder="1" applyAlignment="1">
      <alignment horizontal="center" vertical="center" wrapText="1"/>
    </xf>
    <xf numFmtId="3" fontId="7" fillId="28" borderId="4" xfId="0" applyNumberFormat="1" applyFont="1" applyFill="1" applyBorder="1" applyAlignment="1">
      <alignment horizontal="center" vertical="center" wrapText="1"/>
    </xf>
    <xf numFmtId="3" fontId="7" fillId="28" borderId="4" xfId="0" applyNumberFormat="1" applyFont="1" applyFill="1" applyBorder="1" applyAlignment="1">
      <alignment horizontal="center" vertical="center"/>
    </xf>
    <xf numFmtId="3" fontId="9" fillId="28" borderId="4" xfId="0" applyNumberFormat="1" applyFont="1" applyFill="1" applyBorder="1" applyAlignment="1">
      <alignment horizontal="center" vertical="center" wrapText="1"/>
    </xf>
    <xf numFmtId="2" fontId="11" fillId="28" borderId="4" xfId="3" applyNumberFormat="1" applyFont="1" applyFill="1" applyBorder="1" applyAlignment="1">
      <alignment horizontal="center" vertical="center" wrapText="1"/>
    </xf>
    <xf numFmtId="0" fontId="4" fillId="28" borderId="4" xfId="0" applyFont="1" applyFill="1" applyBorder="1" applyAlignment="1">
      <alignment horizontal="center" vertical="center"/>
    </xf>
    <xf numFmtId="3" fontId="7" fillId="6" borderId="4" xfId="3" applyNumberFormat="1" applyFont="1" applyFill="1" applyBorder="1" applyAlignment="1">
      <alignment horizontal="center" vertical="center" wrapText="1"/>
    </xf>
    <xf numFmtId="170" fontId="11" fillId="28" borderId="4" xfId="1" applyNumberFormat="1" applyFont="1" applyFill="1" applyBorder="1" applyAlignment="1">
      <alignment horizontal="center" vertical="center" wrapText="1"/>
    </xf>
    <xf numFmtId="3" fontId="9" fillId="29" borderId="4" xfId="0" applyNumberFormat="1" applyFont="1" applyFill="1" applyBorder="1" applyAlignment="1">
      <alignment horizontal="center" vertical="center" wrapText="1"/>
    </xf>
    <xf numFmtId="164" fontId="9" fillId="13" borderId="4" xfId="0" applyNumberFormat="1" applyFont="1" applyFill="1" applyBorder="1" applyAlignment="1">
      <alignment horizontal="center" vertical="center" wrapText="1"/>
    </xf>
    <xf numFmtId="0" fontId="4" fillId="30" borderId="4" xfId="0" applyFont="1" applyFill="1" applyBorder="1" applyAlignment="1">
      <alignment horizontal="center" vertical="center" wrapText="1"/>
    </xf>
    <xf numFmtId="0" fontId="22" fillId="11" borderId="0" xfId="0" applyFont="1" applyFill="1" applyAlignment="1">
      <alignment horizontal="center" vertical="center"/>
    </xf>
    <xf numFmtId="176" fontId="7" fillId="6" borderId="4" xfId="5" applyNumberFormat="1" applyFont="1" applyFill="1" applyBorder="1" applyAlignment="1">
      <alignment horizontal="center" vertical="center" wrapText="1"/>
    </xf>
    <xf numFmtId="0" fontId="4" fillId="21" borderId="4" xfId="0" applyFont="1" applyFill="1" applyBorder="1" applyAlignment="1">
      <alignment horizontal="center" vertical="center" wrapText="1"/>
    </xf>
    <xf numFmtId="3" fontId="4" fillId="31" borderId="4" xfId="0" applyNumberFormat="1" applyFont="1" applyFill="1" applyBorder="1" applyAlignment="1" applyProtection="1">
      <alignment horizontal="center" vertical="center" wrapText="1"/>
      <protection locked="0"/>
    </xf>
    <xf numFmtId="167" fontId="8" fillId="6" borderId="4" xfId="5" applyNumberFormat="1" applyFont="1" applyFill="1" applyBorder="1" applyAlignment="1" applyProtection="1">
      <alignment horizontal="center" vertical="center" wrapText="1"/>
      <protection locked="0"/>
    </xf>
    <xf numFmtId="0" fontId="4" fillId="7" borderId="4" xfId="0" applyFont="1" applyFill="1" applyBorder="1" applyAlignment="1">
      <alignment horizontal="center" vertical="center" wrapText="1"/>
    </xf>
    <xf numFmtId="0" fontId="16" fillId="11" borderId="4" xfId="7" applyFill="1" applyBorder="1" applyAlignment="1">
      <alignment horizontal="center" vertical="center" wrapText="1"/>
    </xf>
    <xf numFmtId="167" fontId="4" fillId="10" borderId="4" xfId="5" applyNumberFormat="1" applyFont="1" applyFill="1" applyBorder="1" applyAlignment="1">
      <alignment horizontal="center" vertical="center" wrapText="1"/>
    </xf>
    <xf numFmtId="9" fontId="9" fillId="11" borderId="4" xfId="3" applyFont="1" applyFill="1" applyBorder="1" applyAlignment="1">
      <alignment horizontal="center" vertical="center" wrapText="1"/>
    </xf>
    <xf numFmtId="0" fontId="4" fillId="32" borderId="4" xfId="0" applyFont="1" applyFill="1" applyBorder="1" applyAlignment="1">
      <alignment horizontal="center" vertical="center" wrapText="1"/>
    </xf>
    <xf numFmtId="0" fontId="16" fillId="11" borderId="0" xfId="7" applyFill="1" applyBorder="1" applyAlignment="1">
      <alignment horizontal="center" vertical="center" wrapText="1"/>
    </xf>
    <xf numFmtId="3" fontId="8" fillId="5" borderId="4" xfId="0" applyNumberFormat="1" applyFont="1" applyFill="1" applyBorder="1" applyAlignment="1">
      <alignment horizontal="center" vertical="center" wrapText="1"/>
    </xf>
    <xf numFmtId="3" fontId="4" fillId="11" borderId="0" xfId="0" applyNumberFormat="1" applyFont="1" applyFill="1" applyAlignment="1">
      <alignment horizontal="center" vertical="center" wrapText="1"/>
    </xf>
    <xf numFmtId="3" fontId="4" fillId="18" borderId="4" xfId="0" applyNumberFormat="1" applyFont="1" applyFill="1" applyBorder="1" applyAlignment="1" applyProtection="1">
      <alignment horizontal="left" vertical="center" wrapText="1"/>
      <protection locked="0"/>
    </xf>
    <xf numFmtId="0" fontId="4" fillId="33" borderId="8" xfId="0" applyFont="1" applyFill="1" applyBorder="1" applyAlignment="1">
      <alignment horizontal="center" vertical="center" wrapText="1"/>
    </xf>
    <xf numFmtId="3" fontId="7" fillId="34" borderId="8" xfId="0" applyNumberFormat="1" applyFont="1" applyFill="1" applyBorder="1" applyAlignment="1">
      <alignment horizontal="center" vertical="center" wrapText="1"/>
    </xf>
    <xf numFmtId="3" fontId="9" fillId="35" borderId="8" xfId="0" applyNumberFormat="1" applyFont="1" applyFill="1" applyBorder="1" applyAlignment="1">
      <alignment horizontal="center" vertical="center" wrapText="1"/>
    </xf>
    <xf numFmtId="3" fontId="9" fillId="25" borderId="8" xfId="0" applyNumberFormat="1" applyFont="1" applyFill="1" applyBorder="1" applyAlignment="1">
      <alignment horizontal="center" vertical="center" wrapText="1"/>
    </xf>
    <xf numFmtId="3" fontId="9" fillId="36" borderId="8" xfId="0" applyNumberFormat="1" applyFont="1" applyFill="1" applyBorder="1" applyAlignment="1">
      <alignment horizontal="center" vertical="center" wrapText="1"/>
    </xf>
    <xf numFmtId="3" fontId="4" fillId="35" borderId="8" xfId="0" applyNumberFormat="1" applyFont="1" applyFill="1" applyBorder="1" applyAlignment="1">
      <alignment horizontal="center" vertical="center" wrapText="1"/>
    </xf>
    <xf numFmtId="3" fontId="8" fillId="37" borderId="8" xfId="0" applyNumberFormat="1" applyFont="1" applyFill="1" applyBorder="1" applyAlignment="1">
      <alignment horizontal="center" vertical="center" wrapText="1"/>
    </xf>
    <xf numFmtId="3" fontId="4" fillId="25" borderId="4" xfId="0" applyNumberFormat="1" applyFont="1" applyFill="1" applyBorder="1" applyAlignment="1" applyProtection="1">
      <alignment horizontal="left" vertical="center" wrapText="1"/>
      <protection locked="0"/>
    </xf>
    <xf numFmtId="0" fontId="17" fillId="38" borderId="8" xfId="0" applyFont="1" applyFill="1" applyBorder="1" applyAlignment="1">
      <alignment horizontal="center" vertical="center" wrapText="1"/>
    </xf>
    <xf numFmtId="3" fontId="4" fillId="25" borderId="6" xfId="0" applyNumberFormat="1" applyFont="1" applyFill="1" applyBorder="1" applyAlignment="1" applyProtection="1">
      <alignment horizontal="left" vertical="center" wrapText="1"/>
      <protection locked="0"/>
    </xf>
    <xf numFmtId="0" fontId="23" fillId="20" borderId="4" xfId="0" applyFont="1" applyFill="1" applyBorder="1" applyAlignment="1">
      <alignment horizontal="center" vertical="center" wrapText="1"/>
    </xf>
    <xf numFmtId="3" fontId="23" fillId="20"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11" fillId="20" borderId="4" xfId="0" applyNumberFormat="1" applyFont="1" applyFill="1" applyBorder="1" applyAlignment="1">
      <alignment horizontal="center" vertical="center" wrapText="1"/>
    </xf>
    <xf numFmtId="10" fontId="7" fillId="20" borderId="4" xfId="3" applyNumberFormat="1" applyFont="1" applyFill="1" applyBorder="1" applyAlignment="1">
      <alignment horizontal="center" vertical="center" wrapText="1"/>
    </xf>
    <xf numFmtId="10" fontId="11" fillId="21" borderId="4" xfId="3" applyNumberFormat="1" applyFont="1" applyFill="1" applyBorder="1" applyAlignment="1">
      <alignment horizontal="center" vertical="center" wrapText="1"/>
    </xf>
    <xf numFmtId="10" fontId="9" fillId="18" borderId="4" xfId="3" applyNumberFormat="1" applyFont="1" applyFill="1" applyBorder="1" applyAlignment="1">
      <alignment horizontal="center" vertical="center" wrapText="1"/>
    </xf>
    <xf numFmtId="3" fontId="13" fillId="22" borderId="3" xfId="0" applyNumberFormat="1" applyFont="1" applyFill="1" applyBorder="1" applyAlignment="1">
      <alignment horizontal="center" vertical="center" wrapText="1"/>
    </xf>
    <xf numFmtId="3" fontId="13" fillId="18" borderId="3" xfId="0" applyNumberFormat="1" applyFont="1" applyFill="1" applyBorder="1" applyAlignment="1">
      <alignment horizontal="center" vertical="center" wrapText="1"/>
    </xf>
    <xf numFmtId="9" fontId="11" fillId="22" borderId="4" xfId="3" applyFont="1" applyFill="1" applyBorder="1" applyAlignment="1">
      <alignment horizontal="center" vertical="center" wrapText="1"/>
    </xf>
    <xf numFmtId="3" fontId="19" fillId="39" borderId="3" xfId="0" applyNumberFormat="1" applyFont="1" applyFill="1" applyBorder="1" applyAlignment="1">
      <alignment horizontal="justify" vertical="center" wrapText="1"/>
    </xf>
    <xf numFmtId="9" fontId="13" fillId="22" borderId="5" xfId="0" applyNumberFormat="1" applyFont="1" applyFill="1" applyBorder="1" applyAlignment="1">
      <alignment horizontal="center" vertical="center" wrapText="1"/>
    </xf>
    <xf numFmtId="9" fontId="13" fillId="18" borderId="5" xfId="0" applyNumberFormat="1" applyFont="1" applyFill="1" applyBorder="1" applyAlignment="1">
      <alignment horizontal="center" vertical="center" wrapText="1"/>
    </xf>
    <xf numFmtId="9" fontId="13" fillId="11" borderId="5" xfId="3"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173" fontId="7" fillId="20" borderId="3" xfId="2" applyFont="1" applyFill="1" applyBorder="1" applyAlignment="1">
      <alignment horizontal="center" vertical="center" wrapText="1"/>
    </xf>
    <xf numFmtId="173" fontId="8" fillId="20" borderId="3" xfId="2" applyFont="1" applyFill="1" applyBorder="1" applyAlignment="1">
      <alignment horizontal="center" vertical="center" wrapText="1"/>
    </xf>
    <xf numFmtId="173" fontId="13" fillId="21" borderId="3" xfId="2" applyFont="1" applyFill="1" applyBorder="1" applyAlignment="1">
      <alignment horizontal="center" vertical="center" wrapText="1"/>
    </xf>
    <xf numFmtId="0" fontId="13" fillId="21" borderId="3" xfId="0" applyFont="1" applyFill="1" applyBorder="1" applyAlignment="1">
      <alignment vertical="center" wrapText="1"/>
    </xf>
    <xf numFmtId="3" fontId="13" fillId="21" borderId="3" xfId="0" applyNumberFormat="1" applyFont="1" applyFill="1" applyBorder="1" applyAlignment="1">
      <alignment horizontal="center" vertical="center" wrapText="1"/>
    </xf>
    <xf numFmtId="3" fontId="7" fillId="20" borderId="3" xfId="0" applyNumberFormat="1" applyFont="1" applyFill="1" applyBorder="1" applyAlignment="1">
      <alignment horizontal="center" vertical="center" wrapText="1"/>
    </xf>
    <xf numFmtId="3" fontId="11" fillId="21" borderId="3" xfId="0" applyNumberFormat="1" applyFont="1" applyFill="1" applyBorder="1" applyAlignment="1">
      <alignment horizontal="center" vertical="center" wrapText="1"/>
    </xf>
    <xf numFmtId="3" fontId="11" fillId="18" borderId="3" xfId="0" applyNumberFormat="1" applyFont="1" applyFill="1" applyBorder="1" applyAlignment="1">
      <alignment horizontal="center" vertical="center" wrapText="1"/>
    </xf>
    <xf numFmtId="3" fontId="11" fillId="22" borderId="3" xfId="0" applyNumberFormat="1" applyFont="1" applyFill="1" applyBorder="1" applyAlignment="1">
      <alignment horizontal="center" vertical="center" wrapText="1"/>
    </xf>
    <xf numFmtId="3" fontId="13" fillId="18" borderId="3" xfId="0" applyNumberFormat="1" applyFont="1" applyFill="1" applyBorder="1" applyAlignment="1" applyProtection="1">
      <alignment horizontal="center" vertical="center" wrapText="1"/>
      <protection locked="0"/>
    </xf>
    <xf numFmtId="0" fontId="13" fillId="11" borderId="4" xfId="0" applyFont="1" applyFill="1" applyBorder="1" applyAlignment="1">
      <alignment vertical="center" wrapText="1"/>
    </xf>
    <xf numFmtId="0" fontId="0" fillId="0" borderId="0" xfId="0" applyAlignment="1">
      <alignment wrapText="1"/>
    </xf>
    <xf numFmtId="0" fontId="0" fillId="12" borderId="0" xfId="0" applyFill="1" applyAlignment="1">
      <alignment horizontal="center"/>
    </xf>
    <xf numFmtId="0" fontId="0" fillId="12" borderId="0" xfId="0" applyFill="1"/>
    <xf numFmtId="0" fontId="0" fillId="12" borderId="0" xfId="0" applyFill="1" applyAlignment="1">
      <alignment wrapText="1"/>
    </xf>
    <xf numFmtId="0" fontId="0" fillId="12" borderId="0" xfId="0" applyFill="1" applyAlignment="1">
      <alignment horizontal="center" vertical="center"/>
    </xf>
    <xf numFmtId="0" fontId="0" fillId="12" borderId="0" xfId="0" applyFill="1" applyAlignment="1">
      <alignment horizontal="center" vertical="center" wrapText="1"/>
    </xf>
    <xf numFmtId="0" fontId="0" fillId="13" borderId="0" xfId="0" applyFill="1"/>
    <xf numFmtId="0" fontId="0" fillId="13" borderId="0" xfId="0" applyFill="1" applyAlignment="1">
      <alignment wrapText="1"/>
    </xf>
    <xf numFmtId="0" fontId="0" fillId="40" borderId="0" xfId="0" applyFill="1"/>
    <xf numFmtId="0" fontId="0" fillId="40" borderId="0" xfId="0" applyFill="1" applyAlignment="1">
      <alignment wrapText="1"/>
    </xf>
    <xf numFmtId="0" fontId="0" fillId="41" borderId="0" xfId="0" applyFill="1"/>
    <xf numFmtId="0" fontId="0" fillId="41" borderId="0" xfId="0" applyFill="1" applyAlignment="1">
      <alignment wrapText="1"/>
    </xf>
    <xf numFmtId="0" fontId="13" fillId="19" borderId="3"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3" fillId="21" borderId="6" xfId="0" applyFont="1" applyFill="1" applyBorder="1" applyAlignment="1">
      <alignment horizontal="center" vertical="center" wrapText="1"/>
    </xf>
    <xf numFmtId="167" fontId="8" fillId="6" borderId="3" xfId="5" applyNumberFormat="1" applyFont="1" applyFill="1" applyBorder="1" applyAlignment="1" applyProtection="1">
      <alignment horizontal="center" vertical="center" wrapText="1"/>
      <protection locked="0"/>
    </xf>
    <xf numFmtId="167" fontId="8" fillId="6" borderId="5" xfId="5" applyNumberFormat="1" applyFont="1" applyFill="1" applyBorder="1" applyAlignment="1" applyProtection="1">
      <alignment horizontal="center" vertical="center" wrapText="1"/>
      <protection locked="0"/>
    </xf>
    <xf numFmtId="167" fontId="8" fillId="6" borderId="6" xfId="5" applyNumberFormat="1" applyFont="1" applyFill="1" applyBorder="1" applyAlignment="1" applyProtection="1">
      <alignment horizontal="center" vertical="center" wrapText="1"/>
      <protection locked="0"/>
    </xf>
    <xf numFmtId="167" fontId="4" fillId="11" borderId="3" xfId="5" applyNumberFormat="1" applyFont="1" applyFill="1" applyBorder="1" applyAlignment="1">
      <alignment horizontal="center" vertical="center" wrapText="1"/>
    </xf>
    <xf numFmtId="167" fontId="4" fillId="11" borderId="5" xfId="5" applyNumberFormat="1" applyFont="1" applyFill="1" applyBorder="1" applyAlignment="1">
      <alignment horizontal="center" vertical="center" wrapText="1"/>
    </xf>
    <xf numFmtId="167" fontId="4" fillId="11" borderId="6" xfId="5" applyNumberFormat="1"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167" fontId="7" fillId="6" borderId="3" xfId="5" applyNumberFormat="1" applyFont="1" applyFill="1" applyBorder="1" applyAlignment="1">
      <alignment horizontal="center" vertical="center" wrapText="1"/>
    </xf>
    <xf numFmtId="167" fontId="7" fillId="6" borderId="5" xfId="5" applyNumberFormat="1" applyFont="1" applyFill="1" applyBorder="1" applyAlignment="1">
      <alignment horizontal="center" vertical="center" wrapText="1"/>
    </xf>
    <xf numFmtId="167" fontId="7" fillId="6" borderId="6" xfId="5" applyNumberFormat="1" applyFont="1" applyFill="1" applyBorder="1" applyAlignment="1">
      <alignment horizontal="center" vertical="center" wrapText="1"/>
    </xf>
    <xf numFmtId="168" fontId="7" fillId="6" borderId="3" xfId="5" applyNumberFormat="1" applyFont="1" applyFill="1" applyBorder="1" applyAlignment="1">
      <alignment horizontal="center" vertical="center" wrapText="1"/>
    </xf>
    <xf numFmtId="168" fontId="7" fillId="6" borderId="5" xfId="5" applyNumberFormat="1" applyFont="1" applyFill="1" applyBorder="1" applyAlignment="1">
      <alignment horizontal="center" vertical="center" wrapText="1"/>
    </xf>
    <xf numFmtId="168" fontId="7" fillId="6" borderId="6" xfId="5" applyNumberFormat="1" applyFont="1" applyFill="1" applyBorder="1" applyAlignment="1">
      <alignment horizontal="center" vertical="center" wrapText="1"/>
    </xf>
    <xf numFmtId="167" fontId="8" fillId="6" borderId="3" xfId="5" applyNumberFormat="1" applyFont="1" applyFill="1" applyBorder="1" applyAlignment="1">
      <alignment horizontal="center" vertical="center" wrapText="1"/>
    </xf>
    <xf numFmtId="167" fontId="8" fillId="6" borderId="5" xfId="5" applyNumberFormat="1" applyFont="1" applyFill="1" applyBorder="1" applyAlignment="1">
      <alignment horizontal="center" vertical="center" wrapText="1"/>
    </xf>
    <xf numFmtId="167" fontId="8" fillId="6" borderId="6" xfId="5" applyNumberFormat="1" applyFont="1" applyFill="1" applyBorder="1" applyAlignment="1">
      <alignment horizontal="center" vertical="center" wrapText="1"/>
    </xf>
    <xf numFmtId="0" fontId="13" fillId="21" borderId="4" xfId="0" applyFont="1" applyFill="1" applyBorder="1" applyAlignment="1">
      <alignment horizontal="center" vertical="center" wrapText="1"/>
    </xf>
    <xf numFmtId="0" fontId="13" fillId="21" borderId="5" xfId="0" applyFont="1" applyFill="1" applyBorder="1" applyAlignment="1">
      <alignment horizontal="center" vertical="center" wrapText="1"/>
    </xf>
    <xf numFmtId="0" fontId="13" fillId="19" borderId="4" xfId="0" applyFont="1" applyFill="1" applyBorder="1" applyAlignment="1">
      <alignment horizontal="center" vertical="center" wrapText="1"/>
    </xf>
    <xf numFmtId="174" fontId="7" fillId="20" borderId="4" xfId="0" applyNumberFormat="1" applyFont="1" applyFill="1" applyBorder="1" applyAlignment="1">
      <alignment horizontal="center" vertical="center" wrapText="1"/>
    </xf>
    <xf numFmtId="174" fontId="7" fillId="20" borderId="3" xfId="0" applyNumberFormat="1" applyFont="1" applyFill="1" applyBorder="1" applyAlignment="1">
      <alignment horizontal="center" vertical="center" wrapText="1"/>
    </xf>
    <xf numFmtId="174" fontId="7" fillId="20" borderId="5" xfId="0" applyNumberFormat="1" applyFont="1" applyFill="1" applyBorder="1" applyAlignment="1">
      <alignment horizontal="center" vertical="center" wrapText="1"/>
    </xf>
    <xf numFmtId="174" fontId="7" fillId="20" borderId="6" xfId="0" applyNumberFormat="1" applyFont="1" applyFill="1" applyBorder="1" applyAlignment="1">
      <alignment horizontal="center" vertical="center" wrapText="1"/>
    </xf>
    <xf numFmtId="3" fontId="8" fillId="20" borderId="4" xfId="0" applyNumberFormat="1" applyFont="1" applyFill="1" applyBorder="1" applyAlignment="1">
      <alignment horizontal="center" vertical="center" wrapText="1"/>
    </xf>
    <xf numFmtId="0" fontId="8" fillId="20" borderId="4" xfId="0" applyFont="1" applyFill="1" applyBorder="1" applyAlignment="1">
      <alignment horizontal="center" vertical="center" wrapText="1"/>
    </xf>
    <xf numFmtId="0" fontId="13" fillId="19" borderId="5" xfId="0" applyFont="1" applyFill="1" applyBorder="1" applyAlignment="1">
      <alignment horizontal="center" vertical="center" wrapText="1"/>
    </xf>
    <xf numFmtId="172" fontId="7" fillId="20" borderId="4" xfId="0" applyNumberFormat="1" applyFont="1" applyFill="1" applyBorder="1" applyAlignment="1">
      <alignment horizontal="center" vertical="center" wrapText="1"/>
    </xf>
    <xf numFmtId="172" fontId="7" fillId="20" borderId="3" xfId="0" applyNumberFormat="1" applyFont="1" applyFill="1" applyBorder="1" applyAlignment="1">
      <alignment horizontal="center" vertical="center" wrapText="1"/>
    </xf>
    <xf numFmtId="172" fontId="7" fillId="20" borderId="5" xfId="0" applyNumberFormat="1" applyFont="1" applyFill="1" applyBorder="1" applyAlignment="1">
      <alignment horizontal="center" vertical="center" wrapText="1"/>
    </xf>
    <xf numFmtId="172" fontId="7" fillId="20" borderId="6" xfId="0" applyNumberFormat="1" applyFont="1" applyFill="1" applyBorder="1" applyAlignment="1">
      <alignment horizontal="center" vertical="center" wrapText="1"/>
    </xf>
    <xf numFmtId="168" fontId="8" fillId="6" borderId="3" xfId="0" applyNumberFormat="1" applyFont="1" applyFill="1" applyBorder="1" applyAlignment="1" applyProtection="1">
      <alignment horizontal="center" vertical="center" wrapText="1"/>
      <protection locked="0"/>
    </xf>
    <xf numFmtId="168" fontId="8" fillId="6" borderId="5" xfId="0" applyNumberFormat="1" applyFont="1" applyFill="1" applyBorder="1" applyAlignment="1" applyProtection="1">
      <alignment horizontal="center" vertical="center" wrapText="1"/>
      <protection locked="0"/>
    </xf>
    <xf numFmtId="168" fontId="8" fillId="6" borderId="6" xfId="0" applyNumberFormat="1" applyFont="1" applyFill="1" applyBorder="1" applyAlignment="1" applyProtection="1">
      <alignment horizontal="center" vertical="center" wrapText="1"/>
      <protection locked="0"/>
    </xf>
    <xf numFmtId="168" fontId="4" fillId="11" borderId="3" xfId="0" applyNumberFormat="1" applyFont="1" applyFill="1" applyBorder="1" applyAlignment="1">
      <alignment horizontal="center" vertical="center" wrapText="1"/>
    </xf>
    <xf numFmtId="168" fontId="4" fillId="11" borderId="5" xfId="0" applyNumberFormat="1" applyFont="1" applyFill="1" applyBorder="1" applyAlignment="1">
      <alignment horizontal="center" vertical="center" wrapText="1"/>
    </xf>
    <xf numFmtId="168" fontId="4" fillId="11" borderId="6" xfId="0" applyNumberFormat="1" applyFont="1" applyFill="1" applyBorder="1" applyAlignment="1">
      <alignment horizontal="center" vertical="center" wrapText="1"/>
    </xf>
    <xf numFmtId="168" fontId="7" fillId="6" borderId="3" xfId="0" applyNumberFormat="1" applyFont="1" applyFill="1" applyBorder="1" applyAlignment="1">
      <alignment horizontal="center" vertical="center" wrapText="1"/>
    </xf>
    <xf numFmtId="168" fontId="7" fillId="6" borderId="5" xfId="0" applyNumberFormat="1" applyFont="1" applyFill="1" applyBorder="1" applyAlignment="1">
      <alignment horizontal="center" vertical="center" wrapText="1"/>
    </xf>
    <xf numFmtId="168" fontId="7" fillId="6" borderId="6" xfId="0" applyNumberFormat="1" applyFont="1" applyFill="1" applyBorder="1" applyAlignment="1">
      <alignment horizontal="center" vertical="center" wrapText="1"/>
    </xf>
    <xf numFmtId="168" fontId="8" fillId="6" borderId="3" xfId="0" applyNumberFormat="1" applyFont="1" applyFill="1" applyBorder="1" applyAlignment="1">
      <alignment horizontal="center" vertical="center" wrapText="1"/>
    </xf>
    <xf numFmtId="168" fontId="8" fillId="6" borderId="5" xfId="0" applyNumberFormat="1" applyFont="1" applyFill="1" applyBorder="1" applyAlignment="1">
      <alignment horizontal="center" vertical="center" wrapText="1"/>
    </xf>
    <xf numFmtId="168" fontId="8" fillId="6" borderId="6" xfId="0" applyNumberFormat="1" applyFont="1" applyFill="1" applyBorder="1" applyAlignment="1">
      <alignment horizontal="center" vertical="center" wrapText="1"/>
    </xf>
    <xf numFmtId="171" fontId="8" fillId="6" borderId="3" xfId="5" applyNumberFormat="1" applyFont="1" applyFill="1" applyBorder="1" applyAlignment="1">
      <alignment horizontal="center" vertical="center" wrapText="1"/>
    </xf>
    <xf numFmtId="171" fontId="8" fillId="6" borderId="5" xfId="5" applyNumberFormat="1" applyFont="1" applyFill="1" applyBorder="1" applyAlignment="1">
      <alignment horizontal="center" vertical="center" wrapText="1"/>
    </xf>
    <xf numFmtId="171" fontId="8" fillId="6" borderId="6" xfId="5" applyNumberFormat="1" applyFont="1" applyFill="1" applyBorder="1" applyAlignment="1">
      <alignment horizontal="center" vertical="center" wrapText="1"/>
    </xf>
    <xf numFmtId="168" fontId="8" fillId="6" borderId="3" xfId="5" applyNumberFormat="1" applyFont="1" applyFill="1" applyBorder="1" applyAlignment="1">
      <alignment horizontal="center" vertical="center" wrapText="1"/>
    </xf>
    <xf numFmtId="168" fontId="8" fillId="6" borderId="6" xfId="5" applyNumberFormat="1" applyFont="1" applyFill="1" applyBorder="1" applyAlignment="1">
      <alignment horizontal="center" vertical="center" wrapText="1"/>
    </xf>
    <xf numFmtId="168" fontId="4" fillId="11" borderId="3" xfId="5" applyNumberFormat="1" applyFont="1" applyFill="1" applyBorder="1" applyAlignment="1">
      <alignment horizontal="center" vertical="center" wrapText="1"/>
    </xf>
    <xf numFmtId="168" fontId="4" fillId="11" borderId="6" xfId="5" applyNumberFormat="1" applyFont="1" applyFill="1" applyBorder="1" applyAlignment="1">
      <alignment horizontal="center" vertical="center" wrapText="1"/>
    </xf>
    <xf numFmtId="0" fontId="4" fillId="10" borderId="3" xfId="0" applyFont="1" applyFill="1" applyBorder="1" applyAlignment="1">
      <alignment horizontal="center" vertical="center"/>
    </xf>
    <xf numFmtId="0" fontId="4" fillId="10" borderId="6" xfId="0" applyFont="1" applyFill="1" applyBorder="1" applyAlignment="1">
      <alignment horizontal="center" vertical="center"/>
    </xf>
    <xf numFmtId="167" fontId="4" fillId="10" borderId="3" xfId="5" applyNumberFormat="1" applyFont="1" applyFill="1" applyBorder="1" applyAlignment="1">
      <alignment horizontal="center" vertical="center" wrapText="1"/>
    </xf>
    <xf numFmtId="167" fontId="4" fillId="10" borderId="6" xfId="5" applyNumberFormat="1" applyFont="1" applyFill="1" applyBorder="1" applyAlignment="1">
      <alignment horizontal="center" vertical="center" wrapText="1"/>
    </xf>
    <xf numFmtId="167" fontId="8" fillId="6" borderId="3" xfId="0" applyNumberFormat="1" applyFont="1" applyFill="1" applyBorder="1" applyAlignment="1">
      <alignment horizontal="center" vertical="center" wrapText="1"/>
    </xf>
    <xf numFmtId="167" fontId="8" fillId="6" borderId="6" xfId="0" applyNumberFormat="1" applyFont="1" applyFill="1" applyBorder="1" applyAlignment="1">
      <alignment horizontal="center" vertical="center" wrapText="1"/>
    </xf>
    <xf numFmtId="167" fontId="4" fillId="11" borderId="3" xfId="0" applyNumberFormat="1" applyFont="1" applyFill="1" applyBorder="1" applyAlignment="1">
      <alignment horizontal="center" vertical="center" wrapText="1"/>
    </xf>
    <xf numFmtId="167" fontId="4" fillId="11" borderId="6" xfId="0" applyNumberFormat="1" applyFont="1" applyFill="1" applyBorder="1" applyAlignment="1">
      <alignment horizontal="center" vertical="center" wrapText="1"/>
    </xf>
    <xf numFmtId="173" fontId="7" fillId="6" borderId="3" xfId="2" applyFont="1" applyFill="1" applyBorder="1" applyAlignment="1">
      <alignment horizontal="center" vertical="center" wrapText="1"/>
    </xf>
    <xf numFmtId="173" fontId="7" fillId="6" borderId="5" xfId="2" applyFont="1" applyFill="1" applyBorder="1" applyAlignment="1">
      <alignment horizontal="center" vertical="center" wrapText="1"/>
    </xf>
    <xf numFmtId="167" fontId="4" fillId="11" borderId="5" xfId="0" applyNumberFormat="1" applyFont="1" applyFill="1" applyBorder="1" applyAlignment="1">
      <alignment horizontal="center" vertical="center" wrapText="1"/>
    </xf>
    <xf numFmtId="173" fontId="7" fillId="6" borderId="6" xfId="2" applyFont="1" applyFill="1" applyBorder="1" applyAlignment="1">
      <alignment horizontal="center" vertical="center" wrapText="1"/>
    </xf>
    <xf numFmtId="167" fontId="8" fillId="6" borderId="5" xfId="0" applyNumberFormat="1"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1" borderId="4" xfId="0" applyFont="1" applyFill="1" applyBorder="1" applyAlignment="1">
      <alignment horizontal="center" vertical="center" wrapText="1"/>
    </xf>
    <xf numFmtId="168" fontId="8" fillId="6" borderId="4" xfId="2" applyNumberFormat="1" applyFont="1" applyFill="1" applyBorder="1" applyAlignment="1">
      <alignment horizontal="center" vertical="center" wrapText="1"/>
    </xf>
    <xf numFmtId="168" fontId="13" fillId="11" borderId="4" xfId="2" applyNumberFormat="1" applyFont="1" applyFill="1" applyBorder="1" applyAlignment="1">
      <alignment horizontal="center" vertical="center" wrapText="1"/>
    </xf>
    <xf numFmtId="0" fontId="13" fillId="10" borderId="4" xfId="0" applyFont="1" applyFill="1" applyBorder="1" applyAlignment="1">
      <alignment horizontal="center" vertical="center" wrapText="1"/>
    </xf>
    <xf numFmtId="168" fontId="7" fillId="6" borderId="4" xfId="2" applyNumberFormat="1" applyFont="1" applyFill="1" applyBorder="1" applyAlignment="1">
      <alignment horizontal="center" vertical="center" wrapText="1"/>
    </xf>
    <xf numFmtId="168" fontId="7" fillId="6" borderId="3" xfId="2" applyNumberFormat="1" applyFont="1" applyFill="1" applyBorder="1" applyAlignment="1">
      <alignment horizontal="center" vertical="center" wrapText="1"/>
    </xf>
    <xf numFmtId="168" fontId="7" fillId="6" borderId="5" xfId="2" applyNumberFormat="1" applyFont="1" applyFill="1" applyBorder="1" applyAlignment="1">
      <alignment horizontal="center" vertical="center" wrapText="1"/>
    </xf>
    <xf numFmtId="168" fontId="7" fillId="6" borderId="6" xfId="2" applyNumberFormat="1" applyFont="1" applyFill="1" applyBorder="1" applyAlignment="1">
      <alignment horizontal="center" vertical="center" wrapText="1"/>
    </xf>
    <xf numFmtId="172" fontId="4" fillId="11" borderId="3" xfId="0" applyNumberFormat="1" applyFont="1" applyFill="1" applyBorder="1" applyAlignment="1">
      <alignment horizontal="center" vertical="center" wrapText="1"/>
    </xf>
    <xf numFmtId="172" fontId="4" fillId="11" borderId="5" xfId="0" applyNumberFormat="1" applyFont="1" applyFill="1" applyBorder="1" applyAlignment="1">
      <alignment horizontal="center" vertical="center" wrapText="1"/>
    </xf>
    <xf numFmtId="172" fontId="4" fillId="11" borderId="6" xfId="0" applyNumberFormat="1" applyFont="1" applyFill="1" applyBorder="1" applyAlignment="1">
      <alignment horizontal="center" vertical="center" wrapText="1"/>
    </xf>
    <xf numFmtId="172" fontId="7" fillId="6" borderId="3" xfId="0" applyNumberFormat="1" applyFont="1" applyFill="1" applyBorder="1" applyAlignment="1">
      <alignment horizontal="center" vertical="center" wrapText="1"/>
    </xf>
    <xf numFmtId="172" fontId="7" fillId="6" borderId="5" xfId="0" applyNumberFormat="1" applyFont="1" applyFill="1" applyBorder="1" applyAlignment="1">
      <alignment horizontal="center" vertical="center" wrapText="1"/>
    </xf>
    <xf numFmtId="172" fontId="7" fillId="6" borderId="6" xfId="0" applyNumberFormat="1" applyFont="1" applyFill="1" applyBorder="1" applyAlignment="1">
      <alignment horizontal="center" vertical="center" wrapText="1"/>
    </xf>
    <xf numFmtId="172" fontId="8" fillId="6" borderId="3" xfId="0" applyNumberFormat="1" applyFont="1" applyFill="1" applyBorder="1" applyAlignment="1">
      <alignment horizontal="center" vertical="center" wrapText="1"/>
    </xf>
    <xf numFmtId="172" fontId="8" fillId="6" borderId="5" xfId="0" applyNumberFormat="1" applyFont="1" applyFill="1" applyBorder="1" applyAlignment="1">
      <alignment horizontal="center" vertical="center" wrapText="1"/>
    </xf>
    <xf numFmtId="172" fontId="8" fillId="6" borderId="6" xfId="0" applyNumberFormat="1" applyFont="1" applyFill="1" applyBorder="1" applyAlignment="1">
      <alignment horizontal="center" vertical="center" wrapText="1"/>
    </xf>
    <xf numFmtId="172" fontId="4" fillId="11" borderId="4" xfId="0" applyNumberFormat="1"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6" xfId="0" applyFont="1" applyFill="1" applyBorder="1" applyAlignment="1">
      <alignment horizontal="center" vertical="center" wrapText="1"/>
    </xf>
    <xf numFmtId="168" fontId="8" fillId="6" borderId="3" xfId="2" applyNumberFormat="1" applyFont="1" applyFill="1" applyBorder="1" applyAlignment="1">
      <alignment horizontal="center" vertical="center" wrapText="1"/>
    </xf>
    <xf numFmtId="168" fontId="8" fillId="6" borderId="5" xfId="2" applyNumberFormat="1" applyFont="1" applyFill="1" applyBorder="1" applyAlignment="1">
      <alignment horizontal="center" vertical="center" wrapText="1"/>
    </xf>
    <xf numFmtId="168" fontId="8" fillId="6" borderId="6" xfId="2" applyNumberFormat="1" applyFont="1" applyFill="1" applyBorder="1" applyAlignment="1">
      <alignment horizontal="center" vertical="center" wrapText="1"/>
    </xf>
    <xf numFmtId="174" fontId="13" fillId="21" borderId="3" xfId="0" applyNumberFormat="1" applyFont="1" applyFill="1" applyBorder="1" applyAlignment="1">
      <alignment horizontal="center" vertical="center" wrapText="1"/>
    </xf>
    <xf numFmtId="174" fontId="13" fillId="21" borderId="5" xfId="0" applyNumberFormat="1" applyFont="1" applyFill="1" applyBorder="1" applyAlignment="1">
      <alignment horizontal="center" vertical="center" wrapText="1"/>
    </xf>
    <xf numFmtId="174" fontId="13" fillId="21" borderId="6" xfId="0" applyNumberFormat="1" applyFont="1" applyFill="1" applyBorder="1" applyAlignment="1">
      <alignment horizontal="center" vertical="center" wrapText="1"/>
    </xf>
    <xf numFmtId="172" fontId="8" fillId="20" borderId="3" xfId="0" applyNumberFormat="1" applyFont="1" applyFill="1" applyBorder="1" applyAlignment="1">
      <alignment horizontal="center" vertical="center" wrapText="1"/>
    </xf>
    <xf numFmtId="172" fontId="8" fillId="20" borderId="5" xfId="0" applyNumberFormat="1" applyFont="1" applyFill="1" applyBorder="1" applyAlignment="1">
      <alignment horizontal="center" vertical="center" wrapText="1"/>
    </xf>
    <xf numFmtId="172" fontId="8" fillId="20" borderId="6" xfId="0" applyNumberFormat="1" applyFont="1" applyFill="1" applyBorder="1" applyAlignment="1">
      <alignment horizontal="center" vertical="center" wrapText="1"/>
    </xf>
    <xf numFmtId="172" fontId="13" fillId="21" borderId="3" xfId="0" applyNumberFormat="1" applyFont="1" applyFill="1" applyBorder="1" applyAlignment="1">
      <alignment horizontal="center" vertical="center" wrapText="1"/>
    </xf>
    <xf numFmtId="172" fontId="13" fillId="21" borderId="5" xfId="0" applyNumberFormat="1" applyFont="1" applyFill="1" applyBorder="1" applyAlignment="1">
      <alignment horizontal="center" vertical="center" wrapText="1"/>
    </xf>
    <xf numFmtId="172" fontId="13" fillId="21" borderId="6"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4" fillId="10" borderId="5" xfId="0" applyFont="1" applyFill="1" applyBorder="1" applyAlignment="1">
      <alignment horizontal="center" vertical="center"/>
    </xf>
    <xf numFmtId="167" fontId="4" fillId="10" borderId="5" xfId="5" applyNumberFormat="1" applyFont="1" applyFill="1" applyBorder="1" applyAlignment="1">
      <alignment horizontal="center" vertical="center" wrapText="1"/>
    </xf>
    <xf numFmtId="0" fontId="0" fillId="0" borderId="0" xfId="0" applyAlignment="1">
      <alignment horizontal="center"/>
    </xf>
    <xf numFmtId="3" fontId="7" fillId="12" borderId="4" xfId="0" applyNumberFormat="1" applyFont="1" applyFill="1" applyBorder="1" applyAlignment="1">
      <alignment horizontal="center" vertical="center" wrapText="1"/>
    </xf>
  </cellXfs>
  <cellStyles count="8">
    <cellStyle name="Celda de comprobación" xfId="4" builtinId="23"/>
    <cellStyle name="Hipervínculo" xfId="7" builtinId="8"/>
    <cellStyle name="Hyperlink" xfId="6" xr:uid="{A3E19B41-9DE9-42CE-9FB6-239360C21F39}"/>
    <cellStyle name="Millares" xfId="1" builtinId="3"/>
    <cellStyle name="Moneda" xfId="2" builtinId="4"/>
    <cellStyle name="Moneda [0] 2" xfId="5" xr:uid="{1098282D-6C89-4857-B544-48D5F5AC4FC1}"/>
    <cellStyle name="Normal" xfId="0" builtinId="0"/>
    <cellStyle name="Porcentaje" xfId="3"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90237</xdr:colOff>
      <xdr:row>0</xdr:row>
      <xdr:rowOff>10026</xdr:rowOff>
    </xdr:from>
    <xdr:to>
      <xdr:col>50</xdr:col>
      <xdr:colOff>118461</xdr:colOff>
      <xdr:row>6</xdr:row>
      <xdr:rowOff>433360</xdr:rowOff>
    </xdr:to>
    <xdr:sp macro="" textlink="">
      <xdr:nvSpPr>
        <xdr:cNvPr id="2" name="Rectángulo redondeado 1">
          <a:extLst>
            <a:ext uri="{FF2B5EF4-FFF2-40B4-BE49-F238E27FC236}">
              <a16:creationId xmlns:a16="http://schemas.microsoft.com/office/drawing/2014/main" id="{90897F1F-3698-4096-9BC6-F1944FE06EB8}"/>
            </a:ext>
          </a:extLst>
        </xdr:cNvPr>
        <xdr:cNvSpPr/>
      </xdr:nvSpPr>
      <xdr:spPr>
        <a:xfrm>
          <a:off x="2697079" y="10026"/>
          <a:ext cx="108653329" cy="123546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48742</xdr:colOff>
      <xdr:row>0</xdr:row>
      <xdr:rowOff>31846</xdr:rowOff>
    </xdr:from>
    <xdr:to>
      <xdr:col>0</xdr:col>
      <xdr:colOff>1213556</xdr:colOff>
      <xdr:row>6</xdr:row>
      <xdr:rowOff>310445</xdr:rowOff>
    </xdr:to>
    <xdr:pic>
      <xdr:nvPicPr>
        <xdr:cNvPr id="3" name="Imagen 2" descr="Logotipo, nombre de la empresa&#10;&#10;Descripción generada automáticamente">
          <a:extLst>
            <a:ext uri="{FF2B5EF4-FFF2-40B4-BE49-F238E27FC236}">
              <a16:creationId xmlns:a16="http://schemas.microsoft.com/office/drawing/2014/main" id="{86437CD4-14C5-4F5F-B909-9368F2999EA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8742" y="31846"/>
          <a:ext cx="1164814" cy="1086319"/>
        </a:xfrm>
        <a:prstGeom prst="rect">
          <a:avLst/>
        </a:prstGeom>
      </xdr:spPr>
    </xdr:pic>
    <xdr:clientData/>
  </xdr:twoCellAnchor>
  <xdr:twoCellAnchor>
    <xdr:from>
      <xdr:col>48</xdr:col>
      <xdr:colOff>818444</xdr:colOff>
      <xdr:row>0</xdr:row>
      <xdr:rowOff>0</xdr:rowOff>
    </xdr:from>
    <xdr:to>
      <xdr:col>48</xdr:col>
      <xdr:colOff>2084464</xdr:colOff>
      <xdr:row>6</xdr:row>
      <xdr:rowOff>366889</xdr:rowOff>
    </xdr:to>
    <xdr:pic>
      <xdr:nvPicPr>
        <xdr:cNvPr id="4" name="Imagen 3" descr="Logotipo, nombre de la empresa&#10;&#10;Descripción generada automáticamente">
          <a:extLst>
            <a:ext uri="{FF2B5EF4-FFF2-40B4-BE49-F238E27FC236}">
              <a16:creationId xmlns:a16="http://schemas.microsoft.com/office/drawing/2014/main" id="{BC2AA9FB-6D29-4F30-B756-EB07BC661E7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6812644" y="0"/>
          <a:ext cx="1266020" cy="1174609"/>
        </a:xfrm>
        <a:prstGeom prst="rect">
          <a:avLst/>
        </a:prstGeom>
      </xdr:spPr>
    </xdr:pic>
    <xdr:clientData/>
  </xdr:twoCellAnchor>
  <xdr:twoCellAnchor>
    <xdr:from>
      <xdr:col>11</xdr:col>
      <xdr:colOff>1864895</xdr:colOff>
      <xdr:row>1</xdr:row>
      <xdr:rowOff>40104</xdr:rowOff>
    </xdr:from>
    <xdr:to>
      <xdr:col>14</xdr:col>
      <xdr:colOff>1143001</xdr:colOff>
      <xdr:row>5</xdr:row>
      <xdr:rowOff>350920</xdr:rowOff>
    </xdr:to>
    <xdr:sp macro="" textlink="">
      <xdr:nvSpPr>
        <xdr:cNvPr id="5" name="CuadroTexto 4">
          <a:extLst>
            <a:ext uri="{FF2B5EF4-FFF2-40B4-BE49-F238E27FC236}">
              <a16:creationId xmlns:a16="http://schemas.microsoft.com/office/drawing/2014/main" id="{281236AD-FCE6-53B1-E6FF-58EA8258393D}"/>
            </a:ext>
          </a:extLst>
        </xdr:cNvPr>
        <xdr:cNvSpPr txBox="1"/>
      </xdr:nvSpPr>
      <xdr:spPr>
        <a:xfrm>
          <a:off x="30540158" y="320841"/>
          <a:ext cx="7098632" cy="461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PLAN ESTRATEGICO SECTORIAL</a:t>
          </a:r>
          <a:r>
            <a:rPr lang="es-CO" sz="1100" baseline="0"/>
            <a:t> 2T 2025</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4BA276FD-1E7C-4ED8-9160-0C11D89CA55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3C9CF02E-40EB-412A-988D-74AC3B216DA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72AC4C80-3481-441A-90E4-5F45A8D4668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89D8D304-6D18-445C-BD73-81490D380D4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EE21A-8391-4878-B629-41ED2F49CDB2}">
  <sheetPr>
    <tabColor rgb="FF0066FF"/>
  </sheetPr>
  <dimension ref="A1:BD97"/>
  <sheetViews>
    <sheetView tabSelected="1" topLeftCell="AB1" zoomScale="46" zoomScaleNormal="46" zoomScaleSheetLayoutView="50" workbookViewId="0">
      <pane ySplit="8" topLeftCell="A15" activePane="bottomLeft" state="frozen"/>
      <selection activeCell="V73" sqref="V73"/>
      <selection pane="bottomLeft" activeCell="AO15" sqref="AO15"/>
    </sheetView>
  </sheetViews>
  <sheetFormatPr baseColWidth="10" defaultColWidth="38" defaultRowHeight="20.399999999999999" outlineLevelCol="1" x14ac:dyDescent="0.3"/>
  <cols>
    <col min="1" max="5" width="38" style="1"/>
    <col min="6" max="15" width="38" style="1" customWidth="1"/>
    <col min="16" max="16" width="38" style="1" hidden="1" customWidth="1"/>
    <col min="17" max="18" width="38" style="1" customWidth="1"/>
    <col min="19" max="19" width="51.44140625" style="1" customWidth="1"/>
    <col min="20" max="31" width="38" style="1" customWidth="1"/>
    <col min="32" max="34" width="38" style="1" hidden="1" customWidth="1"/>
    <col min="35" max="35" width="38" style="1" customWidth="1"/>
    <col min="36" max="37" width="38" style="1" hidden="1" customWidth="1"/>
    <col min="38" max="38" width="38" style="1" hidden="1" customWidth="1" outlineLevel="1"/>
    <col min="39" max="39" width="83.88671875" style="1" customWidth="1" outlineLevel="1"/>
    <col min="40" max="40" width="55" style="1" customWidth="1" outlineLevel="1"/>
    <col min="41" max="41" width="73.5546875" style="1" customWidth="1" outlineLevel="1"/>
    <col min="42" max="42" width="65.6640625" style="1" customWidth="1" outlineLevel="1"/>
    <col min="43" max="43" width="56.33203125" style="1" hidden="1" customWidth="1" outlineLevel="1"/>
    <col min="44" max="44" width="45.33203125" style="1" hidden="1" customWidth="1" outlineLevel="1"/>
    <col min="45" max="46" width="55" style="1" hidden="1" customWidth="1" outlineLevel="1"/>
    <col min="47" max="47" width="38" style="1" customWidth="1" outlineLevel="1"/>
    <col min="48" max="48" width="38" style="1" customWidth="1"/>
    <col min="49" max="49" width="38" style="1" customWidth="1" outlineLevel="1"/>
    <col min="50" max="50" width="38" style="1" hidden="1" customWidth="1" outlineLevel="1"/>
    <col min="51" max="51" width="0" style="4" hidden="1" customWidth="1"/>
    <col min="52" max="54" width="38" style="1" hidden="1" customWidth="1"/>
    <col min="55" max="56" width="0" style="1" hidden="1" customWidth="1"/>
    <col min="57" max="16384" width="38" style="1"/>
  </cols>
  <sheetData>
    <row r="1" spans="1:56" ht="22.2" customHeight="1" x14ac:dyDescent="0.3">
      <c r="M1" s="2"/>
      <c r="N1" s="2"/>
      <c r="O1" s="2"/>
      <c r="AL1" s="3"/>
      <c r="AM1" s="3"/>
      <c r="AN1" s="3"/>
      <c r="AO1" s="3"/>
      <c r="AP1" s="3"/>
      <c r="AQ1" s="3"/>
      <c r="AR1" s="3"/>
      <c r="AS1" s="3"/>
      <c r="AT1" s="3"/>
      <c r="AU1" s="3"/>
      <c r="AV1" s="3"/>
      <c r="AW1" s="3"/>
      <c r="AX1" s="3"/>
    </row>
    <row r="2" spans="1:56" ht="4.95" customHeight="1" x14ac:dyDescent="0.3">
      <c r="M2" s="2"/>
      <c r="N2" s="2"/>
      <c r="O2" s="2"/>
      <c r="AL2" s="3"/>
      <c r="AM2" s="3"/>
      <c r="AN2" s="3"/>
      <c r="AO2" s="3"/>
      <c r="AP2" s="3"/>
      <c r="AQ2" s="3"/>
      <c r="AR2" s="3"/>
      <c r="AS2" s="3"/>
      <c r="AT2" s="3"/>
      <c r="AU2" s="3"/>
      <c r="AV2" s="3"/>
      <c r="AW2" s="3"/>
      <c r="AX2" s="3"/>
    </row>
    <row r="3" spans="1:56" ht="1.2" customHeight="1" x14ac:dyDescent="0.3">
      <c r="M3" s="2"/>
      <c r="N3" s="2"/>
      <c r="O3" s="2"/>
      <c r="AL3" s="3"/>
      <c r="AM3" s="3"/>
      <c r="AN3" s="3"/>
      <c r="AO3" s="3"/>
      <c r="AP3" s="3"/>
      <c r="AQ3" s="3"/>
      <c r="AR3" s="3"/>
      <c r="AS3" s="3"/>
      <c r="AT3" s="3"/>
      <c r="AU3" s="3"/>
      <c r="AV3" s="3"/>
      <c r="AW3" s="3"/>
      <c r="AX3" s="3"/>
    </row>
    <row r="4" spans="1:56" ht="5.4" customHeight="1" x14ac:dyDescent="0.3">
      <c r="M4" s="2"/>
      <c r="N4" s="2"/>
      <c r="O4" s="2"/>
      <c r="AL4" s="3"/>
      <c r="AM4" s="3"/>
      <c r="AN4" s="3"/>
      <c r="AO4" s="3"/>
      <c r="AP4" s="3"/>
      <c r="AQ4" s="3"/>
      <c r="AR4" s="3"/>
      <c r="AS4" s="3"/>
      <c r="AT4" s="3"/>
      <c r="AU4" s="3"/>
      <c r="AV4" s="3"/>
      <c r="AW4" s="3"/>
      <c r="AX4" s="3"/>
    </row>
    <row r="5" spans="1:56" ht="16.95" hidden="1" customHeight="1" x14ac:dyDescent="0.3">
      <c r="M5" s="2"/>
      <c r="N5" s="2"/>
      <c r="O5" s="2"/>
      <c r="AL5" s="3"/>
      <c r="AM5" s="3"/>
      <c r="AN5" s="3"/>
      <c r="AO5" s="3"/>
      <c r="AP5" s="3"/>
      <c r="AQ5" s="3"/>
      <c r="AR5" s="3"/>
      <c r="AS5" s="3"/>
      <c r="AT5" s="3"/>
      <c r="AU5" s="3"/>
      <c r="AV5" s="3"/>
      <c r="AW5" s="3"/>
      <c r="AX5" s="3"/>
    </row>
    <row r="6" spans="1:56" ht="30" customHeight="1" x14ac:dyDescent="0.3">
      <c r="M6" s="2"/>
      <c r="N6" s="2"/>
      <c r="O6" s="2"/>
      <c r="AL6" s="5"/>
      <c r="AM6" s="5"/>
      <c r="AN6" s="5"/>
      <c r="AO6" s="5"/>
      <c r="AP6" s="5"/>
      <c r="AQ6" s="5"/>
      <c r="AR6" s="5"/>
      <c r="AS6" s="5"/>
      <c r="AT6" s="5"/>
      <c r="AU6" s="5"/>
      <c r="AV6" s="5"/>
      <c r="AW6" s="5"/>
      <c r="AX6" s="5"/>
    </row>
    <row r="7" spans="1:56" s="2" customFormat="1" ht="36.6" customHeight="1" thickBot="1" x14ac:dyDescent="0.35">
      <c r="AG7" s="6"/>
      <c r="AL7" s="7"/>
      <c r="AM7" s="7"/>
      <c r="AN7" s="7"/>
      <c r="AO7" s="7"/>
      <c r="AP7" s="7"/>
      <c r="AQ7" s="7"/>
      <c r="AR7" s="7"/>
      <c r="AS7" s="7"/>
      <c r="AT7" s="7"/>
      <c r="AU7" s="7"/>
      <c r="AV7" s="7"/>
      <c r="AY7" s="8"/>
    </row>
    <row r="8" spans="1:56" s="13" customFormat="1" ht="69" customHeight="1" thickTop="1" x14ac:dyDescent="0.3">
      <c r="A8" s="9" t="s">
        <v>0</v>
      </c>
      <c r="B8" s="9" t="s">
        <v>1</v>
      </c>
      <c r="C8" s="9" t="s">
        <v>2</v>
      </c>
      <c r="D8" s="9" t="s">
        <v>3</v>
      </c>
      <c r="E8" s="9" t="s">
        <v>4</v>
      </c>
      <c r="F8" s="9" t="s">
        <v>5</v>
      </c>
      <c r="G8" s="9" t="s">
        <v>6</v>
      </c>
      <c r="H8" s="9" t="s">
        <v>7</v>
      </c>
      <c r="I8" s="9" t="s">
        <v>8</v>
      </c>
      <c r="J8" s="9" t="s">
        <v>9</v>
      </c>
      <c r="K8" s="9" t="s">
        <v>10</v>
      </c>
      <c r="L8" s="9" t="s">
        <v>11</v>
      </c>
      <c r="M8" s="9" t="s">
        <v>12</v>
      </c>
      <c r="N8" s="9" t="s">
        <v>13</v>
      </c>
      <c r="O8" s="9" t="s">
        <v>14</v>
      </c>
      <c r="P8" s="9" t="s">
        <v>15</v>
      </c>
      <c r="Q8" s="9" t="s">
        <v>16</v>
      </c>
      <c r="R8" s="9" t="s">
        <v>17</v>
      </c>
      <c r="S8" s="9" t="s">
        <v>18</v>
      </c>
      <c r="T8" s="9" t="s">
        <v>19</v>
      </c>
      <c r="U8" s="9" t="s">
        <v>20</v>
      </c>
      <c r="V8" s="9" t="s">
        <v>21</v>
      </c>
      <c r="W8" s="9" t="s">
        <v>22</v>
      </c>
      <c r="X8" s="9" t="s">
        <v>23</v>
      </c>
      <c r="Y8" s="9" t="s">
        <v>24</v>
      </c>
      <c r="Z8" s="9" t="s">
        <v>25</v>
      </c>
      <c r="AA8" s="9" t="s">
        <v>26</v>
      </c>
      <c r="AB8" s="9" t="s">
        <v>27</v>
      </c>
      <c r="AC8" s="9" t="s">
        <v>28</v>
      </c>
      <c r="AD8" s="9" t="s">
        <v>29</v>
      </c>
      <c r="AE8" s="10" t="s">
        <v>30</v>
      </c>
      <c r="AF8" s="11"/>
      <c r="AG8" s="9" t="s">
        <v>31</v>
      </c>
      <c r="AH8" s="9" t="s">
        <v>32</v>
      </c>
      <c r="AI8" s="10" t="s">
        <v>33</v>
      </c>
      <c r="AJ8" s="9" t="s">
        <v>34</v>
      </c>
      <c r="AK8" s="9" t="s">
        <v>35</v>
      </c>
      <c r="AL8" s="9" t="s">
        <v>36</v>
      </c>
      <c r="AM8" s="9" t="s">
        <v>37</v>
      </c>
      <c r="AN8" s="9" t="s">
        <v>38</v>
      </c>
      <c r="AO8" s="10" t="s">
        <v>39</v>
      </c>
      <c r="AP8" s="10" t="s">
        <v>40</v>
      </c>
      <c r="AQ8" s="9" t="s">
        <v>41</v>
      </c>
      <c r="AR8" s="9" t="s">
        <v>42</v>
      </c>
      <c r="AS8" s="10" t="s">
        <v>43</v>
      </c>
      <c r="AT8" s="10" t="s">
        <v>44</v>
      </c>
      <c r="AU8" s="9" t="s">
        <v>45</v>
      </c>
      <c r="AV8" s="9" t="s">
        <v>46</v>
      </c>
      <c r="AW8" s="9" t="s">
        <v>47</v>
      </c>
      <c r="AX8" s="11" t="s">
        <v>48</v>
      </c>
      <c r="AY8" s="12" t="s">
        <v>49</v>
      </c>
      <c r="AZ8" s="4" t="s">
        <v>50</v>
      </c>
      <c r="BA8" s="4" t="s">
        <v>51</v>
      </c>
      <c r="BB8" s="13" t="s">
        <v>52</v>
      </c>
      <c r="BC8" s="13" t="s">
        <v>53</v>
      </c>
      <c r="BD8" s="13" t="s">
        <v>54</v>
      </c>
    </row>
    <row r="9" spans="1:56" ht="367.2" customHeight="1" x14ac:dyDescent="0.3">
      <c r="A9" s="295" t="s">
        <v>55</v>
      </c>
      <c r="B9" s="295" t="s">
        <v>56</v>
      </c>
      <c r="C9" s="295" t="s">
        <v>57</v>
      </c>
      <c r="D9" s="295" t="s">
        <v>58</v>
      </c>
      <c r="E9" s="295" t="s">
        <v>59</v>
      </c>
      <c r="F9" s="295" t="s">
        <v>60</v>
      </c>
      <c r="G9" s="340" t="s">
        <v>61</v>
      </c>
      <c r="H9" s="342" t="s">
        <v>62</v>
      </c>
      <c r="I9" s="342" t="s">
        <v>63</v>
      </c>
      <c r="J9" s="298">
        <v>21009814332</v>
      </c>
      <c r="K9" s="301">
        <v>20528145712.880001</v>
      </c>
      <c r="L9" s="304">
        <v>22370105598</v>
      </c>
      <c r="M9" s="304">
        <v>20985792613.84</v>
      </c>
      <c r="N9" s="289">
        <v>22635334393</v>
      </c>
      <c r="O9" s="289">
        <v>1655062253.98</v>
      </c>
      <c r="P9" s="289">
        <f>(N9*0.03)+N9</f>
        <v>23314394424.790001</v>
      </c>
      <c r="Q9" s="292" t="s">
        <v>64</v>
      </c>
      <c r="R9" s="292" t="s">
        <v>65</v>
      </c>
      <c r="S9" s="16" t="s">
        <v>66</v>
      </c>
      <c r="T9" s="16" t="s">
        <v>67</v>
      </c>
      <c r="U9" s="17">
        <v>0</v>
      </c>
      <c r="V9" s="17">
        <f>Z9</f>
        <v>2479</v>
      </c>
      <c r="W9" s="18" t="s">
        <v>68</v>
      </c>
      <c r="X9" s="18" t="s">
        <v>69</v>
      </c>
      <c r="Y9" s="19">
        <v>2479</v>
      </c>
      <c r="Z9" s="20">
        <v>2479</v>
      </c>
      <c r="AA9" s="19">
        <v>8276</v>
      </c>
      <c r="AB9" s="19">
        <v>8158</v>
      </c>
      <c r="AC9" s="17">
        <v>4903</v>
      </c>
      <c r="AD9" s="18">
        <v>224</v>
      </c>
      <c r="AE9" s="21">
        <v>1173</v>
      </c>
      <c r="AF9" s="22"/>
      <c r="AG9" s="23"/>
      <c r="AH9" s="23"/>
      <c r="AI9" s="21">
        <f>AD9+AE9+AG9+AH9</f>
        <v>1397</v>
      </c>
      <c r="AJ9" s="17"/>
      <c r="AK9" s="17">
        <v>2000</v>
      </c>
      <c r="AL9" s="17">
        <v>0</v>
      </c>
      <c r="AM9" s="18" t="s">
        <v>70</v>
      </c>
      <c r="AN9" s="18" t="s">
        <v>71</v>
      </c>
      <c r="AO9" s="24" t="s">
        <v>72</v>
      </c>
      <c r="AP9" s="24" t="s">
        <v>73</v>
      </c>
      <c r="AQ9" s="18"/>
      <c r="AR9" s="18"/>
      <c r="AS9" s="25"/>
      <c r="AT9" s="25"/>
      <c r="AU9" s="17">
        <f>+_xlfn.IFS(T9="Acumulado",Y9+AA9+AC9+AK9,T9="Capacidad",AK9,T9="Flujo",AK9,T9="Reducción",AK9,T9="Stock",AK9)</f>
        <v>17658</v>
      </c>
      <c r="AV9" s="17">
        <f>+_xlfn.IFS(T9="Acumulado",Z9+AB9+AI9+AJ9+AL9,T9="Capacidad",AI9,T9="Flujo",AI9,T9="Reducción",AI9,T9="Stock",AI9)</f>
        <v>12034</v>
      </c>
      <c r="AW9" s="292" t="s">
        <v>74</v>
      </c>
      <c r="AX9" s="26" t="s">
        <v>74</v>
      </c>
      <c r="AY9" s="27" t="s">
        <v>75</v>
      </c>
      <c r="AZ9" s="28"/>
      <c r="BA9" s="28"/>
      <c r="BB9" s="28"/>
      <c r="BC9" s="29"/>
      <c r="BD9" s="29"/>
    </row>
    <row r="10" spans="1:56" ht="142.80000000000001" x14ac:dyDescent="0.3">
      <c r="A10" s="296"/>
      <c r="B10" s="296"/>
      <c r="C10" s="296"/>
      <c r="D10" s="296"/>
      <c r="E10" s="296"/>
      <c r="F10" s="296"/>
      <c r="G10" s="391"/>
      <c r="H10" s="392"/>
      <c r="I10" s="392"/>
      <c r="J10" s="299">
        <v>0</v>
      </c>
      <c r="K10" s="302"/>
      <c r="L10" s="305"/>
      <c r="M10" s="305"/>
      <c r="N10" s="290"/>
      <c r="O10" s="290"/>
      <c r="P10" s="290"/>
      <c r="Q10" s="293"/>
      <c r="R10" s="294"/>
      <c r="S10" s="16" t="s">
        <v>76</v>
      </c>
      <c r="T10" s="16" t="s">
        <v>67</v>
      </c>
      <c r="U10" s="17">
        <v>0</v>
      </c>
      <c r="V10" s="17">
        <f t="shared" ref="V10:V12" si="0">Z10</f>
        <v>3427</v>
      </c>
      <c r="W10" s="18" t="s">
        <v>77</v>
      </c>
      <c r="X10" s="18" t="s">
        <v>78</v>
      </c>
      <c r="Y10" s="19">
        <v>3315</v>
      </c>
      <c r="Z10" s="20">
        <v>3427</v>
      </c>
      <c r="AA10" s="19">
        <v>7008</v>
      </c>
      <c r="AB10" s="19">
        <v>7137</v>
      </c>
      <c r="AC10" s="30">
        <v>4970</v>
      </c>
      <c r="AD10" s="18">
        <v>1557</v>
      </c>
      <c r="AE10" s="21">
        <v>1716</v>
      </c>
      <c r="AF10" s="22"/>
      <c r="AG10" s="23"/>
      <c r="AH10" s="23"/>
      <c r="AI10" s="21">
        <f>AD10+AE10+AG10+AH10</f>
        <v>3273</v>
      </c>
      <c r="AJ10" s="17"/>
      <c r="AK10" s="17">
        <v>1100</v>
      </c>
      <c r="AL10" s="17">
        <v>0</v>
      </c>
      <c r="AM10" s="18" t="s">
        <v>79</v>
      </c>
      <c r="AN10" s="18" t="s">
        <v>80</v>
      </c>
      <c r="AO10" s="24" t="s">
        <v>81</v>
      </c>
      <c r="AP10" s="24" t="s">
        <v>80</v>
      </c>
      <c r="AQ10" s="18"/>
      <c r="AR10" s="18"/>
      <c r="AS10" s="25"/>
      <c r="AT10" s="25"/>
      <c r="AU10" s="17">
        <f>+_xlfn.IFS(T10="Acumulado",Y10+AA10+AC10+AK10,T10="Capacidad",AK10,T10="Flujo",AK10,T10="Reducción",AK10,T10="Stock",AK10)</f>
        <v>16393</v>
      </c>
      <c r="AV10" s="17">
        <f>+_xlfn.IFS(T10="Acumulado",Z10+AB10+AI10+AJ10+AL10,T10="Capacidad",AI10,T10="Flujo",AI10,T10="Reducción",AI10,T10="Stock",AI10)</f>
        <v>13837</v>
      </c>
      <c r="AW10" s="293"/>
      <c r="AX10" s="26" t="s">
        <v>74</v>
      </c>
      <c r="AY10" s="27" t="s">
        <v>75</v>
      </c>
      <c r="AZ10" s="28"/>
      <c r="BA10" s="28"/>
      <c r="BB10" s="28"/>
      <c r="BC10" s="29"/>
      <c r="BD10" s="29"/>
    </row>
    <row r="11" spans="1:56" ht="40.799999999999997" hidden="1" x14ac:dyDescent="0.3">
      <c r="A11" s="296"/>
      <c r="B11" s="296"/>
      <c r="C11" s="296"/>
      <c r="D11" s="296"/>
      <c r="E11" s="296"/>
      <c r="F11" s="296"/>
      <c r="G11" s="391"/>
      <c r="H11" s="392"/>
      <c r="I11" s="392"/>
      <c r="J11" s="299"/>
      <c r="K11" s="302"/>
      <c r="L11" s="305"/>
      <c r="M11" s="305"/>
      <c r="N11" s="290"/>
      <c r="O11" s="290"/>
      <c r="P11" s="290"/>
      <c r="Q11" s="293"/>
      <c r="R11" s="31"/>
      <c r="S11" s="31"/>
      <c r="T11" s="31"/>
      <c r="U11" s="32"/>
      <c r="V11" s="17" t="s">
        <v>62</v>
      </c>
      <c r="W11" s="32"/>
      <c r="X11" s="32"/>
      <c r="Y11" s="33"/>
      <c r="Z11" s="34"/>
      <c r="AA11" s="35"/>
      <c r="AB11" s="35"/>
      <c r="AC11" s="36"/>
      <c r="AD11" s="23"/>
      <c r="AE11" s="23"/>
      <c r="AF11" s="37"/>
      <c r="AG11" s="23"/>
      <c r="AH11" s="23"/>
      <c r="AI11" s="21"/>
      <c r="AJ11" s="17"/>
      <c r="AK11" s="32"/>
      <c r="AL11" s="17"/>
      <c r="AM11" s="18"/>
      <c r="AN11" s="18"/>
      <c r="AO11" s="38"/>
      <c r="AP11" s="38"/>
      <c r="AQ11" s="18"/>
      <c r="AR11" s="18"/>
      <c r="AS11" s="25"/>
      <c r="AT11" s="25"/>
      <c r="AU11" s="32"/>
      <c r="AV11" s="32"/>
      <c r="AW11" s="293"/>
      <c r="AX11" s="26" t="s">
        <v>74</v>
      </c>
      <c r="AY11" s="27" t="s">
        <v>75</v>
      </c>
      <c r="AZ11" s="28"/>
      <c r="BA11" s="28"/>
      <c r="BB11" s="28"/>
      <c r="BC11" s="29"/>
      <c r="BD11" s="29"/>
    </row>
    <row r="12" spans="1:56" ht="183.6" x14ac:dyDescent="0.3">
      <c r="A12" s="297"/>
      <c r="B12" s="297"/>
      <c r="C12" s="297"/>
      <c r="D12" s="297"/>
      <c r="E12" s="297"/>
      <c r="F12" s="297"/>
      <c r="G12" s="341"/>
      <c r="H12" s="343"/>
      <c r="I12" s="343"/>
      <c r="J12" s="300">
        <v>0</v>
      </c>
      <c r="K12" s="303"/>
      <c r="L12" s="306"/>
      <c r="M12" s="306"/>
      <c r="N12" s="291"/>
      <c r="O12" s="291"/>
      <c r="P12" s="291"/>
      <c r="Q12" s="294"/>
      <c r="R12" s="16" t="s">
        <v>82</v>
      </c>
      <c r="S12" s="16" t="s">
        <v>83</v>
      </c>
      <c r="T12" s="16" t="s">
        <v>84</v>
      </c>
      <c r="U12" s="17">
        <v>0</v>
      </c>
      <c r="V12" s="17">
        <f t="shared" si="0"/>
        <v>1</v>
      </c>
      <c r="W12" s="18" t="s">
        <v>85</v>
      </c>
      <c r="X12" s="18" t="s">
        <v>86</v>
      </c>
      <c r="Y12" s="19">
        <v>1</v>
      </c>
      <c r="Z12" s="20">
        <v>1</v>
      </c>
      <c r="AA12" s="19">
        <v>1</v>
      </c>
      <c r="AB12" s="19">
        <v>1</v>
      </c>
      <c r="AC12" s="17">
        <v>2</v>
      </c>
      <c r="AD12" s="39">
        <v>0.25</v>
      </c>
      <c r="AE12" s="40">
        <v>1.75</v>
      </c>
      <c r="AF12" s="41"/>
      <c r="AG12" s="23"/>
      <c r="AH12" s="23"/>
      <c r="AI12" s="40">
        <f>AD12+AE12</f>
        <v>2</v>
      </c>
      <c r="AJ12" s="17"/>
      <c r="AK12" s="17">
        <v>1</v>
      </c>
      <c r="AL12" s="17">
        <v>0</v>
      </c>
      <c r="AM12" s="18" t="s">
        <v>87</v>
      </c>
      <c r="AN12" s="18" t="s">
        <v>88</v>
      </c>
      <c r="AO12" s="24" t="s">
        <v>89</v>
      </c>
      <c r="AP12" s="24" t="s">
        <v>90</v>
      </c>
      <c r="AQ12" s="18"/>
      <c r="AR12" s="18"/>
      <c r="AS12" s="25"/>
      <c r="AT12" s="25"/>
      <c r="AU12" s="17">
        <f t="shared" ref="AU12:AU17" si="1">+_xlfn.IFS(T12="Acumulado",Y12+AA12+AC12+AK12,T12="Capacidad",AK12,T12="Flujo",AK12,T12="Reducción",AK12,T12="Stock",AK12)</f>
        <v>1</v>
      </c>
      <c r="AV12" s="42">
        <f t="shared" ref="AV12:AV17" si="2">+_xlfn.IFS(T12="Acumulado",Z12+AB12+AI12+AJ12+AL12,T12="Capacidad",AI12,T12="Flujo",AI12,T12="Reducción",AI12,T12="Stock",AI12)</f>
        <v>2</v>
      </c>
      <c r="AW12" s="294"/>
      <c r="AX12" s="26" t="s">
        <v>74</v>
      </c>
      <c r="AY12" s="27" t="s">
        <v>75</v>
      </c>
      <c r="AZ12" s="28"/>
      <c r="BA12" s="28"/>
      <c r="BB12" s="28"/>
      <c r="BC12" s="29"/>
      <c r="BD12" s="29"/>
    </row>
    <row r="13" spans="1:56" ht="123" customHeight="1" x14ac:dyDescent="0.3">
      <c r="A13" s="295" t="s">
        <v>55</v>
      </c>
      <c r="B13" s="295" t="s">
        <v>91</v>
      </c>
      <c r="C13" s="295" t="s">
        <v>57</v>
      </c>
      <c r="D13" s="295" t="s">
        <v>58</v>
      </c>
      <c r="E13" s="295" t="s">
        <v>92</v>
      </c>
      <c r="F13" s="295" t="s">
        <v>93</v>
      </c>
      <c r="G13" s="340" t="s">
        <v>61</v>
      </c>
      <c r="H13" s="295" t="s">
        <v>94</v>
      </c>
      <c r="I13" s="295" t="s">
        <v>95</v>
      </c>
      <c r="J13" s="298">
        <v>305512617211</v>
      </c>
      <c r="K13" s="301">
        <v>301171131219.32001</v>
      </c>
      <c r="L13" s="304">
        <v>228906651498</v>
      </c>
      <c r="M13" s="304">
        <v>227643239230.89001</v>
      </c>
      <c r="N13" s="289">
        <v>14201888704</v>
      </c>
      <c r="O13" s="289">
        <v>4720089544</v>
      </c>
      <c r="P13" s="289">
        <f>(N13*0.03)+N13</f>
        <v>14627945365.120001</v>
      </c>
      <c r="Q13" s="292" t="s">
        <v>96</v>
      </c>
      <c r="R13" s="292" t="s">
        <v>97</v>
      </c>
      <c r="S13" s="15" t="s">
        <v>98</v>
      </c>
      <c r="T13" s="16" t="s">
        <v>99</v>
      </c>
      <c r="U13" s="17">
        <v>36</v>
      </c>
      <c r="V13" s="17">
        <v>36</v>
      </c>
      <c r="W13" s="18" t="s">
        <v>100</v>
      </c>
      <c r="X13" s="18" t="s">
        <v>101</v>
      </c>
      <c r="Y13" s="19">
        <v>47</v>
      </c>
      <c r="Z13" s="20">
        <v>36</v>
      </c>
      <c r="AA13" s="19">
        <v>47</v>
      </c>
      <c r="AB13" s="19">
        <v>36</v>
      </c>
      <c r="AC13" s="17">
        <v>37</v>
      </c>
      <c r="AD13" s="18">
        <v>36</v>
      </c>
      <c r="AE13" s="21">
        <v>36</v>
      </c>
      <c r="AF13" s="22"/>
      <c r="AG13" s="23"/>
      <c r="AH13" s="23"/>
      <c r="AI13" s="21">
        <f t="shared" ref="AI13:AI14" si="3">AB13</f>
        <v>36</v>
      </c>
      <c r="AJ13" s="17"/>
      <c r="AK13" s="17">
        <v>37</v>
      </c>
      <c r="AL13" s="17">
        <v>0</v>
      </c>
      <c r="AM13" s="18" t="s">
        <v>102</v>
      </c>
      <c r="AN13" s="18" t="s">
        <v>103</v>
      </c>
      <c r="AO13" s="25" t="s">
        <v>104</v>
      </c>
      <c r="AP13" s="25" t="s">
        <v>105</v>
      </c>
      <c r="AQ13" s="18"/>
      <c r="AR13" s="18"/>
      <c r="AS13" s="25"/>
      <c r="AT13" s="25"/>
      <c r="AU13" s="17">
        <f t="shared" si="1"/>
        <v>37</v>
      </c>
      <c r="AV13" s="17">
        <f t="shared" si="2"/>
        <v>36</v>
      </c>
      <c r="AW13" s="292" t="s">
        <v>106</v>
      </c>
      <c r="AX13" s="43" t="s">
        <v>106</v>
      </c>
      <c r="AY13" s="27" t="s">
        <v>107</v>
      </c>
      <c r="AZ13" s="28"/>
      <c r="BA13" s="28"/>
      <c r="BB13" s="28"/>
      <c r="BC13" s="29"/>
      <c r="BD13" s="29"/>
    </row>
    <row r="14" spans="1:56" ht="409.6" x14ac:dyDescent="0.3">
      <c r="A14" s="297"/>
      <c r="B14" s="297"/>
      <c r="C14" s="297"/>
      <c r="D14" s="297"/>
      <c r="E14" s="297"/>
      <c r="F14" s="297"/>
      <c r="G14" s="341"/>
      <c r="H14" s="297"/>
      <c r="I14" s="297"/>
      <c r="J14" s="300">
        <v>0</v>
      </c>
      <c r="K14" s="303"/>
      <c r="L14" s="306"/>
      <c r="M14" s="306"/>
      <c r="N14" s="291"/>
      <c r="O14" s="291"/>
      <c r="P14" s="291"/>
      <c r="Q14" s="294"/>
      <c r="R14" s="294"/>
      <c r="S14" s="16" t="s">
        <v>108</v>
      </c>
      <c r="T14" s="16" t="s">
        <v>99</v>
      </c>
      <c r="U14" s="17">
        <v>786</v>
      </c>
      <c r="V14" s="17">
        <v>786</v>
      </c>
      <c r="W14" s="18" t="s">
        <v>109</v>
      </c>
      <c r="X14" s="18" t="s">
        <v>110</v>
      </c>
      <c r="Y14" s="19">
        <v>788</v>
      </c>
      <c r="Z14" s="20">
        <v>788</v>
      </c>
      <c r="AA14" s="19">
        <v>788</v>
      </c>
      <c r="AB14" s="19">
        <v>788</v>
      </c>
      <c r="AC14" s="17">
        <v>788</v>
      </c>
      <c r="AD14" s="18">
        <v>788</v>
      </c>
      <c r="AE14" s="21">
        <v>788</v>
      </c>
      <c r="AF14" s="44"/>
      <c r="AG14" s="23"/>
      <c r="AH14" s="23"/>
      <c r="AI14" s="21">
        <f t="shared" si="3"/>
        <v>788</v>
      </c>
      <c r="AJ14" s="17"/>
      <c r="AK14" s="17">
        <v>788</v>
      </c>
      <c r="AL14" s="17">
        <v>0</v>
      </c>
      <c r="AM14" s="18" t="s">
        <v>111</v>
      </c>
      <c r="AN14" s="18" t="s">
        <v>112</v>
      </c>
      <c r="AO14" s="25" t="s">
        <v>111</v>
      </c>
      <c r="AP14" s="25" t="s">
        <v>112</v>
      </c>
      <c r="AQ14" s="18"/>
      <c r="AR14" s="18"/>
      <c r="AS14" s="25"/>
      <c r="AT14" s="25"/>
      <c r="AU14" s="17">
        <f t="shared" si="1"/>
        <v>788</v>
      </c>
      <c r="AV14" s="17">
        <f t="shared" si="2"/>
        <v>788</v>
      </c>
      <c r="AW14" s="293"/>
      <c r="AX14" s="43" t="s">
        <v>106</v>
      </c>
      <c r="AY14" s="27" t="s">
        <v>107</v>
      </c>
      <c r="AZ14" s="28"/>
      <c r="BA14" s="28"/>
      <c r="BB14" s="28"/>
      <c r="BC14" s="29"/>
      <c r="BD14" s="29"/>
    </row>
    <row r="15" spans="1:56" ht="409.6" x14ac:dyDescent="0.3">
      <c r="A15" s="45" t="s">
        <v>55</v>
      </c>
      <c r="B15" s="14" t="s">
        <v>91</v>
      </c>
      <c r="C15" s="45" t="s">
        <v>57</v>
      </c>
      <c r="D15" s="45" t="s">
        <v>58</v>
      </c>
      <c r="E15" s="45" t="s">
        <v>113</v>
      </c>
      <c r="F15" s="45" t="s">
        <v>114</v>
      </c>
      <c r="G15" s="45" t="s">
        <v>61</v>
      </c>
      <c r="H15" s="45" t="s">
        <v>94</v>
      </c>
      <c r="I15" s="45" t="s">
        <v>95</v>
      </c>
      <c r="J15" s="46">
        <v>48372931849</v>
      </c>
      <c r="K15" s="47">
        <v>47032623907.68</v>
      </c>
      <c r="L15" s="48">
        <v>513990298957</v>
      </c>
      <c r="M15" s="48">
        <v>218702340712.32001</v>
      </c>
      <c r="N15" s="49">
        <v>118786903174</v>
      </c>
      <c r="O15" s="49">
        <v>34592196458.669998</v>
      </c>
      <c r="P15" s="49">
        <f>(N15*0.03)+N15</f>
        <v>122350510269.22</v>
      </c>
      <c r="Q15" s="16" t="s">
        <v>115</v>
      </c>
      <c r="R15" s="16" t="s">
        <v>116</v>
      </c>
      <c r="S15" s="16" t="s">
        <v>117</v>
      </c>
      <c r="T15" s="16" t="s">
        <v>84</v>
      </c>
      <c r="U15" s="17">
        <v>54726</v>
      </c>
      <c r="V15" s="17">
        <v>54726</v>
      </c>
      <c r="W15" s="18" t="s">
        <v>118</v>
      </c>
      <c r="X15" s="18" t="s">
        <v>119</v>
      </c>
      <c r="Y15" s="19">
        <v>210000</v>
      </c>
      <c r="Z15" s="20">
        <v>210000</v>
      </c>
      <c r="AA15" s="19">
        <v>131151</v>
      </c>
      <c r="AB15" s="19">
        <v>97114</v>
      </c>
      <c r="AC15" s="30">
        <v>300874</v>
      </c>
      <c r="AD15" s="23">
        <v>50036</v>
      </c>
      <c r="AE15" s="21">
        <v>50857</v>
      </c>
      <c r="AF15" s="44"/>
      <c r="AG15" s="23"/>
      <c r="AH15" s="23"/>
      <c r="AI15" s="21">
        <f>AD15+AE15+AG15</f>
        <v>100893</v>
      </c>
      <c r="AJ15" s="17"/>
      <c r="AK15" s="30">
        <v>292744</v>
      </c>
      <c r="AL15" s="17">
        <v>0</v>
      </c>
      <c r="AM15" s="18" t="s">
        <v>120</v>
      </c>
      <c r="AN15" s="18" t="s">
        <v>112</v>
      </c>
      <c r="AO15" s="25" t="s">
        <v>705</v>
      </c>
      <c r="AP15" s="25" t="s">
        <v>112</v>
      </c>
      <c r="AQ15" s="18"/>
      <c r="AR15" s="18"/>
      <c r="AS15" s="25"/>
      <c r="AT15" s="25"/>
      <c r="AU15" s="17">
        <f t="shared" si="1"/>
        <v>292744</v>
      </c>
      <c r="AV15" s="17">
        <f t="shared" si="2"/>
        <v>100893</v>
      </c>
      <c r="AW15" s="293"/>
      <c r="AX15" s="43" t="s">
        <v>106</v>
      </c>
      <c r="AY15" s="27" t="s">
        <v>121</v>
      </c>
      <c r="AZ15" s="28"/>
      <c r="BA15" s="28"/>
      <c r="BB15" s="28"/>
      <c r="BC15" s="50"/>
      <c r="BD15" s="29"/>
    </row>
    <row r="16" spans="1:56" ht="122.4" customHeight="1" x14ac:dyDescent="0.3">
      <c r="A16" s="295" t="s">
        <v>55</v>
      </c>
      <c r="B16" s="295" t="s">
        <v>91</v>
      </c>
      <c r="C16" s="295" t="s">
        <v>57</v>
      </c>
      <c r="D16" s="295" t="s">
        <v>58</v>
      </c>
      <c r="E16" s="295" t="s">
        <v>122</v>
      </c>
      <c r="F16" s="295" t="s">
        <v>123</v>
      </c>
      <c r="G16" s="295" t="s">
        <v>61</v>
      </c>
      <c r="H16" s="295" t="s">
        <v>94</v>
      </c>
      <c r="I16" s="295" t="s">
        <v>95</v>
      </c>
      <c r="J16" s="298">
        <v>265850195333</v>
      </c>
      <c r="K16" s="301">
        <v>146882385245</v>
      </c>
      <c r="L16" s="304">
        <v>691624877766</v>
      </c>
      <c r="M16" s="333">
        <v>447505782509.67999</v>
      </c>
      <c r="N16" s="289">
        <v>462534461164</v>
      </c>
      <c r="O16" s="289">
        <v>32023950656.990002</v>
      </c>
      <c r="P16" s="289">
        <f>(N16*0.03)+N16</f>
        <v>476410494998.91998</v>
      </c>
      <c r="Q16" s="292" t="s">
        <v>124</v>
      </c>
      <c r="R16" s="16" t="s">
        <v>125</v>
      </c>
      <c r="S16" s="16" t="s">
        <v>126</v>
      </c>
      <c r="T16" s="16" t="s">
        <v>99</v>
      </c>
      <c r="U16" s="17">
        <v>1515</v>
      </c>
      <c r="V16" s="17">
        <v>8601</v>
      </c>
      <c r="W16" s="18" t="s">
        <v>127</v>
      </c>
      <c r="X16" s="18" t="s">
        <v>128</v>
      </c>
      <c r="Y16" s="19">
        <v>14057</v>
      </c>
      <c r="Z16" s="20">
        <v>8601</v>
      </c>
      <c r="AA16" s="19">
        <v>14057</v>
      </c>
      <c r="AB16" s="19">
        <v>13477</v>
      </c>
      <c r="AC16" s="17">
        <v>14057</v>
      </c>
      <c r="AD16" s="18">
        <v>13477</v>
      </c>
      <c r="AE16" s="21">
        <v>13980</v>
      </c>
      <c r="AF16" s="44"/>
      <c r="AG16" s="23"/>
      <c r="AH16" s="23"/>
      <c r="AI16" s="21">
        <f>AE16</f>
        <v>13980</v>
      </c>
      <c r="AJ16" s="17"/>
      <c r="AK16" s="17">
        <v>14057</v>
      </c>
      <c r="AL16" s="17">
        <v>0</v>
      </c>
      <c r="AM16" s="18" t="s">
        <v>129</v>
      </c>
      <c r="AN16" s="18" t="s">
        <v>130</v>
      </c>
      <c r="AO16" s="25" t="s">
        <v>131</v>
      </c>
      <c r="AP16" s="25" t="s">
        <v>132</v>
      </c>
      <c r="AQ16" s="18"/>
      <c r="AR16" s="18"/>
      <c r="AS16" s="25"/>
      <c r="AT16" s="25"/>
      <c r="AU16" s="17">
        <f t="shared" si="1"/>
        <v>14057</v>
      </c>
      <c r="AV16" s="17">
        <f t="shared" si="2"/>
        <v>13980</v>
      </c>
      <c r="AW16" s="293"/>
      <c r="AX16" s="43" t="s">
        <v>106</v>
      </c>
      <c r="AY16" s="27" t="s">
        <v>133</v>
      </c>
      <c r="AZ16" s="28"/>
      <c r="BA16" s="28"/>
      <c r="BB16" s="28"/>
      <c r="BC16" s="51"/>
      <c r="BD16" s="29"/>
    </row>
    <row r="17" spans="1:56" ht="93.6" customHeight="1" x14ac:dyDescent="0.3">
      <c r="A17" s="296"/>
      <c r="B17" s="296"/>
      <c r="C17" s="296"/>
      <c r="D17" s="296"/>
      <c r="E17" s="296"/>
      <c r="F17" s="296"/>
      <c r="G17" s="296"/>
      <c r="H17" s="296"/>
      <c r="I17" s="296"/>
      <c r="J17" s="299"/>
      <c r="K17" s="302"/>
      <c r="L17" s="305"/>
      <c r="M17" s="334"/>
      <c r="N17" s="290"/>
      <c r="O17" s="290"/>
      <c r="P17" s="290"/>
      <c r="Q17" s="293"/>
      <c r="R17" s="389" t="s">
        <v>134</v>
      </c>
      <c r="S17" s="16" t="s">
        <v>135</v>
      </c>
      <c r="T17" s="16" t="s">
        <v>84</v>
      </c>
      <c r="U17" s="17">
        <v>3921</v>
      </c>
      <c r="V17" s="17"/>
      <c r="W17" s="18" t="s">
        <v>136</v>
      </c>
      <c r="X17" s="18" t="s">
        <v>137</v>
      </c>
      <c r="Y17" s="19"/>
      <c r="Z17" s="20"/>
      <c r="AA17" s="19">
        <v>1276</v>
      </c>
      <c r="AB17" s="19">
        <v>2167</v>
      </c>
      <c r="AC17" s="30">
        <v>4336</v>
      </c>
      <c r="AD17" s="18">
        <v>14688</v>
      </c>
      <c r="AE17" s="21">
        <v>116</v>
      </c>
      <c r="AF17" s="44"/>
      <c r="AG17" s="23"/>
      <c r="AH17" s="23"/>
      <c r="AI17" s="21">
        <f>AD17+AE17+AG17+AH17</f>
        <v>14804</v>
      </c>
      <c r="AJ17" s="17"/>
      <c r="AK17" s="17">
        <v>3921</v>
      </c>
      <c r="AL17" s="17"/>
      <c r="AM17" s="18" t="s">
        <v>138</v>
      </c>
      <c r="AN17" s="18" t="s">
        <v>139</v>
      </c>
      <c r="AO17" s="25" t="s">
        <v>140</v>
      </c>
      <c r="AP17" s="25" t="s">
        <v>141</v>
      </c>
      <c r="AQ17" s="18"/>
      <c r="AR17" s="18"/>
      <c r="AS17" s="25"/>
      <c r="AT17" s="25"/>
      <c r="AU17" s="17">
        <f t="shared" si="1"/>
        <v>3921</v>
      </c>
      <c r="AV17" s="17">
        <f t="shared" si="2"/>
        <v>14804</v>
      </c>
      <c r="AW17" s="293"/>
      <c r="AX17" s="43" t="s">
        <v>106</v>
      </c>
      <c r="AY17" s="27" t="s">
        <v>133</v>
      </c>
      <c r="AZ17" s="28"/>
      <c r="BA17" s="28"/>
      <c r="BB17" s="28"/>
      <c r="BC17" s="50"/>
      <c r="BD17" s="29"/>
    </row>
    <row r="18" spans="1:56" x14ac:dyDescent="0.3">
      <c r="A18" s="294"/>
      <c r="B18" s="294"/>
      <c r="C18" s="294"/>
      <c r="D18" s="294"/>
      <c r="E18" s="294"/>
      <c r="F18" s="294"/>
      <c r="G18" s="294"/>
      <c r="H18" s="294"/>
      <c r="I18" s="294"/>
      <c r="J18" s="300">
        <v>0</v>
      </c>
      <c r="K18" s="303"/>
      <c r="L18" s="306"/>
      <c r="M18" s="335"/>
      <c r="N18" s="291"/>
      <c r="O18" s="291"/>
      <c r="P18" s="291"/>
      <c r="Q18" s="294"/>
      <c r="R18" s="390"/>
      <c r="S18" s="52" t="s">
        <v>142</v>
      </c>
      <c r="T18" s="52" t="s">
        <v>84</v>
      </c>
      <c r="U18" s="53">
        <v>1090</v>
      </c>
      <c r="V18" s="19">
        <v>1090</v>
      </c>
      <c r="W18" s="19"/>
      <c r="X18" s="19"/>
      <c r="Y18" s="19">
        <v>1090</v>
      </c>
      <c r="Z18" s="20">
        <v>1090</v>
      </c>
      <c r="AA18" s="19" t="s">
        <v>143</v>
      </c>
      <c r="AB18" s="19"/>
      <c r="AC18" s="19" t="s">
        <v>144</v>
      </c>
      <c r="AD18" s="19"/>
      <c r="AE18" s="19"/>
      <c r="AF18" s="19"/>
      <c r="AG18" s="19"/>
      <c r="AH18" s="19"/>
      <c r="AI18" s="19"/>
      <c r="AJ18" s="19"/>
      <c r="AK18" s="19" t="s">
        <v>144</v>
      </c>
      <c r="AL18" s="19" t="s">
        <v>145</v>
      </c>
      <c r="AM18" s="19"/>
      <c r="AN18" s="19"/>
      <c r="AO18" s="19"/>
      <c r="AP18" s="19"/>
      <c r="AQ18" s="19"/>
      <c r="AR18" s="19"/>
      <c r="AS18" s="19"/>
      <c r="AT18" s="19"/>
      <c r="AU18" s="19">
        <v>1090</v>
      </c>
      <c r="AV18" s="19">
        <v>1090</v>
      </c>
      <c r="AW18" s="293"/>
      <c r="AX18" s="43" t="s">
        <v>106</v>
      </c>
      <c r="AY18" s="27" t="s">
        <v>133</v>
      </c>
      <c r="AZ18" s="28"/>
      <c r="BA18" s="28"/>
      <c r="BB18" s="28"/>
      <c r="BC18" s="29"/>
      <c r="BD18" s="29"/>
    </row>
    <row r="19" spans="1:56" ht="163.19999999999999" x14ac:dyDescent="0.3">
      <c r="A19" s="45" t="s">
        <v>55</v>
      </c>
      <c r="B19" s="45" t="s">
        <v>91</v>
      </c>
      <c r="C19" s="45" t="s">
        <v>57</v>
      </c>
      <c r="D19" s="45" t="s">
        <v>146</v>
      </c>
      <c r="E19" s="45" t="s">
        <v>147</v>
      </c>
      <c r="F19" s="45" t="s">
        <v>148</v>
      </c>
      <c r="G19" s="45" t="s">
        <v>61</v>
      </c>
      <c r="H19" s="45" t="s">
        <v>94</v>
      </c>
      <c r="I19" s="45" t="s">
        <v>95</v>
      </c>
      <c r="J19" s="46">
        <v>12417640321</v>
      </c>
      <c r="K19" s="47">
        <v>12417058566</v>
      </c>
      <c r="L19" s="48">
        <v>132999282044</v>
      </c>
      <c r="M19" s="48">
        <v>38588659876</v>
      </c>
      <c r="N19" s="49"/>
      <c r="O19" s="49"/>
      <c r="P19" s="49">
        <f>(N19*0.03)+N19</f>
        <v>0</v>
      </c>
      <c r="Q19" s="16" t="s">
        <v>149</v>
      </c>
      <c r="R19" s="16" t="s">
        <v>150</v>
      </c>
      <c r="S19" s="16" t="s">
        <v>151</v>
      </c>
      <c r="T19" s="15" t="s">
        <v>99</v>
      </c>
      <c r="U19" s="54">
        <v>1</v>
      </c>
      <c r="V19" s="54">
        <v>1</v>
      </c>
      <c r="W19" s="55" t="s">
        <v>152</v>
      </c>
      <c r="X19" s="55" t="s">
        <v>152</v>
      </c>
      <c r="Y19" s="56">
        <v>1</v>
      </c>
      <c r="Z19" s="57">
        <v>1</v>
      </c>
      <c r="AA19" s="58">
        <v>1</v>
      </c>
      <c r="AB19" s="58">
        <v>0.31</v>
      </c>
      <c r="AC19" s="59">
        <v>1</v>
      </c>
      <c r="AD19" s="60">
        <v>1</v>
      </c>
      <c r="AE19" s="61">
        <v>1</v>
      </c>
      <c r="AF19" s="44"/>
      <c r="AG19" s="62"/>
      <c r="AH19" s="62"/>
      <c r="AI19" s="63">
        <f>AD19</f>
        <v>1</v>
      </c>
      <c r="AJ19" s="64"/>
      <c r="AK19" s="59">
        <v>1</v>
      </c>
      <c r="AL19" s="64"/>
      <c r="AM19" s="65" t="s">
        <v>153</v>
      </c>
      <c r="AN19" s="65" t="s">
        <v>154</v>
      </c>
      <c r="AO19" s="66" t="s">
        <v>155</v>
      </c>
      <c r="AP19" s="67" t="s">
        <v>112</v>
      </c>
      <c r="AQ19" s="65"/>
      <c r="AR19" s="65"/>
      <c r="AS19" s="66"/>
      <c r="AT19" s="66"/>
      <c r="AU19" s="68">
        <f t="shared" ref="AU19:AU40" si="4">+_xlfn.IFS(T19="Acumulado",Y19+AA19+AC19+AK19,T19="Capacidad",AK19,T19="Flujo",AK19,T19="Reducción",AK19,T19="Stock",AK19)</f>
        <v>1</v>
      </c>
      <c r="AV19" s="64">
        <f>+_xlfn.IFS(T19="Acumulado",Z19+AI19+AJ19+AL19,T19="Capacidad",AI19,T19="Flujo",AI19,T19="Reducción",AI19,T19="Stock",AI19)</f>
        <v>1</v>
      </c>
      <c r="AW19" s="294"/>
      <c r="AX19" s="43" t="s">
        <v>106</v>
      </c>
      <c r="AY19" s="27" t="s">
        <v>156</v>
      </c>
      <c r="AZ19" s="28"/>
      <c r="BA19" s="28"/>
      <c r="BB19" s="28"/>
      <c r="BC19" s="29"/>
      <c r="BD19" s="29"/>
    </row>
    <row r="20" spans="1:56" ht="115.2" customHeight="1" x14ac:dyDescent="0.3">
      <c r="A20" s="282" t="s">
        <v>55</v>
      </c>
      <c r="B20" s="282" t="s">
        <v>157</v>
      </c>
      <c r="C20" s="282" t="s">
        <v>62</v>
      </c>
      <c r="D20" s="282" t="s">
        <v>58</v>
      </c>
      <c r="E20" s="282" t="s">
        <v>158</v>
      </c>
      <c r="F20" s="282" t="s">
        <v>159</v>
      </c>
      <c r="G20" s="282" t="s">
        <v>61</v>
      </c>
      <c r="H20" s="282" t="s">
        <v>160</v>
      </c>
      <c r="I20" s="282" t="s">
        <v>62</v>
      </c>
      <c r="J20" s="318"/>
      <c r="K20" s="318"/>
      <c r="L20" s="383"/>
      <c r="M20" s="383"/>
      <c r="N20" s="386"/>
      <c r="O20" s="386"/>
      <c r="P20" s="386"/>
      <c r="Q20" s="284" t="s">
        <v>161</v>
      </c>
      <c r="R20" s="71" t="s">
        <v>162</v>
      </c>
      <c r="S20" s="71" t="s">
        <v>163</v>
      </c>
      <c r="T20" s="72" t="s">
        <v>99</v>
      </c>
      <c r="U20" s="72">
        <v>0</v>
      </c>
      <c r="V20" s="16">
        <f t="shared" ref="V20:V27" si="5">Z20</f>
        <v>1</v>
      </c>
      <c r="W20" s="73" t="s">
        <v>164</v>
      </c>
      <c r="X20" s="73" t="s">
        <v>165</v>
      </c>
      <c r="Y20" s="74">
        <v>1</v>
      </c>
      <c r="Z20" s="57">
        <v>1</v>
      </c>
      <c r="AA20" s="74">
        <v>1</v>
      </c>
      <c r="AB20" s="74">
        <v>1</v>
      </c>
      <c r="AC20" s="75">
        <v>1</v>
      </c>
      <c r="AD20" s="76">
        <v>0.24</v>
      </c>
      <c r="AE20" s="77">
        <v>0.24</v>
      </c>
      <c r="AF20" s="78"/>
      <c r="AG20" s="79"/>
      <c r="AH20" s="79"/>
      <c r="AI20" s="63">
        <f>AD20+AE20</f>
        <v>0.48</v>
      </c>
      <c r="AJ20" s="80"/>
      <c r="AK20" s="80">
        <v>1</v>
      </c>
      <c r="AL20" s="80"/>
      <c r="AM20" s="81" t="s">
        <v>166</v>
      </c>
      <c r="AN20" s="82" t="s">
        <v>167</v>
      </c>
      <c r="AO20" s="83" t="s">
        <v>168</v>
      </c>
      <c r="AP20" s="67" t="s">
        <v>167</v>
      </c>
      <c r="AQ20" s="84"/>
      <c r="AR20" s="84"/>
      <c r="AS20" s="85"/>
      <c r="AT20" s="85"/>
      <c r="AU20" s="68">
        <f t="shared" si="4"/>
        <v>1</v>
      </c>
      <c r="AV20" s="64">
        <f>AB20</f>
        <v>1</v>
      </c>
      <c r="AW20" s="284" t="s">
        <v>169</v>
      </c>
      <c r="AX20" s="86" t="s">
        <v>169</v>
      </c>
      <c r="AY20" s="27" t="s">
        <v>170</v>
      </c>
      <c r="AZ20" s="28"/>
      <c r="BA20" s="28"/>
      <c r="BB20" s="28"/>
      <c r="BC20" s="29"/>
      <c r="BD20" s="87"/>
    </row>
    <row r="21" spans="1:56" ht="122.4" x14ac:dyDescent="0.3">
      <c r="A21" s="316"/>
      <c r="B21" s="316"/>
      <c r="C21" s="316"/>
      <c r="D21" s="316"/>
      <c r="E21" s="316"/>
      <c r="F21" s="316"/>
      <c r="G21" s="316"/>
      <c r="H21" s="316"/>
      <c r="I21" s="316"/>
      <c r="J21" s="319"/>
      <c r="K21" s="319"/>
      <c r="L21" s="384"/>
      <c r="M21" s="384"/>
      <c r="N21" s="387"/>
      <c r="O21" s="387"/>
      <c r="P21" s="387"/>
      <c r="Q21" s="308"/>
      <c r="R21" s="72" t="s">
        <v>171</v>
      </c>
      <c r="S21" s="72" t="s">
        <v>172</v>
      </c>
      <c r="T21" s="72" t="s">
        <v>67</v>
      </c>
      <c r="U21" s="88">
        <v>0</v>
      </c>
      <c r="V21" s="17">
        <f t="shared" si="5"/>
        <v>5</v>
      </c>
      <c r="W21" s="18" t="s">
        <v>173</v>
      </c>
      <c r="X21" s="18" t="s">
        <v>174</v>
      </c>
      <c r="Y21" s="89">
        <v>5</v>
      </c>
      <c r="Z21" s="20">
        <v>5</v>
      </c>
      <c r="AA21" s="89">
        <v>5</v>
      </c>
      <c r="AB21" s="89">
        <v>5</v>
      </c>
      <c r="AC21" s="90">
        <v>5</v>
      </c>
      <c r="AD21" s="91">
        <v>1</v>
      </c>
      <c r="AE21" s="92">
        <v>1</v>
      </c>
      <c r="AF21" s="78"/>
      <c r="AG21" s="93"/>
      <c r="AH21" s="94"/>
      <c r="AI21" s="95">
        <f>AD21</f>
        <v>1</v>
      </c>
      <c r="AJ21" s="88"/>
      <c r="AK21" s="88">
        <v>5</v>
      </c>
      <c r="AL21" s="88"/>
      <c r="AM21" s="96" t="s">
        <v>175</v>
      </c>
      <c r="AN21" s="82" t="s">
        <v>167</v>
      </c>
      <c r="AO21" s="97" t="s">
        <v>176</v>
      </c>
      <c r="AP21" s="67" t="s">
        <v>167</v>
      </c>
      <c r="AQ21" s="91"/>
      <c r="AR21" s="91"/>
      <c r="AS21" s="92"/>
      <c r="AT21" s="92"/>
      <c r="AU21" s="17">
        <f t="shared" si="4"/>
        <v>20</v>
      </c>
      <c r="AV21" s="17">
        <f>+_xlfn.IFS(T21="Acumulado",Z21+AB21+AI21+AJ21+AL21,T21="Capacidad",AI21,T21="Flujo",AI21,T21="Reducción",AI21,T21="Stock",AI21)</f>
        <v>11</v>
      </c>
      <c r="AW21" s="308"/>
      <c r="AX21" s="86" t="s">
        <v>169</v>
      </c>
      <c r="AY21" s="27" t="s">
        <v>170</v>
      </c>
      <c r="AZ21" s="28"/>
      <c r="BA21" s="28"/>
      <c r="BB21" s="28"/>
      <c r="BC21" s="29"/>
      <c r="BD21" s="87"/>
    </row>
    <row r="22" spans="1:56" ht="409.6" x14ac:dyDescent="0.3">
      <c r="A22" s="316"/>
      <c r="B22" s="316"/>
      <c r="C22" s="316"/>
      <c r="D22" s="316"/>
      <c r="E22" s="316"/>
      <c r="F22" s="316"/>
      <c r="G22" s="316"/>
      <c r="H22" s="316"/>
      <c r="I22" s="316"/>
      <c r="J22" s="319"/>
      <c r="K22" s="319"/>
      <c r="L22" s="384"/>
      <c r="M22" s="384"/>
      <c r="N22" s="387"/>
      <c r="O22" s="387"/>
      <c r="P22" s="387"/>
      <c r="Q22" s="308"/>
      <c r="R22" s="72" t="s">
        <v>177</v>
      </c>
      <c r="S22" s="72" t="s">
        <v>178</v>
      </c>
      <c r="T22" s="72" t="s">
        <v>99</v>
      </c>
      <c r="U22" s="88">
        <v>0</v>
      </c>
      <c r="V22" s="17">
        <f t="shared" si="5"/>
        <v>1</v>
      </c>
      <c r="W22" s="18" t="s">
        <v>179</v>
      </c>
      <c r="X22" s="18" t="s">
        <v>180</v>
      </c>
      <c r="Y22" s="89">
        <v>1</v>
      </c>
      <c r="Z22" s="20">
        <v>1</v>
      </c>
      <c r="AA22" s="89">
        <v>1</v>
      </c>
      <c r="AB22" s="89">
        <v>1</v>
      </c>
      <c r="AC22" s="90">
        <v>1</v>
      </c>
      <c r="AD22" s="98">
        <v>0.24</v>
      </c>
      <c r="AE22" s="99">
        <v>0.24</v>
      </c>
      <c r="AF22" s="78"/>
      <c r="AG22" s="94"/>
      <c r="AH22" s="94"/>
      <c r="AI22" s="100">
        <f>AD22+AE22</f>
        <v>0.48</v>
      </c>
      <c r="AJ22" s="88"/>
      <c r="AK22" s="88">
        <v>1</v>
      </c>
      <c r="AL22" s="88"/>
      <c r="AM22" s="81" t="s">
        <v>181</v>
      </c>
      <c r="AN22" s="82" t="s">
        <v>167</v>
      </c>
      <c r="AO22" s="97" t="s">
        <v>182</v>
      </c>
      <c r="AP22" s="67" t="s">
        <v>167</v>
      </c>
      <c r="AQ22" s="91"/>
      <c r="AR22" s="91"/>
      <c r="AS22" s="92"/>
      <c r="AT22" s="92"/>
      <c r="AU22" s="64">
        <f t="shared" si="4"/>
        <v>1</v>
      </c>
      <c r="AV22" s="64">
        <f>AB22</f>
        <v>1</v>
      </c>
      <c r="AW22" s="308"/>
      <c r="AX22" s="86" t="s">
        <v>169</v>
      </c>
      <c r="AY22" s="27" t="s">
        <v>170</v>
      </c>
      <c r="AZ22" s="28"/>
      <c r="BA22" s="28"/>
      <c r="BB22" s="28"/>
      <c r="BC22" s="29"/>
      <c r="BD22" s="87"/>
    </row>
    <row r="23" spans="1:56" ht="409.6" x14ac:dyDescent="0.3">
      <c r="A23" s="316"/>
      <c r="B23" s="316"/>
      <c r="C23" s="316"/>
      <c r="D23" s="316"/>
      <c r="E23" s="316"/>
      <c r="F23" s="316"/>
      <c r="G23" s="316"/>
      <c r="H23" s="316"/>
      <c r="I23" s="316"/>
      <c r="J23" s="319"/>
      <c r="K23" s="319"/>
      <c r="L23" s="384"/>
      <c r="M23" s="384"/>
      <c r="N23" s="387"/>
      <c r="O23" s="387"/>
      <c r="P23" s="387"/>
      <c r="Q23" s="308"/>
      <c r="R23" s="72" t="s">
        <v>183</v>
      </c>
      <c r="S23" s="72" t="s">
        <v>184</v>
      </c>
      <c r="T23" s="72" t="s">
        <v>99</v>
      </c>
      <c r="U23" s="72">
        <v>0</v>
      </c>
      <c r="V23" s="80">
        <v>1</v>
      </c>
      <c r="W23" s="76" t="s">
        <v>185</v>
      </c>
      <c r="X23" s="76" t="s">
        <v>186</v>
      </c>
      <c r="Y23" s="74">
        <v>1</v>
      </c>
      <c r="Z23" s="57">
        <v>1</v>
      </c>
      <c r="AA23" s="74">
        <v>1</v>
      </c>
      <c r="AB23" s="74">
        <v>1</v>
      </c>
      <c r="AC23" s="75">
        <v>1</v>
      </c>
      <c r="AD23" s="76">
        <v>0.25</v>
      </c>
      <c r="AE23" s="101">
        <v>0.23</v>
      </c>
      <c r="AF23" s="102"/>
      <c r="AG23" s="79"/>
      <c r="AH23" s="79"/>
      <c r="AI23" s="63">
        <f>AD23+AE23</f>
        <v>0.48</v>
      </c>
      <c r="AJ23" s="80"/>
      <c r="AK23" s="80">
        <v>1</v>
      </c>
      <c r="AL23" s="80"/>
      <c r="AM23" s="103" t="s">
        <v>187</v>
      </c>
      <c r="AN23" s="82" t="s">
        <v>167</v>
      </c>
      <c r="AO23" s="104" t="s">
        <v>188</v>
      </c>
      <c r="AP23" s="67" t="s">
        <v>167</v>
      </c>
      <c r="AQ23" s="76"/>
      <c r="AR23" s="76"/>
      <c r="AS23" s="77"/>
      <c r="AT23" s="77"/>
      <c r="AU23" s="68">
        <f t="shared" si="4"/>
        <v>1</v>
      </c>
      <c r="AV23" s="64">
        <f>AB23</f>
        <v>1</v>
      </c>
      <c r="AW23" s="308"/>
      <c r="AX23" s="86" t="s">
        <v>169</v>
      </c>
      <c r="AY23" s="27" t="s">
        <v>170</v>
      </c>
      <c r="AZ23" s="28"/>
      <c r="BA23" s="28"/>
      <c r="BB23" s="28"/>
      <c r="BC23" s="29"/>
      <c r="BD23" s="87"/>
    </row>
    <row r="24" spans="1:56" ht="183.6" x14ac:dyDescent="0.3">
      <c r="A24" s="283"/>
      <c r="B24" s="283"/>
      <c r="C24" s="283"/>
      <c r="D24" s="283"/>
      <c r="E24" s="283"/>
      <c r="F24" s="283"/>
      <c r="G24" s="283"/>
      <c r="H24" s="283"/>
      <c r="I24" s="283"/>
      <c r="J24" s="320"/>
      <c r="K24" s="320"/>
      <c r="L24" s="385"/>
      <c r="M24" s="385"/>
      <c r="N24" s="388"/>
      <c r="O24" s="388"/>
      <c r="P24" s="388"/>
      <c r="Q24" s="285"/>
      <c r="R24" s="72" t="s">
        <v>189</v>
      </c>
      <c r="S24" s="72" t="s">
        <v>190</v>
      </c>
      <c r="T24" s="72" t="s">
        <v>99</v>
      </c>
      <c r="U24" s="72">
        <v>0</v>
      </c>
      <c r="V24" s="80">
        <v>1</v>
      </c>
      <c r="W24" s="76" t="s">
        <v>191</v>
      </c>
      <c r="X24" s="76" t="s">
        <v>192</v>
      </c>
      <c r="Y24" s="74">
        <v>1</v>
      </c>
      <c r="Z24" s="57">
        <v>1</v>
      </c>
      <c r="AA24" s="74">
        <v>1</v>
      </c>
      <c r="AB24" s="74">
        <v>1</v>
      </c>
      <c r="AC24" s="75">
        <v>1</v>
      </c>
      <c r="AD24" s="76">
        <v>0.24</v>
      </c>
      <c r="AE24" s="101">
        <v>0.24</v>
      </c>
      <c r="AF24" s="105"/>
      <c r="AG24" s="79"/>
      <c r="AH24" s="79"/>
      <c r="AI24" s="63">
        <f>AD24+AE24</f>
        <v>0.48</v>
      </c>
      <c r="AJ24" s="80"/>
      <c r="AK24" s="80">
        <v>1</v>
      </c>
      <c r="AL24" s="80"/>
      <c r="AM24" s="96" t="s">
        <v>193</v>
      </c>
      <c r="AN24" s="82" t="s">
        <v>167</v>
      </c>
      <c r="AO24" s="106" t="s">
        <v>194</v>
      </c>
      <c r="AP24" s="67" t="s">
        <v>167</v>
      </c>
      <c r="AQ24" s="76"/>
      <c r="AR24" s="76"/>
      <c r="AS24" s="77"/>
      <c r="AT24" s="77"/>
      <c r="AU24" s="68">
        <f t="shared" si="4"/>
        <v>1</v>
      </c>
      <c r="AV24" s="64">
        <f>AB24</f>
        <v>1</v>
      </c>
      <c r="AW24" s="285"/>
      <c r="AX24" s="86" t="s">
        <v>169</v>
      </c>
      <c r="AY24" s="27" t="s">
        <v>170</v>
      </c>
      <c r="AZ24" s="28"/>
      <c r="BA24" s="28"/>
      <c r="BB24" s="28"/>
      <c r="BC24" s="29"/>
      <c r="BD24" s="87"/>
    </row>
    <row r="25" spans="1:56" ht="271.95" customHeight="1" x14ac:dyDescent="0.3">
      <c r="A25" s="282" t="s">
        <v>55</v>
      </c>
      <c r="B25" s="282" t="s">
        <v>91</v>
      </c>
      <c r="C25" s="282" t="s">
        <v>62</v>
      </c>
      <c r="D25" s="282" t="s">
        <v>146</v>
      </c>
      <c r="E25" s="282" t="s">
        <v>195</v>
      </c>
      <c r="F25" s="282" t="s">
        <v>196</v>
      </c>
      <c r="G25" s="282" t="s">
        <v>61</v>
      </c>
      <c r="H25" s="282" t="s">
        <v>62</v>
      </c>
      <c r="I25" s="282" t="s">
        <v>62</v>
      </c>
      <c r="J25" s="361"/>
      <c r="K25" s="361"/>
      <c r="L25" s="377"/>
      <c r="M25" s="377"/>
      <c r="N25" s="380"/>
      <c r="O25" s="380"/>
      <c r="P25" s="380">
        <v>76139</v>
      </c>
      <c r="Q25" s="380" t="s">
        <v>197</v>
      </c>
      <c r="R25" s="356" t="s">
        <v>198</v>
      </c>
      <c r="S25" s="107" t="s">
        <v>199</v>
      </c>
      <c r="T25" s="72" t="s">
        <v>99</v>
      </c>
      <c r="U25" s="88">
        <v>0</v>
      </c>
      <c r="V25" s="17">
        <f t="shared" si="5"/>
        <v>4</v>
      </c>
      <c r="W25" s="108" t="s">
        <v>200</v>
      </c>
      <c r="X25" s="108" t="s">
        <v>201</v>
      </c>
      <c r="Y25" s="19">
        <v>4</v>
      </c>
      <c r="Z25" s="20">
        <v>4</v>
      </c>
      <c r="AA25" s="19">
        <v>4</v>
      </c>
      <c r="AB25" s="19">
        <v>4</v>
      </c>
      <c r="AC25" s="109">
        <v>4</v>
      </c>
      <c r="AD25" s="110">
        <v>4</v>
      </c>
      <c r="AE25" s="111">
        <v>4</v>
      </c>
      <c r="AF25" s="78"/>
      <c r="AG25" s="112"/>
      <c r="AH25" s="113"/>
      <c r="AI25" s="21">
        <f t="shared" ref="AI25" si="6">AB25</f>
        <v>4</v>
      </c>
      <c r="AJ25" s="109"/>
      <c r="AK25" s="109">
        <v>4</v>
      </c>
      <c r="AL25" s="109"/>
      <c r="AM25" s="18" t="s">
        <v>202</v>
      </c>
      <c r="AN25" s="18" t="s">
        <v>152</v>
      </c>
      <c r="AO25" s="114" t="s">
        <v>203</v>
      </c>
      <c r="AP25" s="114" t="s">
        <v>152</v>
      </c>
      <c r="AQ25" s="110"/>
      <c r="AR25" s="110"/>
      <c r="AS25" s="115"/>
      <c r="AT25" s="115"/>
      <c r="AU25" s="17">
        <f t="shared" si="4"/>
        <v>4</v>
      </c>
      <c r="AV25" s="17">
        <f>+_xlfn.IFS(T25="Acumulado",Z25+AI25+AJ25+AL25,T25="Capacidad",AI25,T25="Flujo",AI25,T25="Reducción",AI25,T25="Stock",AI25)</f>
        <v>4</v>
      </c>
      <c r="AW25" s="353" t="s">
        <v>204</v>
      </c>
      <c r="AX25" s="107" t="s">
        <v>204</v>
      </c>
      <c r="AY25" s="27" t="s">
        <v>205</v>
      </c>
      <c r="AZ25" s="28"/>
      <c r="BA25" s="28"/>
      <c r="BB25" s="28"/>
      <c r="BC25" s="29"/>
      <c r="BD25" s="29"/>
    </row>
    <row r="26" spans="1:56" ht="102" customHeight="1" x14ac:dyDescent="0.3">
      <c r="A26" s="316"/>
      <c r="B26" s="316"/>
      <c r="C26" s="316"/>
      <c r="D26" s="316"/>
      <c r="E26" s="316"/>
      <c r="F26" s="316"/>
      <c r="G26" s="316"/>
      <c r="H26" s="316"/>
      <c r="I26" s="316"/>
      <c r="J26" s="362"/>
      <c r="K26" s="362"/>
      <c r="L26" s="378"/>
      <c r="M26" s="378"/>
      <c r="N26" s="381"/>
      <c r="O26" s="381"/>
      <c r="P26" s="381"/>
      <c r="Q26" s="381"/>
      <c r="R26" s="356"/>
      <c r="S26" s="107" t="s">
        <v>206</v>
      </c>
      <c r="T26" s="109" t="s">
        <v>67</v>
      </c>
      <c r="U26" s="109">
        <v>4776</v>
      </c>
      <c r="V26" s="109">
        <v>4776</v>
      </c>
      <c r="W26" s="108" t="s">
        <v>207</v>
      </c>
      <c r="X26" s="108" t="s">
        <v>208</v>
      </c>
      <c r="Y26" s="19">
        <v>49000</v>
      </c>
      <c r="Z26" s="20">
        <v>54594</v>
      </c>
      <c r="AA26" s="19">
        <v>36477</v>
      </c>
      <c r="AB26" s="19">
        <v>305</v>
      </c>
      <c r="AC26" s="109">
        <v>9680</v>
      </c>
      <c r="AD26" s="110">
        <v>26666</v>
      </c>
      <c r="AE26" s="111">
        <v>3496</v>
      </c>
      <c r="AF26" s="44"/>
      <c r="AG26" s="112"/>
      <c r="AH26" s="113"/>
      <c r="AI26" s="21">
        <f>AD26+AE26+AG26+AH26</f>
        <v>30162</v>
      </c>
      <c r="AJ26" s="109"/>
      <c r="AK26" s="109">
        <v>9480</v>
      </c>
      <c r="AL26" s="109"/>
      <c r="AM26" s="18" t="s">
        <v>209</v>
      </c>
      <c r="AN26" s="18" t="s">
        <v>152</v>
      </c>
      <c r="AO26" s="114" t="s">
        <v>210</v>
      </c>
      <c r="AP26" s="114" t="s">
        <v>152</v>
      </c>
      <c r="AQ26" s="110"/>
      <c r="AR26" s="110"/>
      <c r="AS26" s="115"/>
      <c r="AT26" s="115"/>
      <c r="AU26" s="17">
        <f t="shared" si="4"/>
        <v>104637</v>
      </c>
      <c r="AV26" s="17">
        <f>+_xlfn.IFS(T26="Acumulado",Z26+AB26+AI26+AJ26+AL26,T26="Capacidad",AI26,T26="Flujo",AI26,T26="Reducción",AI26,T26="Stock",AI26)</f>
        <v>85061</v>
      </c>
      <c r="AW26" s="354"/>
      <c r="AX26" s="107" t="s">
        <v>204</v>
      </c>
      <c r="AY26" s="27" t="s">
        <v>205</v>
      </c>
      <c r="AZ26" s="28"/>
      <c r="BA26" s="28"/>
      <c r="BB26" s="28"/>
      <c r="BC26" s="29"/>
      <c r="BD26" s="29"/>
    </row>
    <row r="27" spans="1:56" ht="122.4" x14ac:dyDescent="0.3">
      <c r="A27" s="316"/>
      <c r="B27" s="316"/>
      <c r="C27" s="316"/>
      <c r="D27" s="316"/>
      <c r="E27" s="316"/>
      <c r="F27" s="316"/>
      <c r="G27" s="316"/>
      <c r="H27" s="316"/>
      <c r="I27" s="316"/>
      <c r="J27" s="362"/>
      <c r="K27" s="362"/>
      <c r="L27" s="378"/>
      <c r="M27" s="378"/>
      <c r="N27" s="381"/>
      <c r="O27" s="381"/>
      <c r="P27" s="381"/>
      <c r="Q27" s="381"/>
      <c r="R27" s="356"/>
      <c r="S27" s="107" t="s">
        <v>211</v>
      </c>
      <c r="T27" s="109" t="s">
        <v>67</v>
      </c>
      <c r="U27" s="109">
        <v>0</v>
      </c>
      <c r="V27" s="17">
        <f t="shared" si="5"/>
        <v>3262</v>
      </c>
      <c r="W27" s="108" t="s">
        <v>212</v>
      </c>
      <c r="X27" s="108" t="s">
        <v>213</v>
      </c>
      <c r="Y27" s="19">
        <v>6000</v>
      </c>
      <c r="Z27" s="20">
        <v>3262</v>
      </c>
      <c r="AA27" s="19">
        <v>2000</v>
      </c>
      <c r="AB27" s="19">
        <v>0</v>
      </c>
      <c r="AC27" s="109">
        <v>2000</v>
      </c>
      <c r="AD27" s="110">
        <v>0</v>
      </c>
      <c r="AE27" s="111">
        <v>0</v>
      </c>
      <c r="AF27" s="44"/>
      <c r="AG27" s="112"/>
      <c r="AH27" s="113"/>
      <c r="AI27" s="21">
        <f>AD27+AE27+AG27+AH27</f>
        <v>0</v>
      </c>
      <c r="AJ27" s="109"/>
      <c r="AK27" s="109">
        <v>2000</v>
      </c>
      <c r="AL27" s="109"/>
      <c r="AM27" s="18" t="s">
        <v>214</v>
      </c>
      <c r="AN27" s="18" t="s">
        <v>152</v>
      </c>
      <c r="AO27" s="114" t="s">
        <v>215</v>
      </c>
      <c r="AP27" s="114" t="s">
        <v>152</v>
      </c>
      <c r="AQ27" s="110"/>
      <c r="AR27" s="110"/>
      <c r="AS27" s="115"/>
      <c r="AT27" s="115"/>
      <c r="AU27" s="17">
        <f t="shared" si="4"/>
        <v>12000</v>
      </c>
      <c r="AV27" s="17">
        <f>+_xlfn.IFS(T27="Acumulado",Z27+AB27+AI27+AJ27+AL27,T27="Capacidad",AI27,T27="Flujo",AI27,T27="Reducción",AI27,T27="Stock",AI27)</f>
        <v>3262</v>
      </c>
      <c r="AW27" s="354"/>
      <c r="AX27" s="107" t="s">
        <v>204</v>
      </c>
      <c r="AY27" s="27" t="s">
        <v>205</v>
      </c>
      <c r="AZ27" s="28"/>
      <c r="BA27" s="28"/>
      <c r="BB27" s="28"/>
      <c r="BC27" s="29"/>
      <c r="BD27" s="29"/>
    </row>
    <row r="28" spans="1:56" ht="122.4" x14ac:dyDescent="0.3">
      <c r="A28" s="316"/>
      <c r="B28" s="316"/>
      <c r="C28" s="316"/>
      <c r="D28" s="316"/>
      <c r="E28" s="316"/>
      <c r="F28" s="316"/>
      <c r="G28" s="316"/>
      <c r="H28" s="316"/>
      <c r="I28" s="316"/>
      <c r="J28" s="362"/>
      <c r="K28" s="362"/>
      <c r="L28" s="378"/>
      <c r="M28" s="378"/>
      <c r="N28" s="381"/>
      <c r="O28" s="381"/>
      <c r="P28" s="381"/>
      <c r="Q28" s="381"/>
      <c r="R28" s="356" t="s">
        <v>198</v>
      </c>
      <c r="S28" s="109" t="s">
        <v>216</v>
      </c>
      <c r="T28" s="109" t="s">
        <v>67</v>
      </c>
      <c r="U28" s="109">
        <v>19108</v>
      </c>
      <c r="V28" s="109">
        <v>19108</v>
      </c>
      <c r="W28" s="108" t="s">
        <v>217</v>
      </c>
      <c r="X28" s="108" t="s">
        <v>218</v>
      </c>
      <c r="Y28" s="19">
        <v>550600</v>
      </c>
      <c r="Z28" s="20">
        <v>1477496</v>
      </c>
      <c r="AA28" s="19">
        <v>350958</v>
      </c>
      <c r="AB28" s="19">
        <v>2006</v>
      </c>
      <c r="AC28" s="109">
        <v>106400</v>
      </c>
      <c r="AD28" s="110">
        <v>0</v>
      </c>
      <c r="AE28" s="111">
        <v>321231</v>
      </c>
      <c r="AF28" s="44"/>
      <c r="AG28" s="112"/>
      <c r="AH28" s="113"/>
      <c r="AI28" s="21">
        <f>AD28+AE28+AG28+AH28</f>
        <v>321231</v>
      </c>
      <c r="AJ28" s="109"/>
      <c r="AK28" s="109">
        <v>105400</v>
      </c>
      <c r="AL28" s="109"/>
      <c r="AM28" s="18" t="s">
        <v>219</v>
      </c>
      <c r="AN28" s="18" t="s">
        <v>152</v>
      </c>
      <c r="AO28" s="114" t="s">
        <v>220</v>
      </c>
      <c r="AP28" s="114" t="s">
        <v>152</v>
      </c>
      <c r="AQ28" s="110"/>
      <c r="AR28" s="110"/>
      <c r="AS28" s="115"/>
      <c r="AT28" s="115"/>
      <c r="AU28" s="17">
        <f t="shared" si="4"/>
        <v>1113358</v>
      </c>
      <c r="AV28" s="17">
        <f>+_xlfn.IFS(T28="Acumulado",Z28+AB28+AI28+AJ28+AL28,T28="Capacidad",AI28,T28="Flujo",AI28,T28="Reducción",AI28,T28="Stock",AI28)</f>
        <v>1800733</v>
      </c>
      <c r="AW28" s="354"/>
      <c r="AX28" s="107" t="s">
        <v>204</v>
      </c>
      <c r="AY28" s="27" t="s">
        <v>205</v>
      </c>
      <c r="AZ28" s="28"/>
      <c r="BA28" s="28"/>
      <c r="BB28" s="28"/>
      <c r="BC28" s="29"/>
      <c r="BD28" s="29"/>
    </row>
    <row r="29" spans="1:56" ht="234" customHeight="1" x14ac:dyDescent="0.3">
      <c r="A29" s="316"/>
      <c r="B29" s="316"/>
      <c r="C29" s="316"/>
      <c r="D29" s="316"/>
      <c r="E29" s="316"/>
      <c r="F29" s="316"/>
      <c r="G29" s="316"/>
      <c r="H29" s="316"/>
      <c r="I29" s="316"/>
      <c r="J29" s="362"/>
      <c r="K29" s="362"/>
      <c r="L29" s="378"/>
      <c r="M29" s="378"/>
      <c r="N29" s="381"/>
      <c r="O29" s="381"/>
      <c r="P29" s="381"/>
      <c r="Q29" s="381"/>
      <c r="R29" s="356"/>
      <c r="S29" s="117" t="s">
        <v>221</v>
      </c>
      <c r="T29" s="117" t="s">
        <v>99</v>
      </c>
      <c r="U29" s="117">
        <v>1</v>
      </c>
      <c r="V29" s="117">
        <v>1</v>
      </c>
      <c r="W29" s="108" t="s">
        <v>222</v>
      </c>
      <c r="X29" s="108" t="s">
        <v>223</v>
      </c>
      <c r="Y29" s="118">
        <v>1</v>
      </c>
      <c r="Z29" s="57">
        <v>1</v>
      </c>
      <c r="AA29" s="118">
        <v>1</v>
      </c>
      <c r="AB29" s="118">
        <v>1</v>
      </c>
      <c r="AC29" s="117">
        <v>1</v>
      </c>
      <c r="AD29" s="119">
        <v>1</v>
      </c>
      <c r="AE29" s="120">
        <v>1</v>
      </c>
      <c r="AF29" s="102"/>
      <c r="AG29" s="121"/>
      <c r="AH29" s="122"/>
      <c r="AI29" s="63">
        <f>AB29</f>
        <v>1</v>
      </c>
      <c r="AJ29" s="117"/>
      <c r="AK29" s="117">
        <v>1</v>
      </c>
      <c r="AL29" s="123"/>
      <c r="AM29" s="124" t="s">
        <v>224</v>
      </c>
      <c r="AN29" s="124" t="s">
        <v>152</v>
      </c>
      <c r="AO29" s="114" t="s">
        <v>703</v>
      </c>
      <c r="AP29" s="114" t="s">
        <v>152</v>
      </c>
      <c r="AQ29" s="125"/>
      <c r="AR29" s="125"/>
      <c r="AS29" s="115"/>
      <c r="AT29" s="126"/>
      <c r="AU29" s="68">
        <f t="shared" si="4"/>
        <v>1</v>
      </c>
      <c r="AV29" s="64">
        <f>+_xlfn.IFS(T29="Acumulado",Z29+AI29+AJ29+AL29,T29="Capacidad",AI29,T29="Flujo",AI29,T29="Reducción",AI29,T29="Stock",AI29)</f>
        <v>1</v>
      </c>
      <c r="AW29" s="354"/>
      <c r="AX29" s="107" t="s">
        <v>204</v>
      </c>
      <c r="AY29" s="27" t="s">
        <v>205</v>
      </c>
      <c r="AZ29" s="28"/>
      <c r="BA29" s="28"/>
      <c r="BB29" s="28"/>
      <c r="BC29" s="29"/>
      <c r="BD29" s="29"/>
    </row>
    <row r="30" spans="1:56" ht="95.4" customHeight="1" x14ac:dyDescent="0.3">
      <c r="A30" s="316"/>
      <c r="B30" s="316"/>
      <c r="C30" s="316"/>
      <c r="D30" s="316"/>
      <c r="E30" s="316"/>
      <c r="F30" s="316"/>
      <c r="G30" s="316"/>
      <c r="H30" s="316"/>
      <c r="I30" s="316"/>
      <c r="J30" s="362"/>
      <c r="K30" s="362"/>
      <c r="L30" s="378"/>
      <c r="M30" s="378"/>
      <c r="N30" s="381"/>
      <c r="O30" s="381"/>
      <c r="P30" s="381"/>
      <c r="Q30" s="381"/>
      <c r="R30" s="356"/>
      <c r="S30" s="107" t="s">
        <v>225</v>
      </c>
      <c r="T30" s="109" t="s">
        <v>67</v>
      </c>
      <c r="U30" s="109">
        <v>3083</v>
      </c>
      <c r="V30" s="109">
        <v>3083</v>
      </c>
      <c r="W30" s="108" t="s">
        <v>226</v>
      </c>
      <c r="X30" s="108" t="s">
        <v>227</v>
      </c>
      <c r="Y30" s="19">
        <v>1353</v>
      </c>
      <c r="Z30" s="20">
        <v>1691</v>
      </c>
      <c r="AA30" s="19">
        <v>1619</v>
      </c>
      <c r="AB30" s="19">
        <v>0</v>
      </c>
      <c r="AC30" s="109">
        <v>255</v>
      </c>
      <c r="AD30" s="110">
        <v>0</v>
      </c>
      <c r="AE30" s="111">
        <v>0</v>
      </c>
      <c r="AF30" s="44"/>
      <c r="AG30" s="112"/>
      <c r="AH30" s="113"/>
      <c r="AI30" s="21">
        <f t="shared" ref="AI30:AI54" si="7">AD30+AE30+AG30+AH30</f>
        <v>0</v>
      </c>
      <c r="AJ30" s="109"/>
      <c r="AK30" s="109">
        <v>256</v>
      </c>
      <c r="AL30" s="109"/>
      <c r="AM30" s="18" t="s">
        <v>228</v>
      </c>
      <c r="AN30" s="18" t="s">
        <v>152</v>
      </c>
      <c r="AO30" s="114" t="s">
        <v>229</v>
      </c>
      <c r="AP30" s="114" t="s">
        <v>152</v>
      </c>
      <c r="AQ30" s="110"/>
      <c r="AR30" s="110"/>
      <c r="AS30" s="115"/>
      <c r="AT30" s="115"/>
      <c r="AU30" s="17">
        <f t="shared" si="4"/>
        <v>3483</v>
      </c>
      <c r="AV30" s="17">
        <f t="shared" ref="AV30:AV40" si="8">+_xlfn.IFS(T30="Acumulado",Z30+AB30+AI30+AJ30+AL30,T30="Capacidad",AI30,T30="Flujo",AI30,T30="Reducción",AI30,T30="Stock",AI30)</f>
        <v>1691</v>
      </c>
      <c r="AW30" s="354"/>
      <c r="AX30" s="107" t="s">
        <v>204</v>
      </c>
      <c r="AY30" s="27" t="s">
        <v>205</v>
      </c>
      <c r="AZ30" s="28"/>
      <c r="BA30" s="28"/>
      <c r="BB30" s="28"/>
      <c r="BC30" s="29"/>
      <c r="BD30" s="29"/>
    </row>
    <row r="31" spans="1:56" ht="99.6" customHeight="1" x14ac:dyDescent="0.3">
      <c r="A31" s="316"/>
      <c r="B31" s="316"/>
      <c r="C31" s="316"/>
      <c r="D31" s="316"/>
      <c r="E31" s="316"/>
      <c r="F31" s="316"/>
      <c r="G31" s="316"/>
      <c r="H31" s="316"/>
      <c r="I31" s="316"/>
      <c r="J31" s="362"/>
      <c r="K31" s="362"/>
      <c r="L31" s="378"/>
      <c r="M31" s="378"/>
      <c r="N31" s="381"/>
      <c r="O31" s="381"/>
      <c r="P31" s="381"/>
      <c r="Q31" s="381"/>
      <c r="R31" s="356" t="s">
        <v>230</v>
      </c>
      <c r="S31" s="107" t="s">
        <v>231</v>
      </c>
      <c r="T31" s="107" t="s">
        <v>67</v>
      </c>
      <c r="U31" s="109">
        <v>0</v>
      </c>
      <c r="V31" s="17">
        <f t="shared" ref="V31" si="9">Z31</f>
        <v>877</v>
      </c>
      <c r="W31" s="108" t="s">
        <v>232</v>
      </c>
      <c r="X31" s="108" t="s">
        <v>233</v>
      </c>
      <c r="Y31" s="19">
        <v>2000</v>
      </c>
      <c r="Z31" s="20">
        <v>877</v>
      </c>
      <c r="AA31" s="19">
        <v>2000</v>
      </c>
      <c r="AB31" s="19">
        <v>605</v>
      </c>
      <c r="AC31" s="109">
        <v>2000</v>
      </c>
      <c r="AD31" s="110">
        <v>1608</v>
      </c>
      <c r="AE31" s="111">
        <v>0</v>
      </c>
      <c r="AF31" s="44"/>
      <c r="AG31" s="112"/>
      <c r="AH31" s="113"/>
      <c r="AI31" s="21">
        <f t="shared" si="7"/>
        <v>1608</v>
      </c>
      <c r="AJ31" s="109"/>
      <c r="AK31" s="109">
        <v>2000</v>
      </c>
      <c r="AL31" s="109"/>
      <c r="AM31" s="18" t="s">
        <v>234</v>
      </c>
      <c r="AN31" s="18" t="s">
        <v>152</v>
      </c>
      <c r="AO31" s="114" t="s">
        <v>235</v>
      </c>
      <c r="AP31" s="114" t="s">
        <v>236</v>
      </c>
      <c r="AQ31" s="110"/>
      <c r="AR31" s="110"/>
      <c r="AS31" s="115"/>
      <c r="AT31" s="115"/>
      <c r="AU31" s="17">
        <f t="shared" si="4"/>
        <v>8000</v>
      </c>
      <c r="AV31" s="17">
        <f t="shared" si="8"/>
        <v>3090</v>
      </c>
      <c r="AW31" s="354"/>
      <c r="AX31" s="107" t="s">
        <v>204</v>
      </c>
      <c r="AY31" s="27" t="s">
        <v>205</v>
      </c>
      <c r="AZ31" s="28"/>
      <c r="BA31" s="28"/>
      <c r="BB31" s="28"/>
      <c r="BC31" s="29"/>
      <c r="BD31" s="29"/>
    </row>
    <row r="32" spans="1:56" ht="367.2" x14ac:dyDescent="0.3">
      <c r="A32" s="316"/>
      <c r="B32" s="316"/>
      <c r="C32" s="316"/>
      <c r="D32" s="316"/>
      <c r="E32" s="316"/>
      <c r="F32" s="316"/>
      <c r="G32" s="316"/>
      <c r="H32" s="316"/>
      <c r="I32" s="316"/>
      <c r="J32" s="362"/>
      <c r="K32" s="362"/>
      <c r="L32" s="378"/>
      <c r="M32" s="378"/>
      <c r="N32" s="381"/>
      <c r="O32" s="381"/>
      <c r="P32" s="381"/>
      <c r="Q32" s="381"/>
      <c r="R32" s="356"/>
      <c r="S32" s="107" t="s">
        <v>237</v>
      </c>
      <c r="T32" s="107" t="s">
        <v>67</v>
      </c>
      <c r="U32" s="109">
        <v>9742</v>
      </c>
      <c r="V32" s="109">
        <v>9742</v>
      </c>
      <c r="W32" s="108" t="s">
        <v>232</v>
      </c>
      <c r="X32" s="108" t="s">
        <v>233</v>
      </c>
      <c r="Y32" s="19">
        <v>2000</v>
      </c>
      <c r="Z32" s="20">
        <v>877</v>
      </c>
      <c r="AA32" s="19">
        <v>2000</v>
      </c>
      <c r="AB32" s="19">
        <v>605</v>
      </c>
      <c r="AC32" s="109">
        <v>2000</v>
      </c>
      <c r="AD32" s="110">
        <v>1608</v>
      </c>
      <c r="AE32" s="111">
        <v>0</v>
      </c>
      <c r="AF32" s="44"/>
      <c r="AG32" s="112"/>
      <c r="AH32" s="113"/>
      <c r="AI32" s="21">
        <f t="shared" si="7"/>
        <v>1608</v>
      </c>
      <c r="AJ32" s="109"/>
      <c r="AK32" s="109">
        <v>2000</v>
      </c>
      <c r="AL32" s="109"/>
      <c r="AM32" s="18" t="s">
        <v>234</v>
      </c>
      <c r="AN32" s="18" t="s">
        <v>152</v>
      </c>
      <c r="AO32" s="114" t="s">
        <v>235</v>
      </c>
      <c r="AP32" s="114" t="s">
        <v>236</v>
      </c>
      <c r="AQ32" s="110"/>
      <c r="AR32" s="110"/>
      <c r="AS32" s="115"/>
      <c r="AT32" s="115"/>
      <c r="AU32" s="17">
        <f t="shared" si="4"/>
        <v>8000</v>
      </c>
      <c r="AV32" s="17">
        <f t="shared" si="8"/>
        <v>3090</v>
      </c>
      <c r="AW32" s="354"/>
      <c r="AX32" s="107" t="s">
        <v>204</v>
      </c>
      <c r="AY32" s="27" t="s">
        <v>205</v>
      </c>
      <c r="AZ32" s="28"/>
      <c r="BA32" s="28"/>
      <c r="BB32" s="28"/>
      <c r="BC32" s="29"/>
      <c r="BD32" s="29"/>
    </row>
    <row r="33" spans="1:56" ht="409.6" x14ac:dyDescent="0.3">
      <c r="A33" s="316"/>
      <c r="B33" s="316"/>
      <c r="C33" s="316"/>
      <c r="D33" s="316"/>
      <c r="E33" s="316"/>
      <c r="F33" s="316"/>
      <c r="G33" s="316"/>
      <c r="H33" s="316"/>
      <c r="I33" s="316"/>
      <c r="J33" s="362"/>
      <c r="K33" s="362"/>
      <c r="L33" s="378"/>
      <c r="M33" s="378"/>
      <c r="N33" s="381"/>
      <c r="O33" s="381"/>
      <c r="P33" s="381"/>
      <c r="Q33" s="381"/>
      <c r="R33" s="356"/>
      <c r="S33" s="107" t="s">
        <v>238</v>
      </c>
      <c r="T33" s="107" t="s">
        <v>67</v>
      </c>
      <c r="U33" s="109">
        <v>1</v>
      </c>
      <c r="V33" s="109">
        <v>1</v>
      </c>
      <c r="W33" s="108" t="s">
        <v>239</v>
      </c>
      <c r="X33" s="108" t="s">
        <v>240</v>
      </c>
      <c r="Y33" s="19">
        <v>16</v>
      </c>
      <c r="Z33" s="20">
        <v>16</v>
      </c>
      <c r="AA33" s="19">
        <v>15</v>
      </c>
      <c r="AB33" s="19">
        <v>15</v>
      </c>
      <c r="AC33" s="109">
        <v>15</v>
      </c>
      <c r="AD33" s="110">
        <v>0</v>
      </c>
      <c r="AE33" s="111">
        <v>0</v>
      </c>
      <c r="AF33" s="44"/>
      <c r="AG33" s="112"/>
      <c r="AH33" s="113"/>
      <c r="AI33" s="21">
        <f t="shared" si="7"/>
        <v>0</v>
      </c>
      <c r="AJ33" s="109"/>
      <c r="AK33" s="109">
        <v>15</v>
      </c>
      <c r="AL33" s="109"/>
      <c r="AM33" s="18" t="s">
        <v>241</v>
      </c>
      <c r="AN33" s="18" t="s">
        <v>152</v>
      </c>
      <c r="AO33" s="114" t="s">
        <v>242</v>
      </c>
      <c r="AP33" s="114" t="s">
        <v>236</v>
      </c>
      <c r="AQ33" s="110"/>
      <c r="AR33" s="110"/>
      <c r="AS33" s="115"/>
      <c r="AT33" s="115"/>
      <c r="AU33" s="17">
        <f t="shared" si="4"/>
        <v>61</v>
      </c>
      <c r="AV33" s="17">
        <f t="shared" si="8"/>
        <v>31</v>
      </c>
      <c r="AW33" s="354"/>
      <c r="AX33" s="107" t="s">
        <v>204</v>
      </c>
      <c r="AY33" s="27" t="s">
        <v>205</v>
      </c>
      <c r="AZ33" s="28"/>
      <c r="BA33" s="28"/>
      <c r="BB33" s="28"/>
      <c r="BC33" s="29"/>
      <c r="BD33" s="29"/>
    </row>
    <row r="34" spans="1:56" ht="204" x14ac:dyDescent="0.3">
      <c r="A34" s="316"/>
      <c r="B34" s="316"/>
      <c r="C34" s="316"/>
      <c r="D34" s="316"/>
      <c r="E34" s="316"/>
      <c r="F34" s="316"/>
      <c r="G34" s="316"/>
      <c r="H34" s="316"/>
      <c r="I34" s="316"/>
      <c r="J34" s="362"/>
      <c r="K34" s="362"/>
      <c r="L34" s="378"/>
      <c r="M34" s="378"/>
      <c r="N34" s="381"/>
      <c r="O34" s="381"/>
      <c r="P34" s="381"/>
      <c r="Q34" s="381"/>
      <c r="R34" s="356"/>
      <c r="S34" s="107" t="s">
        <v>243</v>
      </c>
      <c r="T34" s="107" t="s">
        <v>67</v>
      </c>
      <c r="U34" s="109">
        <v>347200</v>
      </c>
      <c r="V34" s="109">
        <v>347200</v>
      </c>
      <c r="W34" s="108" t="s">
        <v>244</v>
      </c>
      <c r="X34" s="108" t="s">
        <v>245</v>
      </c>
      <c r="Y34" s="19">
        <v>20000</v>
      </c>
      <c r="Z34" s="20">
        <v>10309</v>
      </c>
      <c r="AA34" s="19">
        <v>16000</v>
      </c>
      <c r="AB34" s="19">
        <v>9295</v>
      </c>
      <c r="AC34" s="109">
        <v>16000</v>
      </c>
      <c r="AD34" s="110">
        <v>19654</v>
      </c>
      <c r="AE34" s="111">
        <v>0</v>
      </c>
      <c r="AF34" s="44"/>
      <c r="AG34" s="112"/>
      <c r="AH34" s="113"/>
      <c r="AI34" s="21">
        <f t="shared" si="7"/>
        <v>19654</v>
      </c>
      <c r="AJ34" s="109"/>
      <c r="AK34" s="109">
        <v>16000</v>
      </c>
      <c r="AL34" s="109"/>
      <c r="AM34" s="18" t="s">
        <v>246</v>
      </c>
      <c r="AN34" s="18" t="s">
        <v>152</v>
      </c>
      <c r="AO34" s="114" t="s">
        <v>247</v>
      </c>
      <c r="AP34" s="114" t="s">
        <v>236</v>
      </c>
      <c r="AQ34" s="110"/>
      <c r="AR34" s="110"/>
      <c r="AS34" s="115"/>
      <c r="AT34" s="115"/>
      <c r="AU34" s="17">
        <f t="shared" si="4"/>
        <v>68000</v>
      </c>
      <c r="AV34" s="17">
        <f t="shared" si="8"/>
        <v>39258</v>
      </c>
      <c r="AW34" s="354"/>
      <c r="AX34" s="107" t="s">
        <v>204</v>
      </c>
      <c r="AY34" s="27" t="s">
        <v>205</v>
      </c>
      <c r="AZ34" s="28"/>
      <c r="BA34" s="28"/>
      <c r="BB34" s="28"/>
      <c r="BC34" s="29"/>
      <c r="BD34" s="29"/>
    </row>
    <row r="35" spans="1:56" ht="367.2" x14ac:dyDescent="0.3">
      <c r="A35" s="316"/>
      <c r="B35" s="316"/>
      <c r="C35" s="316"/>
      <c r="D35" s="316"/>
      <c r="E35" s="316"/>
      <c r="F35" s="316"/>
      <c r="G35" s="316"/>
      <c r="H35" s="316"/>
      <c r="I35" s="316"/>
      <c r="J35" s="362"/>
      <c r="K35" s="362"/>
      <c r="L35" s="378"/>
      <c r="M35" s="378"/>
      <c r="N35" s="381"/>
      <c r="O35" s="381"/>
      <c r="P35" s="381"/>
      <c r="Q35" s="381"/>
      <c r="R35" s="356"/>
      <c r="S35" s="107" t="s">
        <v>248</v>
      </c>
      <c r="T35" s="107" t="s">
        <v>67</v>
      </c>
      <c r="U35" s="109">
        <v>33942</v>
      </c>
      <c r="V35" s="109">
        <v>33942</v>
      </c>
      <c r="W35" s="108" t="s">
        <v>249</v>
      </c>
      <c r="X35" s="108" t="s">
        <v>250</v>
      </c>
      <c r="Y35" s="19">
        <v>3000</v>
      </c>
      <c r="Z35" s="20">
        <v>3243</v>
      </c>
      <c r="AA35" s="19">
        <v>2550</v>
      </c>
      <c r="AB35" s="19">
        <v>3377</v>
      </c>
      <c r="AC35" s="109">
        <v>2550</v>
      </c>
      <c r="AD35" s="110">
        <v>0</v>
      </c>
      <c r="AE35" s="111">
        <v>0</v>
      </c>
      <c r="AF35" s="44"/>
      <c r="AG35" s="112"/>
      <c r="AH35" s="113"/>
      <c r="AI35" s="21">
        <f t="shared" si="7"/>
        <v>0</v>
      </c>
      <c r="AJ35" s="109"/>
      <c r="AK35" s="109">
        <v>2550</v>
      </c>
      <c r="AL35" s="109"/>
      <c r="AM35" s="18" t="s">
        <v>251</v>
      </c>
      <c r="AN35" s="18" t="s">
        <v>152</v>
      </c>
      <c r="AO35" s="114" t="s">
        <v>252</v>
      </c>
      <c r="AP35" s="114" t="s">
        <v>236</v>
      </c>
      <c r="AQ35" s="110"/>
      <c r="AR35" s="110"/>
      <c r="AS35" s="115"/>
      <c r="AT35" s="115"/>
      <c r="AU35" s="17">
        <f t="shared" si="4"/>
        <v>10650</v>
      </c>
      <c r="AV35" s="17">
        <f t="shared" si="8"/>
        <v>6620</v>
      </c>
      <c r="AW35" s="354"/>
      <c r="AX35" s="107" t="s">
        <v>204</v>
      </c>
      <c r="AY35" s="27" t="s">
        <v>205</v>
      </c>
      <c r="AZ35" s="28"/>
      <c r="BA35" s="28"/>
      <c r="BB35" s="28"/>
      <c r="BC35" s="29"/>
      <c r="BD35" s="29"/>
    </row>
    <row r="36" spans="1:56" ht="81.599999999999994" customHeight="1" x14ac:dyDescent="0.3">
      <c r="A36" s="316"/>
      <c r="B36" s="316"/>
      <c r="C36" s="316"/>
      <c r="D36" s="316"/>
      <c r="E36" s="316"/>
      <c r="F36" s="316"/>
      <c r="G36" s="316"/>
      <c r="H36" s="316"/>
      <c r="I36" s="316"/>
      <c r="J36" s="362"/>
      <c r="K36" s="362"/>
      <c r="L36" s="378"/>
      <c r="M36" s="378"/>
      <c r="N36" s="381"/>
      <c r="O36" s="381"/>
      <c r="P36" s="381"/>
      <c r="Q36" s="381"/>
      <c r="R36" s="307" t="s">
        <v>253</v>
      </c>
      <c r="S36" s="72" t="s">
        <v>254</v>
      </c>
      <c r="T36" s="109" t="s">
        <v>67</v>
      </c>
      <c r="U36" s="88">
        <v>30000</v>
      </c>
      <c r="V36" s="88">
        <v>30000</v>
      </c>
      <c r="W36" s="108" t="s">
        <v>255</v>
      </c>
      <c r="X36" s="108" t="s">
        <v>256</v>
      </c>
      <c r="Y36" s="89">
        <v>17750</v>
      </c>
      <c r="Z36" s="20">
        <v>40444</v>
      </c>
      <c r="AA36" s="89">
        <v>42000</v>
      </c>
      <c r="AB36" s="89">
        <v>48057</v>
      </c>
      <c r="AC36" s="88">
        <v>24159</v>
      </c>
      <c r="AD36" s="91">
        <v>5410</v>
      </c>
      <c r="AE36" s="127">
        <v>0</v>
      </c>
      <c r="AF36" s="128"/>
      <c r="AG36" s="129"/>
      <c r="AH36" s="130"/>
      <c r="AI36" s="21">
        <f t="shared" si="7"/>
        <v>5410</v>
      </c>
      <c r="AJ36" s="88"/>
      <c r="AK36" s="88">
        <v>21129</v>
      </c>
      <c r="AL36" s="88"/>
      <c r="AM36" s="18" t="s">
        <v>257</v>
      </c>
      <c r="AN36" s="18" t="s">
        <v>152</v>
      </c>
      <c r="AO36" s="131" t="s">
        <v>258</v>
      </c>
      <c r="AP36" s="131" t="s">
        <v>152</v>
      </c>
      <c r="AQ36" s="91"/>
      <c r="AR36" s="91"/>
      <c r="AS36" s="92"/>
      <c r="AT36" s="92"/>
      <c r="AU36" s="17">
        <f t="shared" si="4"/>
        <v>105038</v>
      </c>
      <c r="AV36" s="17">
        <f t="shared" si="8"/>
        <v>93911</v>
      </c>
      <c r="AW36" s="354"/>
      <c r="AX36" s="107" t="s">
        <v>204</v>
      </c>
      <c r="AY36" s="27" t="s">
        <v>205</v>
      </c>
      <c r="AZ36" s="28"/>
      <c r="BA36" s="28"/>
      <c r="BB36" s="28"/>
      <c r="BC36" s="29"/>
      <c r="BD36" s="29"/>
    </row>
    <row r="37" spans="1:56" ht="326.39999999999998" x14ac:dyDescent="0.3">
      <c r="A37" s="316"/>
      <c r="B37" s="316"/>
      <c r="C37" s="316"/>
      <c r="D37" s="316"/>
      <c r="E37" s="316"/>
      <c r="F37" s="316"/>
      <c r="G37" s="316"/>
      <c r="H37" s="316"/>
      <c r="I37" s="316"/>
      <c r="J37" s="362"/>
      <c r="K37" s="362"/>
      <c r="L37" s="378"/>
      <c r="M37" s="378"/>
      <c r="N37" s="381"/>
      <c r="O37" s="381"/>
      <c r="P37" s="381"/>
      <c r="Q37" s="381"/>
      <c r="R37" s="307"/>
      <c r="S37" s="72" t="s">
        <v>259</v>
      </c>
      <c r="T37" s="109" t="s">
        <v>67</v>
      </c>
      <c r="U37" s="88">
        <v>946</v>
      </c>
      <c r="V37" s="88">
        <v>946</v>
      </c>
      <c r="W37" s="108" t="s">
        <v>260</v>
      </c>
      <c r="X37" s="108" t="s">
        <v>261</v>
      </c>
      <c r="Y37" s="89">
        <v>120</v>
      </c>
      <c r="Z37" s="20">
        <v>133.94999999999999</v>
      </c>
      <c r="AA37" s="89">
        <v>117</v>
      </c>
      <c r="AB37" s="89">
        <v>122.03</v>
      </c>
      <c r="AC37" s="88">
        <v>107</v>
      </c>
      <c r="AD37" s="132">
        <v>15.94</v>
      </c>
      <c r="AE37" s="95">
        <v>14.43</v>
      </c>
      <c r="AF37" s="44"/>
      <c r="AG37" s="90"/>
      <c r="AH37" s="95"/>
      <c r="AI37" s="21">
        <f t="shared" si="7"/>
        <v>30.369999999999997</v>
      </c>
      <c r="AJ37" s="88"/>
      <c r="AK37" s="88">
        <v>100</v>
      </c>
      <c r="AL37" s="88"/>
      <c r="AM37" s="18" t="s">
        <v>262</v>
      </c>
      <c r="AN37" s="18" t="s">
        <v>152</v>
      </c>
      <c r="AO37" s="131" t="s">
        <v>263</v>
      </c>
      <c r="AP37" s="131" t="s">
        <v>152</v>
      </c>
      <c r="AQ37" s="91"/>
      <c r="AR37" s="91"/>
      <c r="AS37" s="92"/>
      <c r="AT37" s="92"/>
      <c r="AU37" s="17">
        <f t="shared" si="4"/>
        <v>444</v>
      </c>
      <c r="AV37" s="17">
        <f t="shared" si="8"/>
        <v>286.34999999999997</v>
      </c>
      <c r="AW37" s="354"/>
      <c r="AX37" s="107" t="s">
        <v>204</v>
      </c>
      <c r="AY37" s="27" t="s">
        <v>205</v>
      </c>
      <c r="AZ37" s="28"/>
      <c r="BA37" s="28"/>
      <c r="BB37" s="28"/>
      <c r="BC37" s="29"/>
      <c r="BD37" s="29"/>
    </row>
    <row r="38" spans="1:56" ht="367.2" x14ac:dyDescent="0.3">
      <c r="A38" s="316"/>
      <c r="B38" s="316"/>
      <c r="C38" s="316"/>
      <c r="D38" s="316"/>
      <c r="E38" s="316"/>
      <c r="F38" s="316"/>
      <c r="G38" s="316"/>
      <c r="H38" s="316"/>
      <c r="I38" s="316"/>
      <c r="J38" s="362"/>
      <c r="K38" s="362"/>
      <c r="L38" s="378"/>
      <c r="M38" s="378"/>
      <c r="N38" s="381"/>
      <c r="O38" s="381"/>
      <c r="P38" s="381"/>
      <c r="Q38" s="381"/>
      <c r="R38" s="307"/>
      <c r="S38" s="72" t="s">
        <v>264</v>
      </c>
      <c r="T38" s="109" t="s">
        <v>67</v>
      </c>
      <c r="U38" s="88">
        <v>8686</v>
      </c>
      <c r="V38" s="88">
        <v>8686</v>
      </c>
      <c r="W38" s="108" t="s">
        <v>265</v>
      </c>
      <c r="X38" s="108" t="s">
        <v>266</v>
      </c>
      <c r="Y38" s="89">
        <v>1000</v>
      </c>
      <c r="Z38" s="20">
        <v>1000</v>
      </c>
      <c r="AA38" s="89">
        <v>500</v>
      </c>
      <c r="AB38" s="89">
        <v>1100</v>
      </c>
      <c r="AC38" s="88">
        <v>500</v>
      </c>
      <c r="AD38" s="91">
        <v>0</v>
      </c>
      <c r="AE38" s="127">
        <v>200</v>
      </c>
      <c r="AF38" s="128"/>
      <c r="AG38" s="129"/>
      <c r="AH38" s="130"/>
      <c r="AI38" s="21">
        <f t="shared" si="7"/>
        <v>200</v>
      </c>
      <c r="AJ38" s="88"/>
      <c r="AK38" s="88">
        <v>600</v>
      </c>
      <c r="AL38" s="88"/>
      <c r="AM38" s="18" t="s">
        <v>267</v>
      </c>
      <c r="AN38" s="18" t="s">
        <v>152</v>
      </c>
      <c r="AO38" s="131" t="s">
        <v>268</v>
      </c>
      <c r="AP38" s="131" t="s">
        <v>152</v>
      </c>
      <c r="AQ38" s="91"/>
      <c r="AR38" s="91"/>
      <c r="AS38" s="92"/>
      <c r="AT38" s="92"/>
      <c r="AU38" s="17">
        <f t="shared" si="4"/>
        <v>2600</v>
      </c>
      <c r="AV38" s="17">
        <f t="shared" si="8"/>
        <v>2300</v>
      </c>
      <c r="AW38" s="354"/>
      <c r="AX38" s="107" t="s">
        <v>204</v>
      </c>
      <c r="AY38" s="27" t="s">
        <v>205</v>
      </c>
      <c r="AZ38" s="28"/>
      <c r="BA38" s="28"/>
      <c r="BB38" s="28"/>
      <c r="BC38" s="29"/>
      <c r="BD38" s="29"/>
    </row>
    <row r="39" spans="1:56" ht="409.6" x14ac:dyDescent="0.3">
      <c r="A39" s="316"/>
      <c r="B39" s="316"/>
      <c r="C39" s="316"/>
      <c r="D39" s="316"/>
      <c r="E39" s="316"/>
      <c r="F39" s="316"/>
      <c r="G39" s="316"/>
      <c r="H39" s="316"/>
      <c r="I39" s="316"/>
      <c r="J39" s="362"/>
      <c r="K39" s="362"/>
      <c r="L39" s="378"/>
      <c r="M39" s="378"/>
      <c r="N39" s="381"/>
      <c r="O39" s="381"/>
      <c r="P39" s="381"/>
      <c r="Q39" s="381"/>
      <c r="R39" s="307"/>
      <c r="S39" s="72" t="s">
        <v>269</v>
      </c>
      <c r="T39" s="109" t="s">
        <v>67</v>
      </c>
      <c r="U39" s="88">
        <v>1000</v>
      </c>
      <c r="V39" s="88">
        <v>1000</v>
      </c>
      <c r="W39" s="108" t="s">
        <v>270</v>
      </c>
      <c r="X39" s="108" t="s">
        <v>271</v>
      </c>
      <c r="Y39" s="89">
        <v>2000</v>
      </c>
      <c r="Z39" s="20">
        <v>3847</v>
      </c>
      <c r="AA39" s="89">
        <v>2700</v>
      </c>
      <c r="AB39" s="89">
        <v>2874</v>
      </c>
      <c r="AC39" s="88">
        <v>2500</v>
      </c>
      <c r="AD39" s="91">
        <v>0</v>
      </c>
      <c r="AE39" s="127">
        <v>793</v>
      </c>
      <c r="AF39" s="44"/>
      <c r="AG39" s="129"/>
      <c r="AH39" s="130"/>
      <c r="AI39" s="21">
        <f t="shared" si="7"/>
        <v>793</v>
      </c>
      <c r="AJ39" s="88"/>
      <c r="AK39" s="88">
        <v>2200</v>
      </c>
      <c r="AL39" s="88"/>
      <c r="AM39" s="18" t="s">
        <v>272</v>
      </c>
      <c r="AN39" s="18" t="s">
        <v>152</v>
      </c>
      <c r="AO39" s="131" t="s">
        <v>273</v>
      </c>
      <c r="AP39" s="131" t="s">
        <v>152</v>
      </c>
      <c r="AQ39" s="91"/>
      <c r="AR39" s="91"/>
      <c r="AS39" s="92"/>
      <c r="AT39" s="92"/>
      <c r="AU39" s="17">
        <f t="shared" si="4"/>
        <v>9400</v>
      </c>
      <c r="AV39" s="17">
        <f t="shared" si="8"/>
        <v>7514</v>
      </c>
      <c r="AW39" s="354"/>
      <c r="AX39" s="107" t="s">
        <v>204</v>
      </c>
      <c r="AY39" s="27" t="s">
        <v>205</v>
      </c>
      <c r="AZ39" s="28"/>
      <c r="BA39" s="28"/>
      <c r="BB39" s="28"/>
      <c r="BC39" s="29"/>
      <c r="BD39" s="29"/>
    </row>
    <row r="40" spans="1:56" ht="178.2" customHeight="1" x14ac:dyDescent="0.3">
      <c r="A40" s="316"/>
      <c r="B40" s="316"/>
      <c r="C40" s="316"/>
      <c r="D40" s="316"/>
      <c r="E40" s="316"/>
      <c r="F40" s="316"/>
      <c r="G40" s="316"/>
      <c r="H40" s="316"/>
      <c r="I40" s="316"/>
      <c r="J40" s="362"/>
      <c r="K40" s="362"/>
      <c r="L40" s="378"/>
      <c r="M40" s="378"/>
      <c r="N40" s="381"/>
      <c r="O40" s="381"/>
      <c r="P40" s="381"/>
      <c r="Q40" s="381"/>
      <c r="R40" s="307"/>
      <c r="S40" s="72" t="s">
        <v>274</v>
      </c>
      <c r="T40" s="109" t="s">
        <v>67</v>
      </c>
      <c r="U40" s="88">
        <v>4</v>
      </c>
      <c r="V40" s="88">
        <v>4</v>
      </c>
      <c r="W40" s="108" t="s">
        <v>275</v>
      </c>
      <c r="X40" s="108" t="s">
        <v>276</v>
      </c>
      <c r="Y40" s="89">
        <v>4</v>
      </c>
      <c r="Z40" s="20">
        <v>4</v>
      </c>
      <c r="AA40" s="89">
        <v>6</v>
      </c>
      <c r="AB40" s="89">
        <v>6</v>
      </c>
      <c r="AC40" s="88">
        <v>6</v>
      </c>
      <c r="AD40" s="91">
        <v>0</v>
      </c>
      <c r="AE40" s="127">
        <v>0</v>
      </c>
      <c r="AF40" s="44"/>
      <c r="AG40" s="129"/>
      <c r="AH40" s="130"/>
      <c r="AI40" s="21">
        <f t="shared" si="7"/>
        <v>0</v>
      </c>
      <c r="AJ40" s="88"/>
      <c r="AK40" s="88">
        <v>6</v>
      </c>
      <c r="AL40" s="88"/>
      <c r="AM40" s="18" t="s">
        <v>277</v>
      </c>
      <c r="AN40" s="18" t="s">
        <v>152</v>
      </c>
      <c r="AO40" s="131" t="s">
        <v>278</v>
      </c>
      <c r="AP40" s="131" t="s">
        <v>152</v>
      </c>
      <c r="AQ40" s="91"/>
      <c r="AR40" s="91"/>
      <c r="AS40" s="92"/>
      <c r="AT40" s="92"/>
      <c r="AU40" s="17">
        <f t="shared" si="4"/>
        <v>22</v>
      </c>
      <c r="AV40" s="17">
        <f t="shared" si="8"/>
        <v>10</v>
      </c>
      <c r="AW40" s="354"/>
      <c r="AX40" s="107" t="s">
        <v>204</v>
      </c>
      <c r="AY40" s="27" t="s">
        <v>205</v>
      </c>
      <c r="AZ40" s="28"/>
      <c r="BA40" s="28"/>
      <c r="BB40" s="28"/>
      <c r="BC40" s="29"/>
      <c r="BD40" s="29"/>
    </row>
    <row r="41" spans="1:56" ht="122.4" x14ac:dyDescent="0.3">
      <c r="A41" s="283"/>
      <c r="B41" s="283"/>
      <c r="C41" s="283"/>
      <c r="D41" s="283"/>
      <c r="E41" s="283"/>
      <c r="F41" s="283"/>
      <c r="G41" s="283"/>
      <c r="H41" s="283"/>
      <c r="I41" s="283"/>
      <c r="J41" s="363"/>
      <c r="K41" s="363"/>
      <c r="L41" s="379"/>
      <c r="M41" s="379"/>
      <c r="N41" s="382"/>
      <c r="O41" s="382"/>
      <c r="P41" s="382"/>
      <c r="Q41" s="382"/>
      <c r="R41" s="70" t="s">
        <v>279</v>
      </c>
      <c r="S41" s="72" t="s">
        <v>280</v>
      </c>
      <c r="T41" s="109" t="s">
        <v>67</v>
      </c>
      <c r="U41" s="88">
        <v>0</v>
      </c>
      <c r="V41" s="88">
        <v>0</v>
      </c>
      <c r="W41" s="108" t="s">
        <v>281</v>
      </c>
      <c r="X41" s="108" t="s">
        <v>282</v>
      </c>
      <c r="Y41" s="89" t="s">
        <v>62</v>
      </c>
      <c r="Z41" s="89" t="s">
        <v>62</v>
      </c>
      <c r="AA41" s="89">
        <v>32980</v>
      </c>
      <c r="AB41" s="89">
        <v>16053</v>
      </c>
      <c r="AC41" s="88">
        <v>12764</v>
      </c>
      <c r="AD41" s="91">
        <v>27219</v>
      </c>
      <c r="AE41" s="127">
        <v>7075</v>
      </c>
      <c r="AF41" s="44"/>
      <c r="AG41" s="129"/>
      <c r="AH41" s="130"/>
      <c r="AI41" s="21">
        <f t="shared" si="7"/>
        <v>34294</v>
      </c>
      <c r="AJ41" s="88"/>
      <c r="AK41" s="88">
        <v>47000</v>
      </c>
      <c r="AL41" s="88"/>
      <c r="AM41" s="18" t="s">
        <v>283</v>
      </c>
      <c r="AN41" s="18" t="s">
        <v>152</v>
      </c>
      <c r="AO41" s="131" t="s">
        <v>704</v>
      </c>
      <c r="AP41" s="131" t="s">
        <v>152</v>
      </c>
      <c r="AQ41" s="91"/>
      <c r="AR41" s="91"/>
      <c r="AS41" s="92"/>
      <c r="AT41" s="115"/>
      <c r="AU41" s="17">
        <f>+_xlfn.IFS(T41="Acumulado",AA41+AC41+AK41,T41="Capacidad",AK41,T41="Flujo",AK41,T41="Reducción",AK41,T41="Stock",AK41)</f>
        <v>92744</v>
      </c>
      <c r="AV41" s="17">
        <f>+_xlfn.IFS(T41="Acumulado",AB41+AI41+AJ41+AL41,T41="Capacidad",AI41,T41="Flujo",AI41,T41="Reducción",AI41,T41="Stock",AI41)</f>
        <v>50347</v>
      </c>
      <c r="AW41" s="355"/>
      <c r="AX41" s="107" t="s">
        <v>204</v>
      </c>
      <c r="AY41" s="27" t="s">
        <v>205</v>
      </c>
      <c r="AZ41" s="28"/>
      <c r="BA41" s="28"/>
      <c r="BB41" s="28"/>
      <c r="BC41" s="29"/>
      <c r="BD41" s="29"/>
    </row>
    <row r="42" spans="1:56" ht="265.2" x14ac:dyDescent="0.3">
      <c r="A42" s="295" t="s">
        <v>55</v>
      </c>
      <c r="B42" s="295" t="s">
        <v>284</v>
      </c>
      <c r="C42" s="295" t="s">
        <v>57</v>
      </c>
      <c r="D42" s="295" t="s">
        <v>146</v>
      </c>
      <c r="E42" s="295" t="s">
        <v>285</v>
      </c>
      <c r="F42" s="295" t="s">
        <v>286</v>
      </c>
      <c r="G42" s="295" t="s">
        <v>61</v>
      </c>
      <c r="H42" s="295" t="s">
        <v>287</v>
      </c>
      <c r="I42" s="295" t="s">
        <v>288</v>
      </c>
      <c r="J42" s="367">
        <v>16904865271</v>
      </c>
      <c r="K42" s="327">
        <v>16892365271</v>
      </c>
      <c r="L42" s="370">
        <v>32902071348</v>
      </c>
      <c r="M42" s="370">
        <v>25320373985</v>
      </c>
      <c r="N42" s="364">
        <v>30759363068</v>
      </c>
      <c r="O42" s="364">
        <v>14693741449</v>
      </c>
      <c r="P42" s="116"/>
      <c r="Q42" s="292" t="s">
        <v>289</v>
      </c>
      <c r="R42" s="292" t="s">
        <v>290</v>
      </c>
      <c r="S42" s="72" t="s">
        <v>291</v>
      </c>
      <c r="T42" s="16" t="s">
        <v>67</v>
      </c>
      <c r="U42" s="88">
        <v>0</v>
      </c>
      <c r="V42" s="108"/>
      <c r="W42" s="18" t="s">
        <v>292</v>
      </c>
      <c r="X42" s="18" t="s">
        <v>293</v>
      </c>
      <c r="Y42" s="89"/>
      <c r="Z42" s="89"/>
      <c r="AA42" s="19">
        <v>716000</v>
      </c>
      <c r="AB42" s="19">
        <v>756579</v>
      </c>
      <c r="AC42" s="30">
        <v>90000</v>
      </c>
      <c r="AD42" s="129">
        <v>0</v>
      </c>
      <c r="AE42" s="127">
        <v>0</v>
      </c>
      <c r="AF42" s="44"/>
      <c r="AG42" s="129"/>
      <c r="AH42" s="130"/>
      <c r="AI42" s="21">
        <f>AH42</f>
        <v>0</v>
      </c>
      <c r="AJ42" s="88"/>
      <c r="AK42" s="88">
        <v>90000</v>
      </c>
      <c r="AL42" s="88"/>
      <c r="AM42" s="18" t="s">
        <v>294</v>
      </c>
      <c r="AN42" s="18" t="s">
        <v>112</v>
      </c>
      <c r="AO42" s="115" t="s">
        <v>295</v>
      </c>
      <c r="AP42" s="115"/>
      <c r="AQ42" s="91"/>
      <c r="AR42" s="91"/>
      <c r="AS42" s="92"/>
      <c r="AT42" s="92"/>
      <c r="AU42" s="17">
        <f t="shared" ref="AU42:AU55" si="10">+_xlfn.IFS(T42="Acumulado",Y42+AA42+AC42+AK42,T42="Capacidad",AK42,T42="Flujo",AK42,T42="Reducción",AK42,T42="Stock",AK42)</f>
        <v>896000</v>
      </c>
      <c r="AV42" s="17">
        <f>+_xlfn.IFS(T42="Acumulado",Z42+AB42+AI42+AJ42+AL42,T42="Capacidad",AI42,T42="Flujo",AI42,T42="Reducción",AI42,T42="Stock",AI42)</f>
        <v>756579</v>
      </c>
      <c r="AW42" s="292" t="s">
        <v>296</v>
      </c>
      <c r="AX42" s="133" t="s">
        <v>296</v>
      </c>
      <c r="AY42" s="27" t="s">
        <v>297</v>
      </c>
      <c r="AZ42" s="28"/>
      <c r="BA42" s="28"/>
      <c r="BB42" s="28"/>
      <c r="BC42" s="29"/>
      <c r="BD42" s="29"/>
    </row>
    <row r="43" spans="1:56" ht="124.95" customHeight="1" x14ac:dyDescent="0.3">
      <c r="A43" s="296"/>
      <c r="B43" s="296"/>
      <c r="C43" s="296"/>
      <c r="D43" s="296"/>
      <c r="E43" s="296"/>
      <c r="F43" s="296"/>
      <c r="G43" s="296"/>
      <c r="H43" s="296"/>
      <c r="I43" s="296"/>
      <c r="J43" s="368"/>
      <c r="K43" s="328"/>
      <c r="L43" s="371"/>
      <c r="M43" s="371"/>
      <c r="N43" s="365"/>
      <c r="O43" s="365"/>
      <c r="P43" s="364">
        <f>(N42*0.03)+N42</f>
        <v>31682143960.040001</v>
      </c>
      <c r="Q43" s="293"/>
      <c r="R43" s="293"/>
      <c r="S43" s="134" t="s">
        <v>298</v>
      </c>
      <c r="T43" s="16" t="s">
        <v>67</v>
      </c>
      <c r="U43" s="17">
        <v>0</v>
      </c>
      <c r="V43" s="18" t="s">
        <v>299</v>
      </c>
      <c r="W43" s="18" t="s">
        <v>300</v>
      </c>
      <c r="X43" s="18" t="s">
        <v>300</v>
      </c>
      <c r="Y43" s="19">
        <v>111000</v>
      </c>
      <c r="Z43" s="19">
        <v>141914</v>
      </c>
      <c r="AA43" s="19">
        <v>3500</v>
      </c>
      <c r="AB43" s="19">
        <v>4713</v>
      </c>
      <c r="AC43" s="30">
        <v>35330</v>
      </c>
      <c r="AD43" s="23">
        <v>0</v>
      </c>
      <c r="AE43" s="135">
        <v>0</v>
      </c>
      <c r="AF43" s="44"/>
      <c r="AG43" s="23"/>
      <c r="AH43" s="136"/>
      <c r="AI43" s="21">
        <f t="shared" si="7"/>
        <v>0</v>
      </c>
      <c r="AJ43" s="17"/>
      <c r="AK43" s="17">
        <v>15000</v>
      </c>
      <c r="AL43" s="17">
        <v>0</v>
      </c>
      <c r="AM43" s="18" t="s">
        <v>301</v>
      </c>
      <c r="AN43" s="18" t="s">
        <v>112</v>
      </c>
      <c r="AO43" s="24" t="s">
        <v>302</v>
      </c>
      <c r="AP43" s="24"/>
      <c r="AQ43" s="18"/>
      <c r="AR43" s="18"/>
      <c r="AS43" s="25"/>
      <c r="AT43" s="25"/>
      <c r="AU43" s="17">
        <f t="shared" si="10"/>
        <v>164830</v>
      </c>
      <c r="AV43" s="17">
        <f>+_xlfn.IFS(T43="Acumulado",Z43+AB43+AI43+AJ43+AL43,T43="Capacidad",AI43,T43="Flujo",AI43,T43="Reducción",AI43,T43="Stock",AI43)</f>
        <v>146627</v>
      </c>
      <c r="AW43" s="293"/>
      <c r="AX43" s="133" t="s">
        <v>296</v>
      </c>
      <c r="AY43" s="27" t="s">
        <v>297</v>
      </c>
      <c r="AZ43" s="28"/>
      <c r="BA43" s="28"/>
      <c r="BB43" s="373"/>
      <c r="BC43" s="29"/>
      <c r="BD43" s="29"/>
    </row>
    <row r="44" spans="1:56" ht="217.95" customHeight="1" x14ac:dyDescent="0.3">
      <c r="A44" s="297"/>
      <c r="B44" s="297"/>
      <c r="C44" s="297"/>
      <c r="D44" s="297"/>
      <c r="E44" s="297"/>
      <c r="F44" s="297"/>
      <c r="G44" s="297"/>
      <c r="H44" s="297"/>
      <c r="I44" s="297"/>
      <c r="J44" s="369"/>
      <c r="K44" s="329"/>
      <c r="L44" s="372"/>
      <c r="M44" s="372"/>
      <c r="N44" s="366"/>
      <c r="O44" s="366"/>
      <c r="P44" s="366"/>
      <c r="Q44" s="294"/>
      <c r="R44" s="294"/>
      <c r="S44" s="134" t="s">
        <v>303</v>
      </c>
      <c r="T44" s="16" t="s">
        <v>304</v>
      </c>
      <c r="U44" s="17">
        <v>2071846</v>
      </c>
      <c r="V44" s="18" t="s">
        <v>305</v>
      </c>
      <c r="W44" s="18" t="s">
        <v>306</v>
      </c>
      <c r="X44" s="18" t="s">
        <v>306</v>
      </c>
      <c r="Y44" s="19">
        <v>2581846</v>
      </c>
      <c r="Z44" s="19">
        <v>594180</v>
      </c>
      <c r="AA44" s="19">
        <v>3131846</v>
      </c>
      <c r="AB44" s="19">
        <v>3217294</v>
      </c>
      <c r="AC44" s="30">
        <v>3681846</v>
      </c>
      <c r="AD44" s="23">
        <v>0</v>
      </c>
      <c r="AE44" s="135">
        <v>0</v>
      </c>
      <c r="AF44" s="128"/>
      <c r="AG44" s="23"/>
      <c r="AH44" s="136"/>
      <c r="AI44" s="21">
        <v>0</v>
      </c>
      <c r="AJ44" s="17"/>
      <c r="AK44" s="17">
        <v>4231846</v>
      </c>
      <c r="AL44" s="17">
        <v>0</v>
      </c>
      <c r="AM44" s="18" t="s">
        <v>307</v>
      </c>
      <c r="AN44" s="18" t="s">
        <v>112</v>
      </c>
      <c r="AO44" s="138" t="s">
        <v>308</v>
      </c>
      <c r="AP44" s="139"/>
      <c r="AQ44" s="18"/>
      <c r="AR44" s="18"/>
      <c r="AS44" s="25"/>
      <c r="AT44" s="25"/>
      <c r="AU44" s="17">
        <f t="shared" si="10"/>
        <v>4231846</v>
      </c>
      <c r="AV44" s="17">
        <f>AB44</f>
        <v>3217294</v>
      </c>
      <c r="AW44" s="294"/>
      <c r="AX44" s="133" t="s">
        <v>296</v>
      </c>
      <c r="AY44" s="27" t="s">
        <v>297</v>
      </c>
      <c r="AZ44" s="28"/>
      <c r="BA44" s="28"/>
      <c r="BB44" s="373"/>
      <c r="BC44" s="29"/>
      <c r="BD44" s="29"/>
    </row>
    <row r="45" spans="1:56" ht="183.6" customHeight="1" x14ac:dyDescent="0.3">
      <c r="A45" s="295" t="s">
        <v>309</v>
      </c>
      <c r="B45" s="295" t="s">
        <v>310</v>
      </c>
      <c r="C45" s="295" t="s">
        <v>57</v>
      </c>
      <c r="D45" s="295" t="s">
        <v>311</v>
      </c>
      <c r="E45" s="295" t="s">
        <v>312</v>
      </c>
      <c r="F45" s="295" t="s">
        <v>313</v>
      </c>
      <c r="G45" s="295" t="s">
        <v>61</v>
      </c>
      <c r="H45" s="374" t="s">
        <v>314</v>
      </c>
      <c r="I45" s="295" t="s">
        <v>315</v>
      </c>
      <c r="J45" s="367">
        <v>55213854175</v>
      </c>
      <c r="K45" s="327">
        <v>51630365911.800003</v>
      </c>
      <c r="L45" s="370">
        <v>153962861409</v>
      </c>
      <c r="M45" s="370">
        <v>83324933299.990005</v>
      </c>
      <c r="N45" s="364">
        <v>84351854465</v>
      </c>
      <c r="O45" s="364">
        <v>5428802072.8000002</v>
      </c>
      <c r="P45" s="364">
        <v>69178000000</v>
      </c>
      <c r="Q45" s="292" t="s">
        <v>316</v>
      </c>
      <c r="R45" s="16" t="s">
        <v>317</v>
      </c>
      <c r="S45" s="16" t="s">
        <v>318</v>
      </c>
      <c r="T45" s="16" t="s">
        <v>304</v>
      </c>
      <c r="U45" s="68">
        <v>0.75700000000000001</v>
      </c>
      <c r="V45" s="68">
        <v>0.75700000000000001</v>
      </c>
      <c r="W45" s="140" t="s">
        <v>319</v>
      </c>
      <c r="X45" s="140" t="s">
        <v>320</v>
      </c>
      <c r="Y45" s="141">
        <f>U45+0.02</f>
        <v>0.77700000000000002</v>
      </c>
      <c r="Z45" s="141">
        <v>0.77700000000000002</v>
      </c>
      <c r="AA45" s="141">
        <f>Z45+0.02</f>
        <v>0.79700000000000004</v>
      </c>
      <c r="AB45" s="141">
        <v>0.79699999999999993</v>
      </c>
      <c r="AC45" s="142">
        <v>0.79700000000000004</v>
      </c>
      <c r="AD45" s="143">
        <v>0</v>
      </c>
      <c r="AE45" s="61">
        <v>0</v>
      </c>
      <c r="AF45" s="144"/>
      <c r="AG45" s="145"/>
      <c r="AH45" s="146"/>
      <c r="AI45" s="63">
        <f t="shared" ref="AI45:AI46" si="11">AB45</f>
        <v>0.79699999999999993</v>
      </c>
      <c r="AJ45" s="68"/>
      <c r="AK45" s="142">
        <v>0.81699999999999995</v>
      </c>
      <c r="AL45" s="64"/>
      <c r="AM45" s="18" t="s">
        <v>321</v>
      </c>
      <c r="AN45" s="18" t="s">
        <v>322</v>
      </c>
      <c r="AO45" s="147" t="s">
        <v>323</v>
      </c>
      <c r="AP45" s="147" t="s">
        <v>322</v>
      </c>
      <c r="AQ45" s="148"/>
      <c r="AR45" s="65"/>
      <c r="AS45" s="149"/>
      <c r="AT45" s="66"/>
      <c r="AU45" s="68">
        <f t="shared" si="10"/>
        <v>0.81699999999999995</v>
      </c>
      <c r="AV45" s="150">
        <f>+_xlfn.IFS(T45="Acumulado",Z45+AI45+AJ45+AL45,T45="Capacidad",AI45,T45="Flujo",AI45,T45="Reducción",AI45,T45="Stock",AI45)</f>
        <v>0.79699999999999993</v>
      </c>
      <c r="AW45" s="292" t="s">
        <v>324</v>
      </c>
      <c r="AX45" s="151" t="s">
        <v>324</v>
      </c>
      <c r="AY45" s="27" t="s">
        <v>325</v>
      </c>
      <c r="AZ45" s="28"/>
      <c r="BA45" s="28"/>
      <c r="BB45" s="152"/>
      <c r="BC45" s="153"/>
      <c r="BD45" s="29"/>
    </row>
    <row r="46" spans="1:56" ht="204" x14ac:dyDescent="0.3">
      <c r="A46" s="296"/>
      <c r="B46" s="296"/>
      <c r="C46" s="296"/>
      <c r="D46" s="296"/>
      <c r="E46" s="296"/>
      <c r="F46" s="296"/>
      <c r="G46" s="296"/>
      <c r="H46" s="375"/>
      <c r="I46" s="296"/>
      <c r="J46" s="368"/>
      <c r="K46" s="328"/>
      <c r="L46" s="371"/>
      <c r="M46" s="371"/>
      <c r="N46" s="365"/>
      <c r="O46" s="365"/>
      <c r="P46" s="365"/>
      <c r="Q46" s="293"/>
      <c r="R46" s="16" t="s">
        <v>326</v>
      </c>
      <c r="S46" s="16" t="s">
        <v>327</v>
      </c>
      <c r="T46" s="16" t="s">
        <v>304</v>
      </c>
      <c r="U46" s="150">
        <v>0.53400000000000003</v>
      </c>
      <c r="V46" s="150">
        <v>0.53400000000000003</v>
      </c>
      <c r="W46" s="154" t="s">
        <v>328</v>
      </c>
      <c r="X46" s="154" t="s">
        <v>329</v>
      </c>
      <c r="Y46" s="141">
        <f>U46+0.015</f>
        <v>0.54900000000000004</v>
      </c>
      <c r="Z46" s="141">
        <v>0.54900000000000004</v>
      </c>
      <c r="AA46" s="141">
        <f>Z46+0.015</f>
        <v>0.56400000000000006</v>
      </c>
      <c r="AB46" s="141">
        <v>0.56399999999999995</v>
      </c>
      <c r="AC46" s="142">
        <v>0.56399999999999995</v>
      </c>
      <c r="AD46" s="143">
        <v>0</v>
      </c>
      <c r="AE46" s="61">
        <v>0</v>
      </c>
      <c r="AF46" s="144"/>
      <c r="AG46" s="146"/>
      <c r="AH46" s="146"/>
      <c r="AI46" s="63">
        <f t="shared" si="11"/>
        <v>0.56399999999999995</v>
      </c>
      <c r="AJ46" s="68"/>
      <c r="AK46" s="142">
        <v>0.57399999999999995</v>
      </c>
      <c r="AL46" s="64"/>
      <c r="AM46" s="18" t="s">
        <v>321</v>
      </c>
      <c r="AN46" s="18" t="s">
        <v>322</v>
      </c>
      <c r="AO46" s="147" t="s">
        <v>323</v>
      </c>
      <c r="AP46" s="147" t="s">
        <v>322</v>
      </c>
      <c r="AQ46" s="155"/>
      <c r="AR46" s="65"/>
      <c r="AS46" s="66"/>
      <c r="AT46" s="66"/>
      <c r="AU46" s="68">
        <f t="shared" si="10"/>
        <v>0.57399999999999995</v>
      </c>
      <c r="AV46" s="150">
        <f>+_xlfn.IFS(T46="Acumulado",Z46+AI46+AJ46+AL46,T46="Capacidad",AI46,T46="Flujo",AI46,T46="Reducción",AI46,T46="Stock",AI46)</f>
        <v>0.56399999999999995</v>
      </c>
      <c r="AW46" s="293"/>
      <c r="AX46" s="151" t="s">
        <v>324</v>
      </c>
      <c r="AY46" s="27" t="s">
        <v>325</v>
      </c>
      <c r="AZ46" s="28"/>
      <c r="BA46" s="28"/>
      <c r="BB46" s="152"/>
      <c r="BC46" s="153"/>
      <c r="BD46" s="29"/>
    </row>
    <row r="47" spans="1:56" s="166" customFormat="1" ht="183.6" customHeight="1" x14ac:dyDescent="0.3">
      <c r="A47" s="296"/>
      <c r="B47" s="296"/>
      <c r="C47" s="296"/>
      <c r="D47" s="296"/>
      <c r="E47" s="296"/>
      <c r="F47" s="296"/>
      <c r="G47" s="296"/>
      <c r="H47" s="375"/>
      <c r="I47" s="296"/>
      <c r="J47" s="368"/>
      <c r="K47" s="328"/>
      <c r="L47" s="371"/>
      <c r="M47" s="371"/>
      <c r="N47" s="365"/>
      <c r="O47" s="365"/>
      <c r="P47" s="365"/>
      <c r="Q47" s="293"/>
      <c r="R47" s="15" t="s">
        <v>330</v>
      </c>
      <c r="S47" s="15" t="s">
        <v>331</v>
      </c>
      <c r="T47" s="15" t="s">
        <v>67</v>
      </c>
      <c r="U47" s="156">
        <v>0</v>
      </c>
      <c r="V47" s="17">
        <f t="shared" ref="V47:V50" si="12">Z47</f>
        <v>4001</v>
      </c>
      <c r="W47" s="82" t="s">
        <v>332</v>
      </c>
      <c r="X47" s="157" t="s">
        <v>333</v>
      </c>
      <c r="Y47" s="158">
        <v>4000</v>
      </c>
      <c r="Z47" s="20">
        <v>4001</v>
      </c>
      <c r="AA47" s="158">
        <v>11000</v>
      </c>
      <c r="AB47" s="158">
        <v>12139</v>
      </c>
      <c r="AC47" s="156">
        <v>10000</v>
      </c>
      <c r="AD47" s="82">
        <v>832</v>
      </c>
      <c r="AE47" s="159">
        <v>3727</v>
      </c>
      <c r="AF47" s="44"/>
      <c r="AG47" s="160"/>
      <c r="AH47" s="160"/>
      <c r="AI47" s="21">
        <f t="shared" si="7"/>
        <v>4559</v>
      </c>
      <c r="AJ47" s="17"/>
      <c r="AK47" s="156">
        <v>4000</v>
      </c>
      <c r="AL47" s="156"/>
      <c r="AM47" s="161" t="s">
        <v>334</v>
      </c>
      <c r="AN47" s="161" t="s">
        <v>335</v>
      </c>
      <c r="AO47" s="162" t="s">
        <v>336</v>
      </c>
      <c r="AP47" s="162" t="s">
        <v>337</v>
      </c>
      <c r="AQ47" s="82"/>
      <c r="AR47" s="82"/>
      <c r="AS47" s="163"/>
      <c r="AT47" s="163"/>
      <c r="AU47" s="17">
        <f t="shared" si="10"/>
        <v>29000</v>
      </c>
      <c r="AV47" s="17">
        <f>+_xlfn.IFS(T47="Acumulado",Z47+AB47+AI47+AJ47+AL47,T47="Capacidad",AI47,T47="Flujo",AI47,T47="Reducción",AI47,T47="Stock",AI47)</f>
        <v>20699</v>
      </c>
      <c r="AW47" s="293"/>
      <c r="AX47" s="151" t="s">
        <v>324</v>
      </c>
      <c r="AY47" s="27" t="s">
        <v>325</v>
      </c>
      <c r="AZ47" s="164"/>
      <c r="BA47" s="28"/>
      <c r="BB47" s="165"/>
      <c r="BC47" s="153"/>
      <c r="BD47" s="29"/>
    </row>
    <row r="48" spans="1:56" ht="183.6" x14ac:dyDescent="0.3">
      <c r="A48" s="297"/>
      <c r="B48" s="297"/>
      <c r="C48" s="297"/>
      <c r="D48" s="297"/>
      <c r="E48" s="297"/>
      <c r="F48" s="297"/>
      <c r="G48" s="297"/>
      <c r="H48" s="376"/>
      <c r="I48" s="297"/>
      <c r="J48" s="369"/>
      <c r="K48" s="329"/>
      <c r="L48" s="372"/>
      <c r="M48" s="372"/>
      <c r="N48" s="366"/>
      <c r="O48" s="366"/>
      <c r="P48" s="366"/>
      <c r="Q48" s="294"/>
      <c r="R48" s="15" t="s">
        <v>338</v>
      </c>
      <c r="S48" s="15" t="s">
        <v>338</v>
      </c>
      <c r="T48" s="15" t="s">
        <v>84</v>
      </c>
      <c r="U48" s="156">
        <v>651</v>
      </c>
      <c r="V48" s="17">
        <f t="shared" si="12"/>
        <v>809</v>
      </c>
      <c r="W48" s="82" t="s">
        <v>339</v>
      </c>
      <c r="X48" s="82" t="s">
        <v>340</v>
      </c>
      <c r="Y48" s="158">
        <v>800</v>
      </c>
      <c r="Z48" s="20">
        <v>809</v>
      </c>
      <c r="AA48" s="158">
        <v>800</v>
      </c>
      <c r="AB48" s="158">
        <v>880</v>
      </c>
      <c r="AC48" s="156">
        <v>800</v>
      </c>
      <c r="AD48" s="82">
        <v>206</v>
      </c>
      <c r="AE48" s="159">
        <v>158</v>
      </c>
      <c r="AF48" s="37"/>
      <c r="AG48" s="160"/>
      <c r="AH48" s="160"/>
      <c r="AI48" s="21">
        <f t="shared" si="7"/>
        <v>364</v>
      </c>
      <c r="AJ48" s="17"/>
      <c r="AK48" s="156">
        <v>800</v>
      </c>
      <c r="AL48" s="156"/>
      <c r="AM48" s="161" t="s">
        <v>341</v>
      </c>
      <c r="AN48" s="161" t="s">
        <v>335</v>
      </c>
      <c r="AO48" s="24" t="s">
        <v>342</v>
      </c>
      <c r="AP48" s="24" t="s">
        <v>337</v>
      </c>
      <c r="AQ48" s="82"/>
      <c r="AR48" s="82"/>
      <c r="AS48" s="163"/>
      <c r="AT48" s="163"/>
      <c r="AU48" s="17">
        <f t="shared" si="10"/>
        <v>800</v>
      </c>
      <c r="AV48" s="17">
        <f>+_xlfn.IFS(T48="Acumulado",Z48+AI48+AJ48+AL48,T48="Capacidad",AI48,T48="Flujo",AI48,T48="Reducción",AI48,T48="Stock",AI48)</f>
        <v>364</v>
      </c>
      <c r="AW48" s="294"/>
      <c r="AX48" s="151" t="s">
        <v>324</v>
      </c>
      <c r="AY48" s="27" t="s">
        <v>325</v>
      </c>
      <c r="AZ48" s="28"/>
      <c r="BA48" s="28"/>
      <c r="BB48" s="165"/>
      <c r="BC48" s="153"/>
      <c r="BD48" s="29"/>
    </row>
    <row r="49" spans="1:56" ht="409.6" x14ac:dyDescent="0.3">
      <c r="A49" s="167" t="s">
        <v>343</v>
      </c>
      <c r="B49" s="167" t="s">
        <v>344</v>
      </c>
      <c r="C49" s="167" t="s">
        <v>57</v>
      </c>
      <c r="D49" s="167" t="s">
        <v>345</v>
      </c>
      <c r="E49" s="167" t="s">
        <v>346</v>
      </c>
      <c r="F49" s="167" t="s">
        <v>347</v>
      </c>
      <c r="G49" s="167" t="s">
        <v>61</v>
      </c>
      <c r="H49" s="167" t="s">
        <v>348</v>
      </c>
      <c r="I49" s="167" t="s">
        <v>288</v>
      </c>
      <c r="J49" s="47">
        <v>30908200346</v>
      </c>
      <c r="K49" s="47">
        <v>25199465325.68</v>
      </c>
      <c r="L49" s="168">
        <v>253814428549</v>
      </c>
      <c r="M49" s="169">
        <v>161670998977.28</v>
      </c>
      <c r="N49" s="170">
        <v>266648689436</v>
      </c>
      <c r="O49" s="170">
        <v>8711739561</v>
      </c>
      <c r="P49" s="170" t="s">
        <v>349</v>
      </c>
      <c r="Q49" s="134" t="s">
        <v>350</v>
      </c>
      <c r="R49" s="134" t="s">
        <v>351</v>
      </c>
      <c r="S49" s="134" t="s">
        <v>352</v>
      </c>
      <c r="T49" s="171" t="s">
        <v>67</v>
      </c>
      <c r="U49" s="156">
        <v>0</v>
      </c>
      <c r="V49" s="17">
        <v>0</v>
      </c>
      <c r="W49" s="82" t="s">
        <v>353</v>
      </c>
      <c r="X49" s="82" t="s">
        <v>300</v>
      </c>
      <c r="Y49" s="158">
        <v>70000</v>
      </c>
      <c r="Z49" s="20">
        <v>47230</v>
      </c>
      <c r="AA49" s="158">
        <v>113925</v>
      </c>
      <c r="AB49" s="158">
        <v>133610</v>
      </c>
      <c r="AC49" s="172">
        <v>315592</v>
      </c>
      <c r="AD49" s="173">
        <v>10056</v>
      </c>
      <c r="AE49" s="159">
        <v>127647</v>
      </c>
      <c r="AF49" s="44"/>
      <c r="AG49" s="160"/>
      <c r="AH49" s="160"/>
      <c r="AI49" s="21">
        <f>AD49+AE49+AG49+AH49</f>
        <v>137703</v>
      </c>
      <c r="AJ49" s="174"/>
      <c r="AK49" s="156">
        <v>94674</v>
      </c>
      <c r="AL49" s="174">
        <v>0</v>
      </c>
      <c r="AM49" s="173" t="s">
        <v>354</v>
      </c>
      <c r="AN49" s="173" t="s">
        <v>62</v>
      </c>
      <c r="AO49" s="175" t="s">
        <v>355</v>
      </c>
      <c r="AP49" s="163" t="s">
        <v>62</v>
      </c>
      <c r="AQ49" s="82"/>
      <c r="AR49" s="82"/>
      <c r="AS49" s="176"/>
      <c r="AT49" s="177"/>
      <c r="AU49" s="17">
        <f t="shared" si="10"/>
        <v>594191</v>
      </c>
      <c r="AV49" s="17">
        <f>Z49+AB49+AI49</f>
        <v>318543</v>
      </c>
      <c r="AW49" s="15" t="s">
        <v>356</v>
      </c>
      <c r="AX49" s="178" t="s">
        <v>356</v>
      </c>
      <c r="AY49" s="31" t="s">
        <v>357</v>
      </c>
      <c r="AZ49" s="28"/>
      <c r="BA49" s="28"/>
      <c r="BB49" s="358"/>
      <c r="BC49" s="179"/>
      <c r="BD49" s="29"/>
    </row>
    <row r="50" spans="1:56" ht="387.6" x14ac:dyDescent="0.3">
      <c r="A50" s="45" t="s">
        <v>55</v>
      </c>
      <c r="B50" s="45" t="s">
        <v>284</v>
      </c>
      <c r="C50" s="45" t="s">
        <v>57</v>
      </c>
      <c r="D50" s="45" t="s">
        <v>146</v>
      </c>
      <c r="E50" s="45" t="s">
        <v>358</v>
      </c>
      <c r="F50" s="45" t="s">
        <v>359</v>
      </c>
      <c r="G50" s="45" t="s">
        <v>61</v>
      </c>
      <c r="H50" s="45" t="s">
        <v>62</v>
      </c>
      <c r="I50" s="45" t="s">
        <v>288</v>
      </c>
      <c r="J50" s="180">
        <f>'[3]1. Iniciativas-PA (2)'!M16</f>
        <v>6050000000</v>
      </c>
      <c r="K50" s="180">
        <f>'[3]1. Iniciativas-PA (2)'!N16</f>
        <v>0</v>
      </c>
      <c r="L50" s="181">
        <v>12894700000</v>
      </c>
      <c r="M50" s="181">
        <v>11116188734</v>
      </c>
      <c r="N50" s="137">
        <v>10740639021</v>
      </c>
      <c r="O50" s="137">
        <v>602205483</v>
      </c>
      <c r="P50" s="137">
        <f>(N50*0.03)+N50</f>
        <v>11062858191.629999</v>
      </c>
      <c r="Q50" s="16" t="s">
        <v>289</v>
      </c>
      <c r="R50" s="16" t="s">
        <v>360</v>
      </c>
      <c r="S50" s="16" t="s">
        <v>361</v>
      </c>
      <c r="T50" s="16" t="s">
        <v>67</v>
      </c>
      <c r="U50" s="17">
        <v>0</v>
      </c>
      <c r="V50" s="17">
        <f t="shared" si="12"/>
        <v>835531</v>
      </c>
      <c r="W50" s="18" t="s">
        <v>362</v>
      </c>
      <c r="X50" s="18" t="s">
        <v>363</v>
      </c>
      <c r="Y50" s="19">
        <v>700000</v>
      </c>
      <c r="Z50" s="19">
        <v>835531</v>
      </c>
      <c r="AA50" s="19">
        <v>1100000</v>
      </c>
      <c r="AB50" s="19">
        <v>1136988</v>
      </c>
      <c r="AC50" s="30">
        <v>1400000</v>
      </c>
      <c r="AD50" s="23">
        <v>0</v>
      </c>
      <c r="AE50" s="135">
        <v>274107</v>
      </c>
      <c r="AF50" s="44"/>
      <c r="AG50" s="23"/>
      <c r="AH50" s="136"/>
      <c r="AI50" s="21">
        <f t="shared" si="7"/>
        <v>274107</v>
      </c>
      <c r="AJ50" s="17"/>
      <c r="AK50" s="17">
        <v>1000000</v>
      </c>
      <c r="AL50" s="17">
        <v>0</v>
      </c>
      <c r="AM50" s="18" t="s">
        <v>364</v>
      </c>
      <c r="AN50" s="18" t="s">
        <v>112</v>
      </c>
      <c r="AO50" s="24" t="s">
        <v>365</v>
      </c>
      <c r="AP50" s="24"/>
      <c r="AQ50" s="18"/>
      <c r="AR50" s="18"/>
      <c r="AS50" s="25"/>
      <c r="AT50" s="25"/>
      <c r="AU50" s="17">
        <f t="shared" si="10"/>
        <v>4200000</v>
      </c>
      <c r="AV50" s="17">
        <f>+_xlfn.IFS(T50="Acumulado",Z50+AB50+AI50+AJ50+AL50,T50="Capacidad",AI50,T50="Flujo",AI50,T50="Reducción",AI50,T50="Stock",AI50)</f>
        <v>2246626</v>
      </c>
      <c r="AW50" s="16" t="s">
        <v>296</v>
      </c>
      <c r="AX50" s="133" t="s">
        <v>296</v>
      </c>
      <c r="AY50" s="31" t="s">
        <v>366</v>
      </c>
      <c r="AZ50" s="28"/>
      <c r="BA50" s="28"/>
      <c r="BB50" s="358"/>
      <c r="BC50" s="179"/>
      <c r="BD50" s="29"/>
    </row>
    <row r="51" spans="1:56" ht="265.2" customHeight="1" x14ac:dyDescent="0.3">
      <c r="A51" s="359" t="s">
        <v>309</v>
      </c>
      <c r="B51" s="359" t="s">
        <v>367</v>
      </c>
      <c r="C51" s="359" t="s">
        <v>62</v>
      </c>
      <c r="D51" s="359" t="s">
        <v>311</v>
      </c>
      <c r="E51" s="359" t="s">
        <v>368</v>
      </c>
      <c r="F51" s="359" t="s">
        <v>369</v>
      </c>
      <c r="G51" s="359" t="s">
        <v>61</v>
      </c>
      <c r="H51" s="359" t="s">
        <v>62</v>
      </c>
      <c r="I51" s="359" t="s">
        <v>62</v>
      </c>
      <c r="J51" s="360"/>
      <c r="K51" s="361"/>
      <c r="L51" s="357"/>
      <c r="M51" s="357"/>
      <c r="N51" s="358"/>
      <c r="O51" s="358"/>
      <c r="P51" s="358"/>
      <c r="Q51" s="356" t="s">
        <v>370</v>
      </c>
      <c r="R51" s="356" t="s">
        <v>371</v>
      </c>
      <c r="S51" s="107" t="s">
        <v>372</v>
      </c>
      <c r="T51" s="107" t="s">
        <v>99</v>
      </c>
      <c r="U51" s="109">
        <v>3</v>
      </c>
      <c r="V51" s="109">
        <v>3</v>
      </c>
      <c r="W51" s="110" t="s">
        <v>373</v>
      </c>
      <c r="X51" s="110" t="s">
        <v>374</v>
      </c>
      <c r="Y51" s="19">
        <v>3</v>
      </c>
      <c r="Z51" s="20">
        <v>3</v>
      </c>
      <c r="AA51" s="19">
        <v>3</v>
      </c>
      <c r="AB51" s="19">
        <v>9</v>
      </c>
      <c r="AC51" s="182">
        <v>3</v>
      </c>
      <c r="AD51" s="110">
        <v>3</v>
      </c>
      <c r="AE51" s="183">
        <v>3</v>
      </c>
      <c r="AF51" s="44"/>
      <c r="AG51" s="112"/>
      <c r="AH51" s="112"/>
      <c r="AI51" s="21">
        <f>AD51</f>
        <v>3</v>
      </c>
      <c r="AJ51" s="109"/>
      <c r="AK51" s="109">
        <v>3</v>
      </c>
      <c r="AL51" s="109"/>
      <c r="AM51" s="18" t="s">
        <v>375</v>
      </c>
      <c r="AN51" s="110" t="s">
        <v>62</v>
      </c>
      <c r="AO51" s="114" t="s">
        <v>375</v>
      </c>
      <c r="AP51" s="115"/>
      <c r="AQ51" s="110"/>
      <c r="AR51" s="110"/>
      <c r="AS51" s="115"/>
      <c r="AT51" s="115"/>
      <c r="AU51" s="17">
        <f t="shared" si="10"/>
        <v>3</v>
      </c>
      <c r="AV51" s="42">
        <f>+_xlfn.IFS(T51="Acumulado",Z51+AI51+AJ51+AL51,T51="Capacidad",AI51,T51="Flujo",AI51,T51="Reducción",AI51,T51="Stock",AI51)</f>
        <v>3</v>
      </c>
      <c r="AW51" s="353" t="s">
        <v>376</v>
      </c>
      <c r="AX51" s="107" t="s">
        <v>376</v>
      </c>
      <c r="AY51" s="31" t="s">
        <v>377</v>
      </c>
      <c r="AZ51" s="28"/>
      <c r="BA51" s="28"/>
      <c r="BB51" s="358"/>
      <c r="BC51" s="179"/>
      <c r="BD51" s="29"/>
    </row>
    <row r="52" spans="1:56" ht="110.4" customHeight="1" x14ac:dyDescent="0.3">
      <c r="A52" s="359"/>
      <c r="B52" s="359"/>
      <c r="C52" s="359"/>
      <c r="D52" s="359"/>
      <c r="E52" s="359"/>
      <c r="F52" s="359"/>
      <c r="G52" s="359"/>
      <c r="H52" s="359"/>
      <c r="I52" s="359"/>
      <c r="J52" s="360"/>
      <c r="K52" s="362"/>
      <c r="L52" s="357"/>
      <c r="M52" s="357"/>
      <c r="N52" s="358"/>
      <c r="O52" s="358"/>
      <c r="P52" s="358"/>
      <c r="Q52" s="356"/>
      <c r="R52" s="356"/>
      <c r="S52" s="107" t="s">
        <v>378</v>
      </c>
      <c r="T52" s="107" t="s">
        <v>84</v>
      </c>
      <c r="U52" s="109">
        <v>150</v>
      </c>
      <c r="V52" s="109">
        <v>150</v>
      </c>
      <c r="W52" s="110" t="s">
        <v>379</v>
      </c>
      <c r="X52" s="110" t="s">
        <v>380</v>
      </c>
      <c r="Y52" s="19">
        <v>124</v>
      </c>
      <c r="Z52" s="20">
        <v>124</v>
      </c>
      <c r="AA52" s="19">
        <v>120</v>
      </c>
      <c r="AB52" s="19">
        <v>120</v>
      </c>
      <c r="AC52" s="182">
        <v>124</v>
      </c>
      <c r="AD52" s="110">
        <v>11</v>
      </c>
      <c r="AE52" s="183">
        <v>46</v>
      </c>
      <c r="AF52" s="44"/>
      <c r="AG52" s="112"/>
      <c r="AH52" s="112"/>
      <c r="AI52" s="21">
        <f t="shared" si="7"/>
        <v>57</v>
      </c>
      <c r="AJ52" s="109"/>
      <c r="AK52" s="109">
        <v>127</v>
      </c>
      <c r="AL52" s="109"/>
      <c r="AM52" s="18" t="s">
        <v>381</v>
      </c>
      <c r="AN52" s="110" t="s">
        <v>62</v>
      </c>
      <c r="AO52" s="114" t="s">
        <v>382</v>
      </c>
      <c r="AP52" s="115"/>
      <c r="AQ52" s="110"/>
      <c r="AR52" s="110"/>
      <c r="AS52" s="115"/>
      <c r="AT52" s="115"/>
      <c r="AU52" s="17">
        <f t="shared" si="10"/>
        <v>127</v>
      </c>
      <c r="AV52" s="42">
        <f>+_xlfn.IFS(T52="Acumulado",Z52+AI52+AJ52+AL52,T52="Capacidad",AI52,T52="Flujo",AI52,T52="Reducción",AI52,T52="Stock",AI52)</f>
        <v>57</v>
      </c>
      <c r="AW52" s="354"/>
      <c r="AX52" s="107" t="s">
        <v>376</v>
      </c>
      <c r="AY52" s="31" t="s">
        <v>377</v>
      </c>
      <c r="AZ52" s="28"/>
      <c r="BA52" s="28"/>
      <c r="BB52" s="358"/>
      <c r="BC52" s="179"/>
      <c r="BD52" s="29"/>
    </row>
    <row r="53" spans="1:56" ht="306" x14ac:dyDescent="0.3">
      <c r="A53" s="359"/>
      <c r="B53" s="359"/>
      <c r="C53" s="359"/>
      <c r="D53" s="359"/>
      <c r="E53" s="359"/>
      <c r="F53" s="359"/>
      <c r="G53" s="359"/>
      <c r="H53" s="359"/>
      <c r="I53" s="359" t="s">
        <v>62</v>
      </c>
      <c r="J53" s="360"/>
      <c r="K53" s="362"/>
      <c r="L53" s="357"/>
      <c r="M53" s="357"/>
      <c r="N53" s="358"/>
      <c r="O53" s="358"/>
      <c r="P53" s="358"/>
      <c r="Q53" s="356"/>
      <c r="R53" s="356"/>
      <c r="S53" s="107" t="s">
        <v>383</v>
      </c>
      <c r="T53" s="107" t="s">
        <v>99</v>
      </c>
      <c r="U53" s="109">
        <v>0</v>
      </c>
      <c r="V53" s="17">
        <f t="shared" ref="V53" si="13">Z53</f>
        <v>1</v>
      </c>
      <c r="W53" s="110" t="s">
        <v>384</v>
      </c>
      <c r="X53" s="110" t="s">
        <v>385</v>
      </c>
      <c r="Y53" s="19">
        <v>1</v>
      </c>
      <c r="Z53" s="20">
        <v>1</v>
      </c>
      <c r="AA53" s="19">
        <v>1</v>
      </c>
      <c r="AB53" s="19">
        <v>1</v>
      </c>
      <c r="AC53" s="182">
        <v>1</v>
      </c>
      <c r="AD53" s="184">
        <v>0.25</v>
      </c>
      <c r="AE53" s="185">
        <v>0.25</v>
      </c>
      <c r="AF53" s="44"/>
      <c r="AG53" s="112"/>
      <c r="AH53" s="112"/>
      <c r="AI53" s="40">
        <f>AD53+AE53</f>
        <v>0.5</v>
      </c>
      <c r="AJ53" s="109"/>
      <c r="AK53" s="109">
        <v>1</v>
      </c>
      <c r="AL53" s="109"/>
      <c r="AM53" s="18" t="s">
        <v>386</v>
      </c>
      <c r="AN53" s="110" t="s">
        <v>62</v>
      </c>
      <c r="AO53" s="114" t="s">
        <v>387</v>
      </c>
      <c r="AP53" s="115"/>
      <c r="AQ53" s="110"/>
      <c r="AR53" s="110"/>
      <c r="AS53" s="115"/>
      <c r="AT53" s="115"/>
      <c r="AU53" s="186">
        <f t="shared" si="10"/>
        <v>1</v>
      </c>
      <c r="AV53" s="186">
        <f>AB53</f>
        <v>1</v>
      </c>
      <c r="AW53" s="354"/>
      <c r="AX53" s="107" t="s">
        <v>376</v>
      </c>
      <c r="AY53" s="31" t="s">
        <v>377</v>
      </c>
      <c r="AZ53" s="28"/>
      <c r="BA53" s="28"/>
      <c r="BB53" s="358"/>
      <c r="BC53" s="179"/>
      <c r="BD53" s="29"/>
    </row>
    <row r="54" spans="1:56" s="13" customFormat="1" ht="210.75" customHeight="1" x14ac:dyDescent="0.3">
      <c r="A54" s="359"/>
      <c r="B54" s="359"/>
      <c r="C54" s="359"/>
      <c r="D54" s="359"/>
      <c r="E54" s="359"/>
      <c r="F54" s="359"/>
      <c r="G54" s="359"/>
      <c r="H54" s="359"/>
      <c r="I54" s="359"/>
      <c r="J54" s="360"/>
      <c r="K54" s="362"/>
      <c r="L54" s="357"/>
      <c r="M54" s="357"/>
      <c r="N54" s="358"/>
      <c r="O54" s="358"/>
      <c r="P54" s="358"/>
      <c r="Q54" s="356"/>
      <c r="R54" s="356" t="s">
        <v>388</v>
      </c>
      <c r="S54" s="107" t="s">
        <v>389</v>
      </c>
      <c r="T54" s="107" t="s">
        <v>390</v>
      </c>
      <c r="U54" s="109">
        <v>14</v>
      </c>
      <c r="V54" s="109">
        <v>14</v>
      </c>
      <c r="W54" s="110" t="s">
        <v>391</v>
      </c>
      <c r="X54" s="110" t="s">
        <v>392</v>
      </c>
      <c r="Y54" s="19">
        <v>12</v>
      </c>
      <c r="Z54" s="20">
        <v>12</v>
      </c>
      <c r="AA54" s="19">
        <v>11</v>
      </c>
      <c r="AB54" s="19">
        <v>11</v>
      </c>
      <c r="AC54" s="182">
        <v>12</v>
      </c>
      <c r="AD54" s="110">
        <v>3</v>
      </c>
      <c r="AE54" s="183">
        <v>3</v>
      </c>
      <c r="AF54" s="37"/>
      <c r="AG54" s="112"/>
      <c r="AH54" s="112"/>
      <c r="AI54" s="21">
        <f t="shared" si="7"/>
        <v>6</v>
      </c>
      <c r="AJ54" s="109"/>
      <c r="AK54" s="109">
        <v>12</v>
      </c>
      <c r="AL54" s="109"/>
      <c r="AM54" s="18" t="s">
        <v>393</v>
      </c>
      <c r="AN54" s="110" t="s">
        <v>62</v>
      </c>
      <c r="AO54" s="114" t="s">
        <v>394</v>
      </c>
      <c r="AP54" s="115"/>
      <c r="AQ54" s="187"/>
      <c r="AR54" s="110"/>
      <c r="AS54" s="115"/>
      <c r="AT54" s="115"/>
      <c r="AU54" s="17">
        <f t="shared" si="10"/>
        <v>47</v>
      </c>
      <c r="AV54" s="42">
        <f>+_xlfn.IFS(T54="Acumulado",Z54+AB54+AI54+AJ54+AL54,T54="Capacidad",AI54,T54="Flujo",AI54,T54="Reducción",AI54,T54="Stock",AI54)</f>
        <v>29</v>
      </c>
      <c r="AW54" s="354"/>
      <c r="AX54" s="107" t="s">
        <v>376</v>
      </c>
      <c r="AY54" s="31" t="s">
        <v>377</v>
      </c>
      <c r="AZ54" s="28"/>
      <c r="BA54" s="28"/>
      <c r="BB54" s="358"/>
      <c r="BC54" s="179"/>
      <c r="BD54" s="29"/>
    </row>
    <row r="55" spans="1:56" ht="409.6" x14ac:dyDescent="0.3">
      <c r="A55" s="359"/>
      <c r="B55" s="359"/>
      <c r="C55" s="359"/>
      <c r="D55" s="359"/>
      <c r="E55" s="359"/>
      <c r="F55" s="359"/>
      <c r="G55" s="359"/>
      <c r="H55" s="359"/>
      <c r="I55" s="359"/>
      <c r="J55" s="360"/>
      <c r="K55" s="362"/>
      <c r="L55" s="357"/>
      <c r="M55" s="357"/>
      <c r="N55" s="358"/>
      <c r="O55" s="358"/>
      <c r="P55" s="358"/>
      <c r="Q55" s="356"/>
      <c r="R55" s="356"/>
      <c r="S55" s="107" t="s">
        <v>395</v>
      </c>
      <c r="T55" s="107" t="s">
        <v>99</v>
      </c>
      <c r="U55" s="109">
        <v>0</v>
      </c>
      <c r="V55" s="17">
        <f t="shared" ref="V55" si="14">Z55</f>
        <v>1</v>
      </c>
      <c r="W55" s="110" t="s">
        <v>396</v>
      </c>
      <c r="X55" s="110" t="s">
        <v>397</v>
      </c>
      <c r="Y55" s="19">
        <v>1</v>
      </c>
      <c r="Z55" s="20">
        <v>1</v>
      </c>
      <c r="AA55" s="19">
        <v>1</v>
      </c>
      <c r="AB55" s="19">
        <v>1</v>
      </c>
      <c r="AC55" s="182">
        <v>1</v>
      </c>
      <c r="AD55" s="184">
        <v>0.25</v>
      </c>
      <c r="AE55" s="185">
        <v>0.25</v>
      </c>
      <c r="AF55" s="44"/>
      <c r="AG55" s="188"/>
      <c r="AH55" s="188"/>
      <c r="AI55" s="40">
        <f>AD55+AE55</f>
        <v>0.5</v>
      </c>
      <c r="AJ55" s="109"/>
      <c r="AK55" s="109">
        <v>1</v>
      </c>
      <c r="AL55" s="109"/>
      <c r="AM55" s="18" t="s">
        <v>398</v>
      </c>
      <c r="AN55" s="110" t="s">
        <v>62</v>
      </c>
      <c r="AO55" s="114" t="s">
        <v>399</v>
      </c>
      <c r="AP55" s="115"/>
      <c r="AQ55" s="110"/>
      <c r="AR55" s="110"/>
      <c r="AS55" s="115"/>
      <c r="AT55" s="115"/>
      <c r="AU55" s="17">
        <f t="shared" si="10"/>
        <v>1</v>
      </c>
      <c r="AV55" s="42">
        <f>AB55</f>
        <v>1</v>
      </c>
      <c r="AW55" s="354"/>
      <c r="AX55" s="107" t="s">
        <v>376</v>
      </c>
      <c r="AY55" s="31" t="s">
        <v>377</v>
      </c>
      <c r="AZ55" s="28"/>
      <c r="BA55" s="28"/>
      <c r="BB55" s="28"/>
      <c r="BC55" s="179"/>
      <c r="BD55" s="29"/>
    </row>
    <row r="56" spans="1:56" ht="102" x14ac:dyDescent="0.3">
      <c r="A56" s="356"/>
      <c r="B56" s="356"/>
      <c r="C56" s="356"/>
      <c r="D56" s="356"/>
      <c r="E56" s="356"/>
      <c r="F56" s="356"/>
      <c r="G56" s="356"/>
      <c r="H56" s="356"/>
      <c r="I56" s="356"/>
      <c r="J56" s="360"/>
      <c r="K56" s="363"/>
      <c r="L56" s="357"/>
      <c r="M56" s="357"/>
      <c r="N56" s="358"/>
      <c r="O56" s="358"/>
      <c r="P56" s="358"/>
      <c r="Q56" s="356"/>
      <c r="R56" s="189" t="s">
        <v>400</v>
      </c>
      <c r="S56" s="189" t="s">
        <v>401</v>
      </c>
      <c r="T56" s="189" t="s">
        <v>99</v>
      </c>
      <c r="U56" s="190">
        <v>3</v>
      </c>
      <c r="V56" s="190">
        <v>3</v>
      </c>
      <c r="W56" s="191"/>
      <c r="X56" s="191"/>
      <c r="Y56" s="19">
        <v>1</v>
      </c>
      <c r="Z56" s="20">
        <v>1</v>
      </c>
      <c r="AA56" s="19" t="s">
        <v>143</v>
      </c>
      <c r="AB56" s="19"/>
      <c r="AC56" s="19" t="s">
        <v>143</v>
      </c>
      <c r="AD56" s="19"/>
      <c r="AE56" s="19"/>
      <c r="AF56" s="19"/>
      <c r="AG56" s="19"/>
      <c r="AH56" s="19"/>
      <c r="AI56" s="19"/>
      <c r="AJ56" s="109"/>
      <c r="AK56" s="19" t="s">
        <v>143</v>
      </c>
      <c r="AL56" s="109"/>
      <c r="AM56" s="19"/>
      <c r="AN56" s="19"/>
      <c r="AO56" s="19"/>
      <c r="AP56" s="19"/>
      <c r="AQ56" s="19"/>
      <c r="AR56" s="19"/>
      <c r="AS56" s="19"/>
      <c r="AT56" s="19"/>
      <c r="AU56" s="19">
        <v>1</v>
      </c>
      <c r="AV56" s="19">
        <v>1</v>
      </c>
      <c r="AW56" s="355"/>
      <c r="AX56" s="107" t="s">
        <v>376</v>
      </c>
      <c r="AY56" s="31" t="s">
        <v>377</v>
      </c>
      <c r="AZ56" s="28"/>
      <c r="BA56" s="28"/>
      <c r="BB56" s="28"/>
      <c r="BC56" s="179"/>
      <c r="BD56" s="29"/>
    </row>
    <row r="57" spans="1:56" ht="204" customHeight="1" x14ac:dyDescent="0.3">
      <c r="A57" s="295" t="s">
        <v>55</v>
      </c>
      <c r="B57" s="295" t="s">
        <v>402</v>
      </c>
      <c r="C57" s="295" t="s">
        <v>57</v>
      </c>
      <c r="D57" s="295" t="s">
        <v>311</v>
      </c>
      <c r="E57" s="295" t="s">
        <v>403</v>
      </c>
      <c r="F57" s="295" t="s">
        <v>404</v>
      </c>
      <c r="G57" s="295" t="s">
        <v>61</v>
      </c>
      <c r="H57" s="295" t="s">
        <v>405</v>
      </c>
      <c r="I57" s="295" t="s">
        <v>406</v>
      </c>
      <c r="J57" s="348">
        <v>6830016667</v>
      </c>
      <c r="K57" s="327">
        <v>6822825000</v>
      </c>
      <c r="L57" s="344">
        <v>18475011000</v>
      </c>
      <c r="M57" s="344">
        <v>17865138373</v>
      </c>
      <c r="N57" s="346">
        <v>14848656000</v>
      </c>
      <c r="O57" s="346">
        <v>212389584</v>
      </c>
      <c r="P57" s="346">
        <f>(N57*0.03)+N57</f>
        <v>15294115680</v>
      </c>
      <c r="Q57" s="292" t="s">
        <v>407</v>
      </c>
      <c r="R57" s="16" t="s">
        <v>408</v>
      </c>
      <c r="S57" s="16" t="s">
        <v>409</v>
      </c>
      <c r="T57" s="16" t="s">
        <v>99</v>
      </c>
      <c r="U57" s="16">
        <v>0</v>
      </c>
      <c r="V57" s="64">
        <v>1</v>
      </c>
      <c r="W57" s="65" t="s">
        <v>410</v>
      </c>
      <c r="X57" s="65" t="s">
        <v>411</v>
      </c>
      <c r="Y57" s="192">
        <v>1</v>
      </c>
      <c r="Z57" s="192">
        <v>1</v>
      </c>
      <c r="AA57" s="192">
        <v>1</v>
      </c>
      <c r="AB57" s="192">
        <v>1</v>
      </c>
      <c r="AC57" s="64">
        <v>1</v>
      </c>
      <c r="AD57" s="65">
        <v>1</v>
      </c>
      <c r="AE57" s="61">
        <v>1</v>
      </c>
      <c r="AF57" s="102"/>
      <c r="AG57" s="146"/>
      <c r="AH57" s="146"/>
      <c r="AI57" s="63">
        <f>AB57</f>
        <v>1</v>
      </c>
      <c r="AJ57" s="16"/>
      <c r="AK57" s="64">
        <v>1</v>
      </c>
      <c r="AL57" s="16">
        <v>0</v>
      </c>
      <c r="AM57" s="18" t="s">
        <v>412</v>
      </c>
      <c r="AN57" s="18" t="s">
        <v>413</v>
      </c>
      <c r="AO57" s="193" t="s">
        <v>414</v>
      </c>
      <c r="AP57" s="25" t="s">
        <v>62</v>
      </c>
      <c r="AQ57" s="73"/>
      <c r="AR57" s="194"/>
      <c r="AS57" s="195"/>
      <c r="AT57" s="195"/>
      <c r="AU57" s="68">
        <f>+_xlfn.IFS(T57="Acumulado",Y57+AA57+#REF!+AK57,T57="Capacidad",AK57,T57="Flujo",AK57,T57="Reducción",AK57,T57="Stock",AK57)</f>
        <v>1</v>
      </c>
      <c r="AV57" s="64">
        <f>+_xlfn.IFS(T57="Acumulado",Z57+AI57+AJ57+AL57,T57="Capacidad",AI57,T57="Flujo",AI57,T57="Reducción",AI57,T57="Stock",AI57)</f>
        <v>1</v>
      </c>
      <c r="AW57" s="292" t="s">
        <v>415</v>
      </c>
      <c r="AX57" s="196" t="s">
        <v>415</v>
      </c>
      <c r="AY57" s="27" t="s">
        <v>416</v>
      </c>
      <c r="AZ57" s="28"/>
      <c r="BA57" s="28"/>
      <c r="BB57" s="28"/>
      <c r="BC57" s="29"/>
      <c r="BD57" s="29"/>
    </row>
    <row r="58" spans="1:56" ht="142.94999999999999" customHeight="1" x14ac:dyDescent="0.3">
      <c r="A58" s="296"/>
      <c r="B58" s="296"/>
      <c r="C58" s="296"/>
      <c r="D58" s="296"/>
      <c r="E58" s="296"/>
      <c r="F58" s="296"/>
      <c r="G58" s="296"/>
      <c r="H58" s="296"/>
      <c r="I58" s="296"/>
      <c r="J58" s="349">
        <v>0</v>
      </c>
      <c r="K58" s="328"/>
      <c r="L58" s="352"/>
      <c r="M58" s="352"/>
      <c r="N58" s="350"/>
      <c r="O58" s="350"/>
      <c r="P58" s="350"/>
      <c r="Q58" s="293"/>
      <c r="R58" s="16" t="s">
        <v>417</v>
      </c>
      <c r="S58" s="16" t="s">
        <v>418</v>
      </c>
      <c r="T58" s="16" t="s">
        <v>67</v>
      </c>
      <c r="U58" s="17">
        <v>0</v>
      </c>
      <c r="V58" s="17">
        <f t="shared" ref="V58:V64" si="15">Z58</f>
        <v>1</v>
      </c>
      <c r="W58" s="18" t="s">
        <v>419</v>
      </c>
      <c r="X58" s="18" t="s">
        <v>420</v>
      </c>
      <c r="Y58" s="19">
        <v>1</v>
      </c>
      <c r="Z58" s="20">
        <v>1</v>
      </c>
      <c r="AA58" s="19">
        <v>1</v>
      </c>
      <c r="AB58" s="19">
        <v>1</v>
      </c>
      <c r="AC58" s="17">
        <v>1</v>
      </c>
      <c r="AD58" s="18">
        <v>0</v>
      </c>
      <c r="AE58" s="40">
        <v>1</v>
      </c>
      <c r="AF58" s="44"/>
      <c r="AG58" s="23"/>
      <c r="AH58" s="39"/>
      <c r="AI58" s="40">
        <f>AD58+AE58+AG58+AH58</f>
        <v>1</v>
      </c>
      <c r="AJ58" s="17"/>
      <c r="AK58" s="17">
        <v>1</v>
      </c>
      <c r="AL58" s="17">
        <v>0</v>
      </c>
      <c r="AM58" s="197" t="s">
        <v>421</v>
      </c>
      <c r="AN58" s="18" t="s">
        <v>413</v>
      </c>
      <c r="AO58" s="198" t="s">
        <v>422</v>
      </c>
      <c r="AP58" s="198" t="s">
        <v>422</v>
      </c>
      <c r="AQ58" s="18"/>
      <c r="AR58" s="18"/>
      <c r="AS58" s="25"/>
      <c r="AT58" s="195"/>
      <c r="AU58" s="17">
        <f>+_xlfn.IFS(T58="Acumulado",Y58+AA58+AC58+AK58,T58="Capacidad",AK58,T58="Flujo",AK58,T58="Reducción",AK58,T58="Stock",AK58)</f>
        <v>4</v>
      </c>
      <c r="AV58" s="17">
        <f>+_xlfn.IFS(T58="Acumulado",Z58+AB58+AI58+AJ58+AL58,T58="Capacidad",AI58,T58="Flujo",AI58,T58="Reducción",AI58,T58="Stock",AI58)</f>
        <v>3</v>
      </c>
      <c r="AW58" s="293"/>
      <c r="AX58" s="196" t="s">
        <v>415</v>
      </c>
      <c r="AY58" s="27" t="s">
        <v>416</v>
      </c>
      <c r="AZ58" s="28"/>
      <c r="BA58" s="28"/>
      <c r="BB58" s="28"/>
      <c r="BC58" s="29"/>
      <c r="BD58" s="29"/>
    </row>
    <row r="59" spans="1:56" ht="142.94999999999999" customHeight="1" x14ac:dyDescent="0.3">
      <c r="A59" s="296"/>
      <c r="B59" s="296"/>
      <c r="C59" s="296"/>
      <c r="D59" s="296"/>
      <c r="E59" s="296"/>
      <c r="F59" s="296"/>
      <c r="G59" s="296"/>
      <c r="H59" s="296"/>
      <c r="I59" s="296"/>
      <c r="J59" s="349"/>
      <c r="K59" s="328"/>
      <c r="L59" s="352"/>
      <c r="M59" s="352"/>
      <c r="N59" s="350"/>
      <c r="O59" s="350"/>
      <c r="P59" s="350"/>
      <c r="Q59" s="293"/>
      <c r="R59" s="16" t="s">
        <v>423</v>
      </c>
      <c r="S59" s="16" t="s">
        <v>424</v>
      </c>
      <c r="T59" s="16" t="s">
        <v>67</v>
      </c>
      <c r="U59" s="17">
        <v>0</v>
      </c>
      <c r="V59" s="17">
        <v>2</v>
      </c>
      <c r="W59" s="18" t="s">
        <v>425</v>
      </c>
      <c r="X59" s="18" t="s">
        <v>426</v>
      </c>
      <c r="Y59" s="19">
        <v>2</v>
      </c>
      <c r="Z59" s="20">
        <v>2</v>
      </c>
      <c r="AA59" s="19">
        <v>2</v>
      </c>
      <c r="AB59" s="19">
        <v>2</v>
      </c>
      <c r="AC59" s="17">
        <v>2</v>
      </c>
      <c r="AD59" s="18">
        <v>0</v>
      </c>
      <c r="AE59" s="21">
        <v>0</v>
      </c>
      <c r="AF59" s="199"/>
      <c r="AG59" s="23"/>
      <c r="AH59" s="23"/>
      <c r="AI59" s="40">
        <f>AD59+AE59+AG59+AH59</f>
        <v>0</v>
      </c>
      <c r="AJ59" s="17"/>
      <c r="AK59" s="17">
        <v>3</v>
      </c>
      <c r="AL59" s="17"/>
      <c r="AM59" s="18" t="s">
        <v>427</v>
      </c>
      <c r="AN59" s="18" t="s">
        <v>413</v>
      </c>
      <c r="AO59" s="200" t="s">
        <v>428</v>
      </c>
      <c r="AP59" s="25" t="s">
        <v>62</v>
      </c>
      <c r="AQ59" s="201"/>
      <c r="AR59" s="202"/>
      <c r="AS59" s="25"/>
      <c r="AT59" s="195"/>
      <c r="AU59" s="17">
        <f>+_xlfn.IFS(T59="Acumulado",Y59+AA59+AC59+AK59,T59="Capacidad",AK59,T59="Flujo",AK59,T59="Reducción",AK59,T59="Stock",AK59)</f>
        <v>9</v>
      </c>
      <c r="AV59" s="17">
        <f>+_xlfn.IFS(T59="Acumulado",Z59+AB59+AI59+AJ59+AL59,T59="Capacidad",AI59,T59="Flujo",AI59,T59="Reducción",AI59,T59="Stock",AI59)</f>
        <v>4</v>
      </c>
      <c r="AW59" s="293"/>
      <c r="AX59" s="196" t="s">
        <v>415</v>
      </c>
      <c r="AY59" s="27" t="s">
        <v>416</v>
      </c>
      <c r="AZ59" s="28"/>
      <c r="BA59" s="28"/>
      <c r="BB59" s="28"/>
      <c r="BC59" s="29"/>
      <c r="BD59" s="29"/>
    </row>
    <row r="60" spans="1:56" ht="142.94999999999999" customHeight="1" x14ac:dyDescent="0.3">
      <c r="A60" s="296"/>
      <c r="B60" s="296"/>
      <c r="C60" s="296"/>
      <c r="D60" s="296"/>
      <c r="E60" s="296"/>
      <c r="F60" s="296"/>
      <c r="G60" s="296"/>
      <c r="H60" s="296"/>
      <c r="I60" s="296"/>
      <c r="J60" s="349"/>
      <c r="K60" s="328"/>
      <c r="L60" s="352"/>
      <c r="M60" s="352"/>
      <c r="N60" s="350"/>
      <c r="O60" s="350"/>
      <c r="P60" s="350"/>
      <c r="Q60" s="293"/>
      <c r="R60" s="16" t="s">
        <v>429</v>
      </c>
      <c r="S60" s="16" t="s">
        <v>430</v>
      </c>
      <c r="T60" s="16" t="s">
        <v>67</v>
      </c>
      <c r="U60" s="17">
        <v>0</v>
      </c>
      <c r="V60" s="17">
        <v>0</v>
      </c>
      <c r="W60" s="394" t="s">
        <v>431</v>
      </c>
      <c r="X60" s="394" t="s">
        <v>431</v>
      </c>
      <c r="Y60" s="20"/>
      <c r="Z60" s="20"/>
      <c r="AA60" s="19">
        <v>1400</v>
      </c>
      <c r="AB60" s="19">
        <v>11000</v>
      </c>
      <c r="AC60" s="17">
        <v>600</v>
      </c>
      <c r="AD60" s="18">
        <v>110</v>
      </c>
      <c r="AE60" s="21">
        <v>1476</v>
      </c>
      <c r="AF60" s="199"/>
      <c r="AG60" s="23"/>
      <c r="AH60" s="23"/>
      <c r="AI60" s="40">
        <f>AD60+AE60</f>
        <v>1586</v>
      </c>
      <c r="AJ60" s="17"/>
      <c r="AK60" s="17">
        <v>1600</v>
      </c>
      <c r="AL60" s="17"/>
      <c r="AM60" s="18" t="s">
        <v>432</v>
      </c>
      <c r="AN60" s="18" t="s">
        <v>413</v>
      </c>
      <c r="AO60" s="200" t="s">
        <v>433</v>
      </c>
      <c r="AP60" s="25" t="s">
        <v>62</v>
      </c>
      <c r="AQ60" s="18"/>
      <c r="AR60" s="18"/>
      <c r="AS60" s="25"/>
      <c r="AT60" s="195"/>
      <c r="AU60" s="17">
        <f>+_xlfn.IFS(T60="Acumulado",Y60+AA60+AC60+AK60,T60="Capacidad",AK60,T60="Flujo",AK60,T60="Reducción",AK60,T60="Stock",AK60)</f>
        <v>3600</v>
      </c>
      <c r="AV60" s="17">
        <f>+_xlfn.IFS(T60="Acumulado",Z60+AB60+AI60+AJ60+AL60,T60="Capacidad",AI60,T60="Flujo",AI60,T60="Reducción",AI60,T60="Stock",AI60)</f>
        <v>12586</v>
      </c>
      <c r="AW60" s="293"/>
      <c r="AX60" s="196" t="s">
        <v>415</v>
      </c>
      <c r="AY60" s="27" t="s">
        <v>416</v>
      </c>
      <c r="AZ60" s="28"/>
      <c r="BA60" s="28"/>
      <c r="BB60" s="28"/>
      <c r="BC60" s="29"/>
      <c r="BD60" s="29"/>
    </row>
    <row r="61" spans="1:56" ht="183.6" x14ac:dyDescent="0.3">
      <c r="A61" s="297"/>
      <c r="B61" s="297"/>
      <c r="C61" s="297"/>
      <c r="D61" s="297"/>
      <c r="E61" s="297"/>
      <c r="F61" s="297"/>
      <c r="G61" s="297"/>
      <c r="H61" s="297"/>
      <c r="I61" s="297"/>
      <c r="J61" s="351">
        <v>0</v>
      </c>
      <c r="K61" s="329"/>
      <c r="L61" s="345"/>
      <c r="M61" s="345"/>
      <c r="N61" s="347"/>
      <c r="O61" s="347"/>
      <c r="P61" s="347"/>
      <c r="Q61" s="294"/>
      <c r="R61" s="16" t="s">
        <v>429</v>
      </c>
      <c r="S61" s="16" t="s">
        <v>434</v>
      </c>
      <c r="T61" s="16" t="s">
        <v>99</v>
      </c>
      <c r="U61" s="16">
        <v>0</v>
      </c>
      <c r="V61" s="16">
        <f t="shared" si="15"/>
        <v>1</v>
      </c>
      <c r="W61" s="73" t="s">
        <v>435</v>
      </c>
      <c r="X61" s="73" t="s">
        <v>436</v>
      </c>
      <c r="Y61" s="192">
        <v>1</v>
      </c>
      <c r="Z61" s="192">
        <v>1</v>
      </c>
      <c r="AA61" s="192">
        <v>1</v>
      </c>
      <c r="AB61" s="192">
        <v>1</v>
      </c>
      <c r="AC61" s="64">
        <v>1</v>
      </c>
      <c r="AD61" s="65">
        <v>1</v>
      </c>
      <c r="AE61" s="61">
        <v>1</v>
      </c>
      <c r="AF61" s="44"/>
      <c r="AG61" s="146"/>
      <c r="AH61" s="146"/>
      <c r="AI61" s="63">
        <f>AB61</f>
        <v>1</v>
      </c>
      <c r="AJ61" s="16"/>
      <c r="AK61" s="64">
        <v>1</v>
      </c>
      <c r="AL61" s="16">
        <v>0</v>
      </c>
      <c r="AM61" s="203" t="s">
        <v>437</v>
      </c>
      <c r="AN61" s="18" t="s">
        <v>413</v>
      </c>
      <c r="AO61" s="204" t="s">
        <v>437</v>
      </c>
      <c r="AP61" s="25" t="s">
        <v>62</v>
      </c>
      <c r="AQ61" s="205"/>
      <c r="AR61" s="206"/>
      <c r="AS61" s="195"/>
      <c r="AT61" s="195"/>
      <c r="AU61" s="68">
        <f>+_xlfn.IFS(T61="Acumulado",Y61+AA61+#REF!+AK61,T61="Capacidad",AK61,T61="Flujo",AK61,T61="Reducción",AK61,T61="Stock",AK61)</f>
        <v>1</v>
      </c>
      <c r="AV61" s="64">
        <f>+_xlfn.IFS(T61="Acumulado",Z61+AI61+AJ61+AL61,T61="Capacidad",AI61,T61="Flujo",AI61,T61="Reducción",AI61,T61="Stock",AI61)</f>
        <v>1</v>
      </c>
      <c r="AW61" s="293"/>
      <c r="AX61" s="196" t="s">
        <v>415</v>
      </c>
      <c r="AY61" s="27" t="s">
        <v>416</v>
      </c>
      <c r="AZ61" s="28"/>
      <c r="BA61" s="28"/>
      <c r="BB61" s="28"/>
      <c r="BC61" s="29"/>
      <c r="BD61" s="29"/>
    </row>
    <row r="62" spans="1:56" ht="408" customHeight="1" x14ac:dyDescent="0.3">
      <c r="A62" s="295" t="s">
        <v>55</v>
      </c>
      <c r="B62" s="295" t="s">
        <v>402</v>
      </c>
      <c r="C62" s="295" t="s">
        <v>57</v>
      </c>
      <c r="D62" s="295" t="s">
        <v>311</v>
      </c>
      <c r="E62" s="295" t="s">
        <v>438</v>
      </c>
      <c r="F62" s="295" t="s">
        <v>439</v>
      </c>
      <c r="G62" s="295" t="s">
        <v>61</v>
      </c>
      <c r="H62" s="295" t="s">
        <v>405</v>
      </c>
      <c r="I62" s="295" t="s">
        <v>406</v>
      </c>
      <c r="J62" s="348">
        <v>8669983333</v>
      </c>
      <c r="K62" s="327">
        <v>7979983453.3400002</v>
      </c>
      <c r="L62" s="344">
        <v>1024989000</v>
      </c>
      <c r="M62" s="344">
        <v>1024989000</v>
      </c>
      <c r="N62" s="346">
        <v>1000000000</v>
      </c>
      <c r="O62" s="346">
        <v>0</v>
      </c>
      <c r="P62" s="346">
        <f>(N62*0.03)+N62</f>
        <v>1030000000</v>
      </c>
      <c r="Q62" s="292" t="s">
        <v>407</v>
      </c>
      <c r="R62" s="16" t="s">
        <v>440</v>
      </c>
      <c r="S62" s="16" t="s">
        <v>441</v>
      </c>
      <c r="T62" s="16" t="s">
        <v>67</v>
      </c>
      <c r="U62" s="17">
        <v>0</v>
      </c>
      <c r="V62" s="17">
        <f t="shared" si="15"/>
        <v>1</v>
      </c>
      <c r="W62" s="18" t="s">
        <v>442</v>
      </c>
      <c r="X62" s="18" t="s">
        <v>443</v>
      </c>
      <c r="Y62" s="19">
        <v>1800</v>
      </c>
      <c r="Z62" s="20">
        <v>1</v>
      </c>
      <c r="AA62" s="19">
        <v>3000</v>
      </c>
      <c r="AB62" s="19">
        <v>3000</v>
      </c>
      <c r="AC62" s="17">
        <v>7000</v>
      </c>
      <c r="AD62" s="18">
        <v>0</v>
      </c>
      <c r="AE62" s="200">
        <v>0</v>
      </c>
      <c r="AF62" s="44"/>
      <c r="AG62" s="23"/>
      <c r="AH62" s="23"/>
      <c r="AI62" s="21">
        <f t="shared" ref="AI62:AI70" si="16">AD62+AE62+AG62+AH62</f>
        <v>0</v>
      </c>
      <c r="AJ62" s="17"/>
      <c r="AK62" s="17">
        <v>3900</v>
      </c>
      <c r="AL62" s="17">
        <v>0</v>
      </c>
      <c r="AM62" s="18" t="s">
        <v>444</v>
      </c>
      <c r="AN62" s="18" t="s">
        <v>413</v>
      </c>
      <c r="AO62" s="25" t="s">
        <v>444</v>
      </c>
      <c r="AP62" s="25" t="s">
        <v>62</v>
      </c>
      <c r="AQ62" s="18"/>
      <c r="AR62" s="18"/>
      <c r="AS62" s="25"/>
      <c r="AT62" s="195"/>
      <c r="AU62" s="17">
        <f t="shared" ref="AU62:AU71" si="17">+_xlfn.IFS(T62="Acumulado",Y62+AA62+AC62+AK62,T62="Capacidad",AK62,T62="Flujo",AK62,T62="Reducción",AK62,T62="Stock",AK62)</f>
        <v>15700</v>
      </c>
      <c r="AV62" s="17">
        <f>+_xlfn.IFS(T62="Acumulado",Z62+AB62+AI62+AJ62+AL62,T62="Capacidad",AI62,T62="Flujo",AI62,T62="Reducción",AI62,T62="Stock",AI62)</f>
        <v>3001</v>
      </c>
      <c r="AW62" s="293"/>
      <c r="AX62" s="196" t="s">
        <v>415</v>
      </c>
      <c r="AY62" s="207" t="s">
        <v>445</v>
      </c>
      <c r="AZ62" s="28"/>
      <c r="BA62" s="28"/>
      <c r="BB62" s="28"/>
      <c r="BC62" s="29"/>
      <c r="BD62" s="29"/>
    </row>
    <row r="63" spans="1:56" hidden="1" x14ac:dyDescent="0.3">
      <c r="A63" s="297"/>
      <c r="B63" s="297"/>
      <c r="C63" s="297"/>
      <c r="D63" s="297"/>
      <c r="E63" s="297"/>
      <c r="F63" s="297"/>
      <c r="G63" s="297"/>
      <c r="H63" s="297"/>
      <c r="I63" s="297"/>
      <c r="J63" s="349"/>
      <c r="K63" s="329"/>
      <c r="L63" s="345"/>
      <c r="M63" s="345"/>
      <c r="N63" s="347"/>
      <c r="O63" s="347"/>
      <c r="P63" s="347"/>
      <c r="Q63" s="294"/>
      <c r="R63" s="208"/>
      <c r="S63" s="208"/>
      <c r="T63" s="208"/>
      <c r="U63" s="209"/>
      <c r="V63" s="209"/>
      <c r="W63" s="18"/>
      <c r="X63" s="18"/>
      <c r="Y63" s="210"/>
      <c r="Z63" s="211"/>
      <c r="AA63" s="19"/>
      <c r="AB63" s="19"/>
      <c r="AC63" s="212"/>
      <c r="AD63" s="23"/>
      <c r="AE63" s="23"/>
      <c r="AF63" s="213"/>
      <c r="AG63" s="212"/>
      <c r="AH63" s="23"/>
      <c r="AI63" s="21"/>
      <c r="AJ63" s="209"/>
      <c r="AK63" s="209"/>
      <c r="AL63" s="209"/>
      <c r="AM63" s="18"/>
      <c r="AN63" s="18"/>
      <c r="AO63" s="18"/>
      <c r="AP63" s="18"/>
      <c r="AQ63" s="25"/>
      <c r="AR63" s="25"/>
      <c r="AS63" s="209"/>
      <c r="AT63" s="209"/>
      <c r="AU63" s="17" t="e">
        <f t="shared" si="17"/>
        <v>#N/A</v>
      </c>
      <c r="AV63" s="209"/>
      <c r="AW63" s="294"/>
      <c r="AX63" s="208"/>
      <c r="AY63" s="214"/>
      <c r="AZ63" s="28"/>
      <c r="BA63" s="28"/>
      <c r="BB63" s="28"/>
      <c r="BC63" s="29"/>
      <c r="BD63" s="29"/>
    </row>
    <row r="64" spans="1:56" ht="204" customHeight="1" x14ac:dyDescent="0.3">
      <c r="A64" s="295" t="s">
        <v>55</v>
      </c>
      <c r="B64" s="295" t="s">
        <v>56</v>
      </c>
      <c r="C64" s="295" t="s">
        <v>57</v>
      </c>
      <c r="D64" s="295" t="s">
        <v>58</v>
      </c>
      <c r="E64" s="295" t="s">
        <v>446</v>
      </c>
      <c r="F64" s="295" t="s">
        <v>447</v>
      </c>
      <c r="G64" s="340" t="s">
        <v>61</v>
      </c>
      <c r="H64" s="342" t="s">
        <v>62</v>
      </c>
      <c r="I64" s="342" t="s">
        <v>448</v>
      </c>
      <c r="J64" s="301">
        <v>104400000</v>
      </c>
      <c r="K64" s="301">
        <v>104400000</v>
      </c>
      <c r="L64" s="336">
        <v>100552000</v>
      </c>
      <c r="M64" s="336">
        <v>97469067</v>
      </c>
      <c r="N64" s="338">
        <v>315000000</v>
      </c>
      <c r="O64" s="338">
        <v>32686100</v>
      </c>
      <c r="P64" s="338">
        <f>(N64*0.03)+N64</f>
        <v>324450000</v>
      </c>
      <c r="Q64" s="292" t="s">
        <v>64</v>
      </c>
      <c r="R64" s="292" t="s">
        <v>449</v>
      </c>
      <c r="S64" s="16" t="s">
        <v>450</v>
      </c>
      <c r="T64" s="16" t="s">
        <v>67</v>
      </c>
      <c r="U64" s="17" t="s">
        <v>62</v>
      </c>
      <c r="V64" s="17">
        <f t="shared" si="15"/>
        <v>4</v>
      </c>
      <c r="W64" s="18" t="s">
        <v>451</v>
      </c>
      <c r="X64" s="18" t="s">
        <v>452</v>
      </c>
      <c r="Y64" s="20">
        <v>4</v>
      </c>
      <c r="Z64" s="20">
        <v>4</v>
      </c>
      <c r="AA64" s="19">
        <v>1</v>
      </c>
      <c r="AB64" s="19">
        <v>1</v>
      </c>
      <c r="AC64" s="30">
        <v>1</v>
      </c>
      <c r="AD64" s="39">
        <v>0.25</v>
      </c>
      <c r="AE64" s="40">
        <v>0.25</v>
      </c>
      <c r="AF64" s="199"/>
      <c r="AG64" s="39"/>
      <c r="AH64" s="39"/>
      <c r="AI64" s="40">
        <f t="shared" si="16"/>
        <v>0.5</v>
      </c>
      <c r="AJ64" s="17"/>
      <c r="AK64" s="17">
        <v>1</v>
      </c>
      <c r="AL64" s="17">
        <v>0</v>
      </c>
      <c r="AM64" s="18" t="s">
        <v>453</v>
      </c>
      <c r="AN64" s="18" t="s">
        <v>454</v>
      </c>
      <c r="AO64" s="24" t="s">
        <v>455</v>
      </c>
      <c r="AP64" s="24"/>
      <c r="AQ64" s="18"/>
      <c r="AR64" s="18"/>
      <c r="AS64" s="25"/>
      <c r="AT64" s="25"/>
      <c r="AU64" s="17">
        <f t="shared" si="17"/>
        <v>7</v>
      </c>
      <c r="AV64" s="42">
        <f t="shared" ref="AV64:AV70" si="18">+_xlfn.IFS(T64="Acumulado",Z64+AB64+AI64+AJ64+AL64,T64="Capacidad",AI64,T64="Flujo",AI64,T64="Reducción",AI64,T64="Stock",AI64)</f>
        <v>5.5</v>
      </c>
      <c r="AW64" s="292" t="s">
        <v>74</v>
      </c>
      <c r="AX64" s="26" t="s">
        <v>74</v>
      </c>
      <c r="AY64" s="27" t="s">
        <v>456</v>
      </c>
      <c r="AZ64" s="28"/>
      <c r="BA64" s="28"/>
      <c r="BB64" s="28"/>
      <c r="BC64" s="29"/>
      <c r="BD64" s="29"/>
    </row>
    <row r="65" spans="1:56" ht="142.80000000000001" x14ac:dyDescent="0.3">
      <c r="A65" s="297"/>
      <c r="B65" s="297"/>
      <c r="C65" s="297"/>
      <c r="D65" s="297"/>
      <c r="E65" s="297"/>
      <c r="F65" s="297"/>
      <c r="G65" s="341"/>
      <c r="H65" s="343"/>
      <c r="I65" s="343"/>
      <c r="J65" s="303"/>
      <c r="K65" s="303"/>
      <c r="L65" s="337"/>
      <c r="M65" s="337"/>
      <c r="N65" s="339"/>
      <c r="O65" s="339"/>
      <c r="P65" s="339"/>
      <c r="Q65" s="294"/>
      <c r="R65" s="294"/>
      <c r="S65" s="16" t="s">
        <v>457</v>
      </c>
      <c r="T65" s="16" t="s">
        <v>67</v>
      </c>
      <c r="U65" s="17" t="s">
        <v>62</v>
      </c>
      <c r="V65" s="17"/>
      <c r="W65" s="18" t="s">
        <v>458</v>
      </c>
      <c r="X65" s="18" t="s">
        <v>459</v>
      </c>
      <c r="Y65" s="215"/>
      <c r="Z65" s="20"/>
      <c r="AA65" s="19">
        <v>228</v>
      </c>
      <c r="AB65" s="19">
        <v>284</v>
      </c>
      <c r="AC65" s="30">
        <v>255</v>
      </c>
      <c r="AD65" s="23">
        <v>19</v>
      </c>
      <c r="AE65" s="21">
        <v>102</v>
      </c>
      <c r="AF65" s="216"/>
      <c r="AG65" s="217"/>
      <c r="AH65" s="23"/>
      <c r="AI65" s="21">
        <f>AD65+AE65</f>
        <v>121</v>
      </c>
      <c r="AJ65" s="17"/>
      <c r="AK65" s="17">
        <v>254</v>
      </c>
      <c r="AL65" s="209"/>
      <c r="AM65" s="18" t="s">
        <v>460</v>
      </c>
      <c r="AN65" s="18" t="s">
        <v>461</v>
      </c>
      <c r="AO65" s="25" t="s">
        <v>462</v>
      </c>
      <c r="AP65" s="25" t="s">
        <v>90</v>
      </c>
      <c r="AQ65" s="25"/>
      <c r="AR65" s="25"/>
      <c r="AS65" s="209"/>
      <c r="AT65" s="209"/>
      <c r="AU65" s="17">
        <f t="shared" si="17"/>
        <v>737</v>
      </c>
      <c r="AV65" s="17">
        <f t="shared" si="18"/>
        <v>405</v>
      </c>
      <c r="AW65" s="294"/>
      <c r="AX65" s="26" t="s">
        <v>74</v>
      </c>
      <c r="AY65" s="27" t="s">
        <v>456</v>
      </c>
      <c r="AZ65" s="28"/>
      <c r="BA65" s="28"/>
      <c r="BB65" s="28"/>
      <c r="BC65" s="29"/>
      <c r="BD65" s="29"/>
    </row>
    <row r="66" spans="1:56" ht="163.19999999999999" customHeight="1" x14ac:dyDescent="0.3">
      <c r="A66" s="295" t="s">
        <v>55</v>
      </c>
      <c r="B66" s="295" t="s">
        <v>463</v>
      </c>
      <c r="C66" s="295" t="s">
        <v>57</v>
      </c>
      <c r="D66" s="295" t="s">
        <v>58</v>
      </c>
      <c r="E66" s="295" t="s">
        <v>464</v>
      </c>
      <c r="F66" s="295" t="s">
        <v>465</v>
      </c>
      <c r="G66" s="295" t="s">
        <v>61</v>
      </c>
      <c r="H66" s="295" t="s">
        <v>94</v>
      </c>
      <c r="I66" s="295" t="s">
        <v>466</v>
      </c>
      <c r="J66" s="298">
        <v>22806409871</v>
      </c>
      <c r="K66" s="301">
        <v>21873315486.869999</v>
      </c>
      <c r="L66" s="304">
        <v>18314438981</v>
      </c>
      <c r="M66" s="333">
        <v>13546928214.200001</v>
      </c>
      <c r="N66" s="289">
        <v>16186923506</v>
      </c>
      <c r="O66" s="289">
        <v>2299915077</v>
      </c>
      <c r="P66" s="289">
        <f>(N66*0.03)+N66</f>
        <v>16672531211.18</v>
      </c>
      <c r="Q66" s="292" t="s">
        <v>467</v>
      </c>
      <c r="R66" s="16" t="s">
        <v>468</v>
      </c>
      <c r="S66" s="16" t="s">
        <v>469</v>
      </c>
      <c r="T66" s="16" t="s">
        <v>67</v>
      </c>
      <c r="U66" s="17">
        <v>12</v>
      </c>
      <c r="V66" s="17">
        <v>12</v>
      </c>
      <c r="W66" s="73" t="s">
        <v>470</v>
      </c>
      <c r="X66" s="73" t="s">
        <v>471</v>
      </c>
      <c r="Y66" s="19">
        <v>4</v>
      </c>
      <c r="Z66" s="20">
        <v>4</v>
      </c>
      <c r="AA66" s="19">
        <v>4</v>
      </c>
      <c r="AB66" s="19">
        <v>4</v>
      </c>
      <c r="AC66" s="30">
        <v>4</v>
      </c>
      <c r="AD66" s="18">
        <v>1</v>
      </c>
      <c r="AE66" s="21">
        <v>1</v>
      </c>
      <c r="AF66" s="199"/>
      <c r="AG66" s="23"/>
      <c r="AH66" s="23"/>
      <c r="AI66" s="218">
        <f t="shared" si="16"/>
        <v>2</v>
      </c>
      <c r="AJ66" s="17"/>
      <c r="AK66" s="17">
        <v>4</v>
      </c>
      <c r="AL66" s="17">
        <v>0</v>
      </c>
      <c r="AM66" s="18" t="s">
        <v>472</v>
      </c>
      <c r="AN66" s="18" t="s">
        <v>473</v>
      </c>
      <c r="AO66" s="24" t="s">
        <v>474</v>
      </c>
      <c r="AP66" s="25" t="s">
        <v>473</v>
      </c>
      <c r="AQ66" s="18"/>
      <c r="AR66" s="18"/>
      <c r="AS66" s="25"/>
      <c r="AT66" s="25"/>
      <c r="AU66" s="17">
        <f t="shared" si="17"/>
        <v>16</v>
      </c>
      <c r="AV66" s="17">
        <f t="shared" si="18"/>
        <v>10</v>
      </c>
      <c r="AW66" s="292" t="s">
        <v>475</v>
      </c>
      <c r="AX66" s="219" t="s">
        <v>476</v>
      </c>
      <c r="AY66" s="27" t="s">
        <v>477</v>
      </c>
      <c r="AZ66" s="28"/>
      <c r="BA66" s="28"/>
      <c r="BB66" s="28"/>
      <c r="BC66" s="29"/>
      <c r="BD66" s="29"/>
    </row>
    <row r="67" spans="1:56" ht="163.19999999999999" customHeight="1" x14ac:dyDescent="0.3">
      <c r="A67" s="296"/>
      <c r="B67" s="296"/>
      <c r="C67" s="296"/>
      <c r="D67" s="296"/>
      <c r="E67" s="296"/>
      <c r="F67" s="296"/>
      <c r="G67" s="296"/>
      <c r="H67" s="296"/>
      <c r="I67" s="296"/>
      <c r="J67" s="299"/>
      <c r="K67" s="302"/>
      <c r="L67" s="305"/>
      <c r="M67" s="334"/>
      <c r="N67" s="290"/>
      <c r="O67" s="290"/>
      <c r="P67" s="290"/>
      <c r="Q67" s="293"/>
      <c r="R67" s="16" t="s">
        <v>478</v>
      </c>
      <c r="S67" s="16" t="s">
        <v>479</v>
      </c>
      <c r="T67" s="16" t="s">
        <v>67</v>
      </c>
      <c r="U67" s="17"/>
      <c r="V67" s="17"/>
      <c r="W67" s="73" t="s">
        <v>480</v>
      </c>
      <c r="X67" s="73" t="s">
        <v>481</v>
      </c>
      <c r="Y67" s="19"/>
      <c r="Z67" s="20"/>
      <c r="AA67" s="19">
        <v>7800</v>
      </c>
      <c r="AB67" s="19">
        <v>7830</v>
      </c>
      <c r="AC67" s="30">
        <v>7900</v>
      </c>
      <c r="AD67" s="18">
        <v>1494</v>
      </c>
      <c r="AE67" s="21">
        <v>2243</v>
      </c>
      <c r="AF67" s="199"/>
      <c r="AG67" s="23"/>
      <c r="AH67" s="23"/>
      <c r="AI67" s="218">
        <f t="shared" si="16"/>
        <v>3737</v>
      </c>
      <c r="AJ67" s="17"/>
      <c r="AK67" s="17">
        <v>8000</v>
      </c>
      <c r="AL67" s="17"/>
      <c r="AM67" s="18" t="s">
        <v>482</v>
      </c>
      <c r="AN67" s="18" t="s">
        <v>473</v>
      </c>
      <c r="AO67" s="24" t="s">
        <v>483</v>
      </c>
      <c r="AP67" s="25" t="s">
        <v>473</v>
      </c>
      <c r="AQ67" s="18"/>
      <c r="AR67" s="18"/>
      <c r="AS67" s="25"/>
      <c r="AT67" s="25"/>
      <c r="AU67" s="17">
        <f t="shared" si="17"/>
        <v>23700</v>
      </c>
      <c r="AV67" s="17">
        <f t="shared" si="18"/>
        <v>11567</v>
      </c>
      <c r="AW67" s="293"/>
      <c r="AX67" s="219" t="s">
        <v>476</v>
      </c>
      <c r="AY67" s="27" t="s">
        <v>477</v>
      </c>
      <c r="AZ67" s="28"/>
      <c r="BA67" s="28"/>
      <c r="BB67" s="28"/>
      <c r="BC67" s="220"/>
      <c r="BD67" s="29"/>
    </row>
    <row r="68" spans="1:56" ht="326.39999999999998" x14ac:dyDescent="0.3">
      <c r="A68" s="296"/>
      <c r="B68" s="296"/>
      <c r="C68" s="296"/>
      <c r="D68" s="296"/>
      <c r="E68" s="296"/>
      <c r="F68" s="296"/>
      <c r="G68" s="296"/>
      <c r="H68" s="296"/>
      <c r="I68" s="296"/>
      <c r="J68" s="299">
        <v>0</v>
      </c>
      <c r="K68" s="302"/>
      <c r="L68" s="305"/>
      <c r="M68" s="334"/>
      <c r="N68" s="290"/>
      <c r="O68" s="290"/>
      <c r="P68" s="290"/>
      <c r="Q68" s="293"/>
      <c r="R68" s="16" t="s">
        <v>484</v>
      </c>
      <c r="S68" s="16" t="s">
        <v>485</v>
      </c>
      <c r="T68" s="16" t="s">
        <v>67</v>
      </c>
      <c r="U68" s="17">
        <v>0</v>
      </c>
      <c r="V68" s="17">
        <f t="shared" ref="V68" si="19">Z68</f>
        <v>1</v>
      </c>
      <c r="W68" s="73" t="s">
        <v>486</v>
      </c>
      <c r="X68" s="73" t="s">
        <v>487</v>
      </c>
      <c r="Y68" s="19">
        <v>1</v>
      </c>
      <c r="Z68" s="20">
        <v>1</v>
      </c>
      <c r="AA68" s="19">
        <v>1</v>
      </c>
      <c r="AB68" s="19">
        <v>1</v>
      </c>
      <c r="AC68" s="30">
        <v>2</v>
      </c>
      <c r="AD68" s="18">
        <v>2</v>
      </c>
      <c r="AE68" s="21">
        <v>0</v>
      </c>
      <c r="AF68" s="199"/>
      <c r="AG68" s="23"/>
      <c r="AH68" s="23"/>
      <c r="AI68" s="218">
        <f t="shared" si="16"/>
        <v>2</v>
      </c>
      <c r="AJ68" s="17"/>
      <c r="AK68" s="17">
        <v>1</v>
      </c>
      <c r="AL68" s="17">
        <v>0</v>
      </c>
      <c r="AM68" s="18" t="s">
        <v>488</v>
      </c>
      <c r="AN68" s="18" t="s">
        <v>473</v>
      </c>
      <c r="AO68" s="24" t="s">
        <v>489</v>
      </c>
      <c r="AP68" s="25" t="s">
        <v>473</v>
      </c>
      <c r="AQ68" s="18"/>
      <c r="AR68" s="18"/>
      <c r="AS68" s="25"/>
      <c r="AT68" s="25"/>
      <c r="AU68" s="17">
        <f t="shared" si="17"/>
        <v>5</v>
      </c>
      <c r="AV68" s="17">
        <f>+_xlfn.IFS(T68="Acumulado",Z68+AB68+AI68+AJ68+AL68,T68="Capacidad",AI68,T68="Flujo",AI68,T68="Reducción",AI68,T68="Stock",AI68)</f>
        <v>4</v>
      </c>
      <c r="AW68" s="293"/>
      <c r="AX68" s="219" t="s">
        <v>476</v>
      </c>
      <c r="AY68" s="27" t="s">
        <v>477</v>
      </c>
      <c r="AZ68" s="28"/>
      <c r="BA68" s="28"/>
      <c r="BB68" s="28"/>
      <c r="BC68" s="29"/>
      <c r="BD68" s="29"/>
    </row>
    <row r="69" spans="1:56" ht="122.4" customHeight="1" x14ac:dyDescent="0.3">
      <c r="A69" s="297"/>
      <c r="B69" s="297"/>
      <c r="C69" s="297"/>
      <c r="D69" s="297"/>
      <c r="E69" s="297"/>
      <c r="F69" s="297"/>
      <c r="G69" s="297"/>
      <c r="H69" s="297"/>
      <c r="I69" s="297"/>
      <c r="J69" s="300">
        <v>0</v>
      </c>
      <c r="K69" s="303"/>
      <c r="L69" s="306"/>
      <c r="M69" s="335"/>
      <c r="N69" s="291"/>
      <c r="O69" s="291"/>
      <c r="P69" s="291"/>
      <c r="Q69" s="294"/>
      <c r="R69" s="16" t="s">
        <v>490</v>
      </c>
      <c r="S69" s="16" t="s">
        <v>491</v>
      </c>
      <c r="T69" s="16" t="s">
        <v>67</v>
      </c>
      <c r="U69" s="17">
        <v>11</v>
      </c>
      <c r="V69" s="17">
        <v>11</v>
      </c>
      <c r="W69" s="73" t="s">
        <v>492</v>
      </c>
      <c r="X69" s="73" t="s">
        <v>493</v>
      </c>
      <c r="Y69" s="19">
        <v>1</v>
      </c>
      <c r="Z69" s="20">
        <v>1</v>
      </c>
      <c r="AA69" s="19">
        <v>4</v>
      </c>
      <c r="AB69" s="19">
        <v>1</v>
      </c>
      <c r="AC69" s="30">
        <v>0</v>
      </c>
      <c r="AD69" s="18">
        <v>0</v>
      </c>
      <c r="AE69" s="21">
        <v>0</v>
      </c>
      <c r="AF69" s="44"/>
      <c r="AG69" s="23"/>
      <c r="AH69" s="23"/>
      <c r="AI69" s="218">
        <f t="shared" si="16"/>
        <v>0</v>
      </c>
      <c r="AJ69" s="17"/>
      <c r="AK69" s="17">
        <v>0</v>
      </c>
      <c r="AL69" s="17">
        <v>0</v>
      </c>
      <c r="AM69" s="18" t="s">
        <v>494</v>
      </c>
      <c r="AN69" s="18" t="s">
        <v>495</v>
      </c>
      <c r="AO69" s="24" t="s">
        <v>496</v>
      </c>
      <c r="AP69" s="24" t="s">
        <v>495</v>
      </c>
      <c r="AQ69" s="18"/>
      <c r="AR69" s="18"/>
      <c r="AS69" s="25"/>
      <c r="AT69" s="25"/>
      <c r="AU69" s="17">
        <f>+_xlfn.IFS(T69="Acumulado",Y69+AA69+AC69+AK69,T69="Capacidad",AK69,T69="Flujo",AK69,T69="Reducción",AK69,T69="Stock",AK69)</f>
        <v>5</v>
      </c>
      <c r="AV69" s="17">
        <f t="shared" si="18"/>
        <v>2</v>
      </c>
      <c r="AW69" s="293"/>
      <c r="AX69" s="219" t="s">
        <v>476</v>
      </c>
      <c r="AY69" s="27" t="s">
        <v>477</v>
      </c>
      <c r="AZ69" s="28"/>
      <c r="BA69" s="28"/>
      <c r="BB69" s="28"/>
      <c r="BC69" s="29"/>
      <c r="BD69" s="29"/>
    </row>
    <row r="70" spans="1:56" ht="122.4" customHeight="1" x14ac:dyDescent="0.3">
      <c r="A70" s="45" t="s">
        <v>55</v>
      </c>
      <c r="B70" s="45" t="s">
        <v>91</v>
      </c>
      <c r="C70" s="45" t="s">
        <v>57</v>
      </c>
      <c r="D70" s="45" t="s">
        <v>311</v>
      </c>
      <c r="E70" s="45" t="s">
        <v>497</v>
      </c>
      <c r="F70" s="45" t="s">
        <v>498</v>
      </c>
      <c r="G70" s="45" t="s">
        <v>61</v>
      </c>
      <c r="H70" s="45" t="s">
        <v>94</v>
      </c>
      <c r="I70" s="45" t="s">
        <v>466</v>
      </c>
      <c r="J70" s="46">
        <f>'[3]1. Iniciativas-PA (2)'!M21</f>
        <v>11416661327</v>
      </c>
      <c r="K70" s="221">
        <f>'[3]EJEC SEPT 30'!C18</f>
        <v>11416661327</v>
      </c>
      <c r="L70" s="48">
        <v>8119330472</v>
      </c>
      <c r="M70" s="48">
        <v>2024379803</v>
      </c>
      <c r="N70" s="49">
        <v>11687204340</v>
      </c>
      <c r="O70" s="49">
        <v>0</v>
      </c>
      <c r="P70" s="49">
        <f t="shared" ref="P70:P72" si="20">(N70*0.03)+N70</f>
        <v>12037820470.200001</v>
      </c>
      <c r="Q70" s="16" t="s">
        <v>499</v>
      </c>
      <c r="R70" s="16" t="s">
        <v>500</v>
      </c>
      <c r="S70" s="222" t="s">
        <v>501</v>
      </c>
      <c r="T70" s="16" t="s">
        <v>67</v>
      </c>
      <c r="U70" s="17">
        <v>16</v>
      </c>
      <c r="V70" s="17">
        <v>16</v>
      </c>
      <c r="W70" s="96" t="s">
        <v>502</v>
      </c>
      <c r="X70" s="18" t="s">
        <v>503</v>
      </c>
      <c r="Y70" s="19">
        <v>4</v>
      </c>
      <c r="Z70" s="20">
        <v>0</v>
      </c>
      <c r="AA70" s="19">
        <v>3</v>
      </c>
      <c r="AB70" s="19">
        <v>5</v>
      </c>
      <c r="AC70" s="30">
        <v>2</v>
      </c>
      <c r="AD70" s="23">
        <v>0</v>
      </c>
      <c r="AE70" s="21">
        <v>0</v>
      </c>
      <c r="AF70" s="37"/>
      <c r="AG70" s="23"/>
      <c r="AH70" s="23"/>
      <c r="AI70" s="218">
        <f t="shared" si="16"/>
        <v>0</v>
      </c>
      <c r="AJ70" s="17"/>
      <c r="AK70" s="17">
        <v>0</v>
      </c>
      <c r="AL70" s="17">
        <v>0</v>
      </c>
      <c r="AM70" s="96"/>
      <c r="AN70" s="18"/>
      <c r="AO70" s="223" t="s">
        <v>504</v>
      </c>
      <c r="AP70" s="223" t="s">
        <v>505</v>
      </c>
      <c r="AQ70" s="18"/>
      <c r="AR70" s="18"/>
      <c r="AS70" s="25"/>
      <c r="AT70" s="25"/>
      <c r="AU70" s="17">
        <f t="shared" si="17"/>
        <v>9</v>
      </c>
      <c r="AV70" s="17">
        <f t="shared" si="18"/>
        <v>5</v>
      </c>
      <c r="AW70" s="294"/>
      <c r="AX70" s="219" t="s">
        <v>476</v>
      </c>
      <c r="AY70" s="27" t="s">
        <v>506</v>
      </c>
      <c r="AZ70" s="28"/>
      <c r="BA70" s="28"/>
      <c r="BB70" s="28"/>
      <c r="BC70" s="29"/>
      <c r="BD70" s="29"/>
    </row>
    <row r="71" spans="1:56" ht="409.6" x14ac:dyDescent="0.3">
      <c r="A71" s="45" t="s">
        <v>55</v>
      </c>
      <c r="B71" s="45" t="s">
        <v>91</v>
      </c>
      <c r="C71" s="45" t="s">
        <v>57</v>
      </c>
      <c r="D71" s="45" t="s">
        <v>311</v>
      </c>
      <c r="E71" s="45" t="s">
        <v>507</v>
      </c>
      <c r="F71" s="45" t="s">
        <v>508</v>
      </c>
      <c r="G71" s="45" t="s">
        <v>61</v>
      </c>
      <c r="H71" s="45" t="s">
        <v>509</v>
      </c>
      <c r="I71" s="45" t="s">
        <v>510</v>
      </c>
      <c r="J71" s="46">
        <v>265263138507</v>
      </c>
      <c r="K71" s="47">
        <v>264905846434</v>
      </c>
      <c r="L71" s="48">
        <v>414287057808</v>
      </c>
      <c r="M71" s="224">
        <v>405542871165</v>
      </c>
      <c r="N71" s="49">
        <v>291101518190</v>
      </c>
      <c r="O71" s="49">
        <v>210759316638</v>
      </c>
      <c r="P71" s="49">
        <f t="shared" si="20"/>
        <v>299834563735.70001</v>
      </c>
      <c r="Q71" s="16" t="s">
        <v>511</v>
      </c>
      <c r="R71" s="16" t="s">
        <v>512</v>
      </c>
      <c r="S71" s="16" t="s">
        <v>513</v>
      </c>
      <c r="T71" s="16" t="s">
        <v>99</v>
      </c>
      <c r="U71" s="17">
        <v>9</v>
      </c>
      <c r="V71" s="17">
        <v>9</v>
      </c>
      <c r="W71" s="18" t="s">
        <v>514</v>
      </c>
      <c r="X71" s="18" t="s">
        <v>515</v>
      </c>
      <c r="Y71" s="19">
        <v>9</v>
      </c>
      <c r="Z71" s="20">
        <v>9</v>
      </c>
      <c r="AA71" s="19">
        <v>9</v>
      </c>
      <c r="AB71" s="19">
        <v>9</v>
      </c>
      <c r="AC71" s="30">
        <v>9</v>
      </c>
      <c r="AD71" s="23">
        <v>9</v>
      </c>
      <c r="AE71" s="21">
        <v>9</v>
      </c>
      <c r="AF71" s="37"/>
      <c r="AG71" s="23"/>
      <c r="AH71" s="23"/>
      <c r="AI71" s="21">
        <f>AD71</f>
        <v>9</v>
      </c>
      <c r="AJ71" s="17"/>
      <c r="AK71" s="17">
        <v>9</v>
      </c>
      <c r="AL71" s="17">
        <v>0</v>
      </c>
      <c r="AM71" s="18" t="s">
        <v>516</v>
      </c>
      <c r="AN71" s="18" t="s">
        <v>62</v>
      </c>
      <c r="AO71" s="24" t="s">
        <v>517</v>
      </c>
      <c r="AP71" s="24" t="s">
        <v>62</v>
      </c>
      <c r="AQ71" s="18"/>
      <c r="AR71" s="18"/>
      <c r="AS71" s="25"/>
      <c r="AT71" s="25"/>
      <c r="AU71" s="17">
        <f t="shared" si="17"/>
        <v>9</v>
      </c>
      <c r="AV71" s="17">
        <f>+_xlfn.IFS(T71="Acumulado",Z71+AI71+AJ71+AL71,T71="Capacidad",AI71,T71="Flujo",AI71,T71="Reducción",AI71,T71="Stock",AI71)</f>
        <v>9</v>
      </c>
      <c r="AW71" s="16" t="s">
        <v>518</v>
      </c>
      <c r="AX71" s="225" t="s">
        <v>518</v>
      </c>
      <c r="AY71" s="27" t="s">
        <v>519</v>
      </c>
      <c r="AZ71" s="28"/>
      <c r="BA71" s="28"/>
      <c r="BB71" s="226"/>
      <c r="BC71" s="29"/>
      <c r="BD71" s="29"/>
    </row>
    <row r="72" spans="1:56" ht="102" x14ac:dyDescent="0.3">
      <c r="A72" s="45" t="s">
        <v>55</v>
      </c>
      <c r="B72" s="45" t="s">
        <v>284</v>
      </c>
      <c r="C72" s="45" t="s">
        <v>57</v>
      </c>
      <c r="D72" s="45" t="s">
        <v>58</v>
      </c>
      <c r="E72" s="45" t="s">
        <v>520</v>
      </c>
      <c r="F72" s="45" t="s">
        <v>521</v>
      </c>
      <c r="G72" s="45" t="s">
        <v>61</v>
      </c>
      <c r="H72" s="45" t="s">
        <v>62</v>
      </c>
      <c r="I72" s="227" t="s">
        <v>448</v>
      </c>
      <c r="J72" s="46">
        <f>'[3]1. Iniciativas-PA (2)'!M23</f>
        <v>378000000</v>
      </c>
      <c r="K72" s="47">
        <v>349950000</v>
      </c>
      <c r="L72" s="48">
        <v>320744180</v>
      </c>
      <c r="M72" s="224">
        <v>317226834</v>
      </c>
      <c r="N72" s="49">
        <v>325494264</v>
      </c>
      <c r="O72" s="49">
        <v>117501800</v>
      </c>
      <c r="P72" s="49">
        <f t="shared" si="20"/>
        <v>335259091.92000002</v>
      </c>
      <c r="Q72" s="16" t="s">
        <v>522</v>
      </c>
      <c r="R72" s="16" t="s">
        <v>523</v>
      </c>
      <c r="S72" s="16" t="s">
        <v>524</v>
      </c>
      <c r="T72" s="16" t="s">
        <v>99</v>
      </c>
      <c r="U72" s="64">
        <v>1</v>
      </c>
      <c r="V72" s="64">
        <v>1</v>
      </c>
      <c r="W72" s="65" t="s">
        <v>525</v>
      </c>
      <c r="X72" s="65" t="s">
        <v>526</v>
      </c>
      <c r="Y72" s="192">
        <v>1</v>
      </c>
      <c r="Z72" s="57">
        <v>1</v>
      </c>
      <c r="AA72" s="192">
        <v>1</v>
      </c>
      <c r="AB72" s="192">
        <v>1</v>
      </c>
      <c r="AC72" s="228">
        <v>1</v>
      </c>
      <c r="AD72" s="146">
        <v>1</v>
      </c>
      <c r="AE72" s="61">
        <v>1</v>
      </c>
      <c r="AF72" s="102"/>
      <c r="AG72" s="146"/>
      <c r="AH72" s="146"/>
      <c r="AI72" s="63">
        <f>AB72</f>
        <v>1</v>
      </c>
      <c r="AJ72" s="16"/>
      <c r="AK72" s="64">
        <v>1</v>
      </c>
      <c r="AL72" s="16">
        <v>0</v>
      </c>
      <c r="AM72" s="18" t="s">
        <v>527</v>
      </c>
      <c r="AN72" s="18" t="s">
        <v>528</v>
      </c>
      <c r="AO72" s="193" t="s">
        <v>529</v>
      </c>
      <c r="AP72" s="195" t="s">
        <v>528</v>
      </c>
      <c r="AQ72" s="140"/>
      <c r="AR72" s="73"/>
      <c r="AS72" s="195"/>
      <c r="AT72" s="195"/>
      <c r="AU72" s="68">
        <f>+_xlfn.IFS(T72="Acumulado",Y72+AA72+#REF!+AK72,T72="Capacidad",AK72,T72="Flujo",AK72,T72="Reducción",AK72,T72="Stock",AK72)</f>
        <v>1</v>
      </c>
      <c r="AV72" s="64">
        <f>+_xlfn.IFS(T72="Acumulado",Z72+AI72+AJ72+AL72,T72="Capacidad",AI72,T72="Flujo",AI72,T72="Reducción",AI72,T72="Stock",AI72)</f>
        <v>1</v>
      </c>
      <c r="AW72" s="16" t="s">
        <v>530</v>
      </c>
      <c r="AX72" s="229" t="s">
        <v>530</v>
      </c>
      <c r="AY72" s="27" t="s">
        <v>531</v>
      </c>
      <c r="AZ72" s="28"/>
      <c r="BA72" s="28"/>
      <c r="BB72" s="226"/>
      <c r="BC72" s="230"/>
      <c r="BD72" s="29"/>
    </row>
    <row r="73" spans="1:56" ht="141.75" customHeight="1" x14ac:dyDescent="0.3">
      <c r="A73" s="295" t="s">
        <v>532</v>
      </c>
      <c r="B73" s="295" t="s">
        <v>533</v>
      </c>
      <c r="C73" s="295" t="s">
        <v>57</v>
      </c>
      <c r="D73" s="295" t="s">
        <v>311</v>
      </c>
      <c r="E73" s="295" t="s">
        <v>534</v>
      </c>
      <c r="F73" s="295" t="s">
        <v>535</v>
      </c>
      <c r="G73" s="295" t="s">
        <v>536</v>
      </c>
      <c r="H73" s="295" t="s">
        <v>537</v>
      </c>
      <c r="I73" s="295" t="s">
        <v>538</v>
      </c>
      <c r="J73" s="327">
        <v>27506259564</v>
      </c>
      <c r="K73" s="327">
        <v>27476054848</v>
      </c>
      <c r="L73" s="330">
        <v>86966571451</v>
      </c>
      <c r="M73" s="321">
        <v>71452091886</v>
      </c>
      <c r="N73" s="324">
        <v>59168712232</v>
      </c>
      <c r="O73" s="324">
        <v>898387152</v>
      </c>
      <c r="P73" s="324" t="s">
        <v>539</v>
      </c>
      <c r="Q73" s="292" t="s">
        <v>540</v>
      </c>
      <c r="R73" s="171" t="s">
        <v>541</v>
      </c>
      <c r="S73" s="16" t="s">
        <v>542</v>
      </c>
      <c r="T73" s="16" t="s">
        <v>304</v>
      </c>
      <c r="U73" s="17">
        <v>12822</v>
      </c>
      <c r="V73" s="17">
        <v>12822</v>
      </c>
      <c r="W73" s="18" t="s">
        <v>543</v>
      </c>
      <c r="X73" s="18" t="s">
        <v>544</v>
      </c>
      <c r="Y73" s="19">
        <v>17822</v>
      </c>
      <c r="Z73" s="20">
        <v>5000</v>
      </c>
      <c r="AA73" s="19">
        <v>22822</v>
      </c>
      <c r="AB73" s="19">
        <v>18510</v>
      </c>
      <c r="AC73" s="30">
        <v>27822</v>
      </c>
      <c r="AD73" s="173">
        <v>4062</v>
      </c>
      <c r="AE73" s="21">
        <v>977</v>
      </c>
      <c r="AF73" s="44"/>
      <c r="AG73" s="23"/>
      <c r="AH73" s="23"/>
      <c r="AI73" s="21">
        <f>AD73+AE73+AG73+AH73</f>
        <v>5039</v>
      </c>
      <c r="AJ73" s="231"/>
      <c r="AK73" s="17">
        <v>32822</v>
      </c>
      <c r="AL73" s="232"/>
      <c r="AM73" s="173" t="s">
        <v>545</v>
      </c>
      <c r="AN73" s="173" t="s">
        <v>62</v>
      </c>
      <c r="AO73" s="233" t="s">
        <v>546</v>
      </c>
      <c r="AP73" s="163" t="s">
        <v>62</v>
      </c>
      <c r="AQ73" s="234"/>
      <c r="AR73" s="234"/>
      <c r="AS73" s="176"/>
      <c r="AT73" s="177"/>
      <c r="AU73" s="17">
        <f>+_xlfn.IFS(T73="Acumulado",Y73+AA73+AC73+AK73,T73="Capacidad",AK73,T73="Flujo",AK73,T73="Reducción",AK73,T73="Stock",AK73)</f>
        <v>32822</v>
      </c>
      <c r="AV73" s="17">
        <f>Z73+AB73+AI73</f>
        <v>28549</v>
      </c>
      <c r="AW73" s="292" t="s">
        <v>356</v>
      </c>
      <c r="AX73" s="31" t="s">
        <v>356</v>
      </c>
      <c r="AY73" s="31" t="s">
        <v>547</v>
      </c>
      <c r="AZ73" s="28"/>
      <c r="BA73" s="28"/>
      <c r="BB73" s="165"/>
      <c r="BC73" s="29"/>
      <c r="BD73" s="29"/>
    </row>
    <row r="74" spans="1:56" ht="409.6" x14ac:dyDescent="0.3">
      <c r="A74" s="296"/>
      <c r="B74" s="296"/>
      <c r="C74" s="296"/>
      <c r="D74" s="296"/>
      <c r="E74" s="296"/>
      <c r="F74" s="296"/>
      <c r="G74" s="296"/>
      <c r="H74" s="296"/>
      <c r="I74" s="296"/>
      <c r="J74" s="328"/>
      <c r="K74" s="328"/>
      <c r="L74" s="331"/>
      <c r="M74" s="322"/>
      <c r="N74" s="325"/>
      <c r="O74" s="325"/>
      <c r="P74" s="325"/>
      <c r="Q74" s="293"/>
      <c r="R74" s="134" t="s">
        <v>548</v>
      </c>
      <c r="S74" s="16" t="s">
        <v>549</v>
      </c>
      <c r="T74" s="16" t="s">
        <v>67</v>
      </c>
      <c r="U74" s="17">
        <v>0</v>
      </c>
      <c r="V74" s="17">
        <v>0</v>
      </c>
      <c r="W74" s="18" t="s">
        <v>550</v>
      </c>
      <c r="X74" s="18" t="s">
        <v>551</v>
      </c>
      <c r="Y74" s="19">
        <v>20000</v>
      </c>
      <c r="Z74" s="20">
        <v>25077</v>
      </c>
      <c r="AA74" s="235">
        <v>16000</v>
      </c>
      <c r="AB74" s="235">
        <v>16804</v>
      </c>
      <c r="AC74" s="236">
        <v>16000</v>
      </c>
      <c r="AD74" s="173">
        <v>0</v>
      </c>
      <c r="AE74" s="237">
        <v>2174</v>
      </c>
      <c r="AF74" s="37"/>
      <c r="AG74" s="238"/>
      <c r="AH74" s="238"/>
      <c r="AI74" s="21">
        <f>AD74+AE74+AG74+AH74</f>
        <v>2174</v>
      </c>
      <c r="AJ74" s="231"/>
      <c r="AK74" s="239">
        <v>16000</v>
      </c>
      <c r="AL74" s="240"/>
      <c r="AM74" s="173" t="s">
        <v>552</v>
      </c>
      <c r="AN74" s="173" t="s">
        <v>62</v>
      </c>
      <c r="AO74" s="241" t="s">
        <v>553</v>
      </c>
      <c r="AP74" s="163" t="s">
        <v>62</v>
      </c>
      <c r="AQ74" s="242"/>
      <c r="AR74" s="242"/>
      <c r="AS74" s="176"/>
      <c r="AT74" s="177"/>
      <c r="AU74" s="17">
        <f>+_xlfn.IFS(T74="Acumulado",Y74+AA74+AC74+AK74,T74="Capacidad",AK74,T74="Flujo",AK74,T74="Reducción",AK74,T74="Stock",AK74)</f>
        <v>68000</v>
      </c>
      <c r="AV74" s="17">
        <f>Z74+AB74+AI74</f>
        <v>44055</v>
      </c>
      <c r="AW74" s="293"/>
      <c r="AX74" s="31" t="s">
        <v>356</v>
      </c>
      <c r="AY74" s="31" t="s">
        <v>547</v>
      </c>
      <c r="AZ74" s="28"/>
      <c r="BA74" s="28"/>
      <c r="BB74" s="28"/>
      <c r="BC74" s="29"/>
      <c r="BD74" s="29"/>
    </row>
    <row r="75" spans="1:56" ht="326.39999999999998" x14ac:dyDescent="0.3">
      <c r="A75" s="297"/>
      <c r="B75" s="297"/>
      <c r="C75" s="297"/>
      <c r="D75" s="297"/>
      <c r="E75" s="297"/>
      <c r="F75" s="297"/>
      <c r="G75" s="297"/>
      <c r="H75" s="297"/>
      <c r="I75" s="297"/>
      <c r="J75" s="329"/>
      <c r="K75" s="329"/>
      <c r="L75" s="332"/>
      <c r="M75" s="323"/>
      <c r="N75" s="326"/>
      <c r="O75" s="326"/>
      <c r="P75" s="326"/>
      <c r="Q75" s="294"/>
      <c r="R75" s="16" t="s">
        <v>554</v>
      </c>
      <c r="S75" s="16" t="s">
        <v>555</v>
      </c>
      <c r="T75" s="16" t="s">
        <v>304</v>
      </c>
      <c r="U75" s="17">
        <v>1569</v>
      </c>
      <c r="V75" s="17">
        <v>1569</v>
      </c>
      <c r="W75" s="18" t="s">
        <v>556</v>
      </c>
      <c r="X75" s="18" t="s">
        <v>557</v>
      </c>
      <c r="Y75" s="19">
        <v>2109</v>
      </c>
      <c r="Z75" s="20">
        <v>656</v>
      </c>
      <c r="AA75" s="235">
        <v>2541</v>
      </c>
      <c r="AB75" s="235">
        <v>2225</v>
      </c>
      <c r="AC75" s="236">
        <v>2973</v>
      </c>
      <c r="AD75" s="173">
        <v>0</v>
      </c>
      <c r="AE75" s="237">
        <v>0</v>
      </c>
      <c r="AF75" s="44"/>
      <c r="AG75" s="238"/>
      <c r="AH75" s="238"/>
      <c r="AI75" s="21">
        <f>AD75+AE75+AG75+AH75</f>
        <v>0</v>
      </c>
      <c r="AJ75" s="231"/>
      <c r="AK75" s="239">
        <v>3405</v>
      </c>
      <c r="AL75" s="240"/>
      <c r="AM75" s="173" t="s">
        <v>558</v>
      </c>
      <c r="AN75" s="173" t="s">
        <v>62</v>
      </c>
      <c r="AO75" s="243" t="s">
        <v>559</v>
      </c>
      <c r="AP75" s="163" t="s">
        <v>62</v>
      </c>
      <c r="AQ75" s="242"/>
      <c r="AR75" s="242"/>
      <c r="AS75" s="176"/>
      <c r="AT75" s="177"/>
      <c r="AU75" s="17">
        <f>+_xlfn.IFS(T75="Acumulado",Y75+AA75+AC75+AK75,T75="Capacidad",AK75,T75="Flujo",AK75,T75="Reducción",AK75,T75="Stock",AK75)</f>
        <v>3405</v>
      </c>
      <c r="AV75" s="17">
        <f>Z75+AB75+AI75</f>
        <v>2881</v>
      </c>
      <c r="AW75" s="294"/>
      <c r="AX75" s="31" t="s">
        <v>356</v>
      </c>
      <c r="AY75" s="31" t="s">
        <v>547</v>
      </c>
      <c r="AZ75" s="28"/>
      <c r="BA75" s="28"/>
      <c r="BB75" s="28"/>
      <c r="BC75" s="29"/>
      <c r="BD75" s="29"/>
    </row>
    <row r="76" spans="1:56" ht="367.2" customHeight="1" x14ac:dyDescent="0.3">
      <c r="A76" s="309" t="s">
        <v>309</v>
      </c>
      <c r="B76" s="282" t="s">
        <v>560</v>
      </c>
      <c r="C76" s="309" t="s">
        <v>62</v>
      </c>
      <c r="D76" s="309" t="s">
        <v>311</v>
      </c>
      <c r="E76" s="309" t="s">
        <v>561</v>
      </c>
      <c r="F76" s="309" t="s">
        <v>562</v>
      </c>
      <c r="G76" s="309" t="s">
        <v>61</v>
      </c>
      <c r="H76" s="309" t="s">
        <v>62</v>
      </c>
      <c r="I76" s="309" t="s">
        <v>62</v>
      </c>
      <c r="J76" s="317"/>
      <c r="K76" s="318"/>
      <c r="L76" s="314"/>
      <c r="M76" s="314"/>
      <c r="N76" s="307"/>
      <c r="O76" s="307"/>
      <c r="P76" s="307" t="s">
        <v>112</v>
      </c>
      <c r="Q76" s="307" t="s">
        <v>112</v>
      </c>
      <c r="R76" s="72" t="s">
        <v>563</v>
      </c>
      <c r="S76" s="72" t="s">
        <v>564</v>
      </c>
      <c r="T76" s="72" t="s">
        <v>390</v>
      </c>
      <c r="U76" s="88">
        <v>0</v>
      </c>
      <c r="V76" s="17">
        <f t="shared" ref="V76:V83" si="21">Z76</f>
        <v>32</v>
      </c>
      <c r="W76" s="18" t="s">
        <v>565</v>
      </c>
      <c r="X76" s="18" t="s">
        <v>566</v>
      </c>
      <c r="Y76" s="89">
        <v>32</v>
      </c>
      <c r="Z76" s="20">
        <v>32</v>
      </c>
      <c r="AA76" s="89">
        <v>32</v>
      </c>
      <c r="AB76" s="89">
        <v>32</v>
      </c>
      <c r="AC76" s="90">
        <v>34</v>
      </c>
      <c r="AD76" s="91">
        <v>7</v>
      </c>
      <c r="AE76" s="95">
        <v>11</v>
      </c>
      <c r="AF76" s="37"/>
      <c r="AG76" s="129"/>
      <c r="AH76" s="129"/>
      <c r="AI76" s="21">
        <f>AD76+AE76+AG76+AH76</f>
        <v>18</v>
      </c>
      <c r="AJ76" s="88"/>
      <c r="AK76" s="88">
        <v>34</v>
      </c>
      <c r="AL76" s="88"/>
      <c r="AM76" s="18" t="s">
        <v>567</v>
      </c>
      <c r="AN76" s="18" t="s">
        <v>568</v>
      </c>
      <c r="AO76" s="131" t="s">
        <v>569</v>
      </c>
      <c r="AP76" s="131" t="s">
        <v>570</v>
      </c>
      <c r="AQ76" s="91"/>
      <c r="AR76" s="91"/>
      <c r="AS76" s="92"/>
      <c r="AT76" s="92"/>
      <c r="AU76" s="17">
        <f>+_xlfn.IFS(T76="Acumulado",Y76+AA76+AC76+AK76,T76="Capacidad",AK76,T76="Flujo",AK76,T76="Reducción",AK76,T76="Stock",AK76)</f>
        <v>132</v>
      </c>
      <c r="AV76" s="17">
        <f>+_xlfn.IFS(T76="Acumulado",Z76+AB76+AI76+AJ76+AL76,T76="Capacidad",AI76,T76="Flujo",AI76,T76="Reducción",AI76,T76="Stock",AI76)</f>
        <v>82</v>
      </c>
      <c r="AW76" s="284" t="s">
        <v>571</v>
      </c>
      <c r="AX76" s="107" t="s">
        <v>571</v>
      </c>
      <c r="AY76" s="31" t="s">
        <v>572</v>
      </c>
      <c r="AZ76" s="28"/>
      <c r="BA76" s="28"/>
      <c r="BB76" s="28"/>
      <c r="BC76" s="220"/>
      <c r="BD76" s="29"/>
    </row>
    <row r="77" spans="1:56" ht="204" customHeight="1" x14ac:dyDescent="0.3">
      <c r="A77" s="307"/>
      <c r="B77" s="285"/>
      <c r="C77" s="307"/>
      <c r="D77" s="307"/>
      <c r="E77" s="307"/>
      <c r="F77" s="307"/>
      <c r="G77" s="307"/>
      <c r="H77" s="307"/>
      <c r="I77" s="307"/>
      <c r="J77" s="317"/>
      <c r="K77" s="320"/>
      <c r="L77" s="315"/>
      <c r="M77" s="315"/>
      <c r="N77" s="307"/>
      <c r="O77" s="307"/>
      <c r="P77" s="307"/>
      <c r="Q77" s="307"/>
      <c r="R77" s="244" t="s">
        <v>573</v>
      </c>
      <c r="S77" s="244" t="s">
        <v>574</v>
      </c>
      <c r="T77" s="244" t="s">
        <v>390</v>
      </c>
      <c r="U77" s="245">
        <v>0</v>
      </c>
      <c r="V77" s="246">
        <f t="shared" si="21"/>
        <v>3</v>
      </c>
      <c r="W77" s="18"/>
      <c r="X77" s="18"/>
      <c r="Y77" s="89">
        <v>3</v>
      </c>
      <c r="Z77" s="20">
        <v>3</v>
      </c>
      <c r="AA77" s="89" t="s">
        <v>575</v>
      </c>
      <c r="AB77" s="89"/>
      <c r="AC77" s="89" t="s">
        <v>575</v>
      </c>
      <c r="AD77" s="89" t="s">
        <v>575</v>
      </c>
      <c r="AE77" s="89" t="s">
        <v>575</v>
      </c>
      <c r="AF77" s="247"/>
      <c r="AG77" s="247"/>
      <c r="AH77" s="247"/>
      <c r="AI77" s="89" t="s">
        <v>575</v>
      </c>
      <c r="AJ77" s="88"/>
      <c r="AK77" s="247" t="s">
        <v>575</v>
      </c>
      <c r="AL77" s="88"/>
      <c r="AM77" s="89" t="s">
        <v>575</v>
      </c>
      <c r="AN77" s="89" t="s">
        <v>575</v>
      </c>
      <c r="AO77" s="89" t="s">
        <v>575</v>
      </c>
      <c r="AP77" s="89" t="s">
        <v>575</v>
      </c>
      <c r="AQ77" s="19"/>
      <c r="AR77" s="19"/>
      <c r="AS77" s="19"/>
      <c r="AT77" s="19"/>
      <c r="AU77" s="19">
        <v>3</v>
      </c>
      <c r="AV77" s="19" t="e">
        <f>+_xlfn.IFS(T77="Acumulado",Z77+AI77+AJ77+AL77,T77="Capacidad",AI77,T77="Flujo",AI77,T77="Reducción",AI77,T77="Stock",AI77)</f>
        <v>#VALUE!</v>
      </c>
      <c r="AW77" s="308"/>
      <c r="AX77" s="107" t="s">
        <v>571</v>
      </c>
      <c r="AY77" s="31" t="s">
        <v>572</v>
      </c>
      <c r="AZ77" s="28"/>
      <c r="BA77" s="28"/>
      <c r="BB77" s="28"/>
      <c r="BC77" s="220"/>
      <c r="BD77" s="29"/>
    </row>
    <row r="78" spans="1:56" s="13" customFormat="1" ht="244.95" customHeight="1" x14ac:dyDescent="0.3">
      <c r="A78" s="309" t="s">
        <v>309</v>
      </c>
      <c r="B78" s="282" t="s">
        <v>576</v>
      </c>
      <c r="C78" s="309" t="s">
        <v>62</v>
      </c>
      <c r="D78" s="309" t="s">
        <v>311</v>
      </c>
      <c r="E78" s="309" t="s">
        <v>577</v>
      </c>
      <c r="F78" s="309" t="s">
        <v>578</v>
      </c>
      <c r="G78" s="309" t="s">
        <v>61</v>
      </c>
      <c r="H78" s="309" t="s">
        <v>579</v>
      </c>
      <c r="I78" s="309" t="s">
        <v>62</v>
      </c>
      <c r="J78" s="317"/>
      <c r="K78" s="318"/>
      <c r="L78" s="315"/>
      <c r="M78" s="315"/>
      <c r="N78" s="307"/>
      <c r="O78" s="307"/>
      <c r="P78" s="307" t="s">
        <v>112</v>
      </c>
      <c r="Q78" s="307" t="s">
        <v>112</v>
      </c>
      <c r="R78" s="284" t="s">
        <v>580</v>
      </c>
      <c r="S78" s="72" t="s">
        <v>581</v>
      </c>
      <c r="T78" s="72" t="s">
        <v>390</v>
      </c>
      <c r="U78" s="88">
        <v>0</v>
      </c>
      <c r="V78" s="17">
        <f t="shared" si="21"/>
        <v>45204</v>
      </c>
      <c r="W78" s="18" t="s">
        <v>582</v>
      </c>
      <c r="X78" s="18" t="s">
        <v>583</v>
      </c>
      <c r="Y78" s="89">
        <v>40300</v>
      </c>
      <c r="Z78" s="20">
        <v>45204</v>
      </c>
      <c r="AA78" s="89">
        <v>44200</v>
      </c>
      <c r="AB78" s="89">
        <v>52245.5</v>
      </c>
      <c r="AC78" s="90">
        <v>44200</v>
      </c>
      <c r="AD78" s="91">
        <v>8748</v>
      </c>
      <c r="AE78" s="127">
        <v>12323.2</v>
      </c>
      <c r="AF78" s="37"/>
      <c r="AG78" s="129"/>
      <c r="AH78" s="130"/>
      <c r="AI78" s="21">
        <f t="shared" ref="AI78:AI92" si="22">AD78+AE78+AG78+AH78</f>
        <v>21071.200000000001</v>
      </c>
      <c r="AJ78" s="88"/>
      <c r="AK78" s="88">
        <v>44200</v>
      </c>
      <c r="AL78" s="88"/>
      <c r="AM78" s="18" t="s">
        <v>584</v>
      </c>
      <c r="AN78" s="18" t="s">
        <v>568</v>
      </c>
      <c r="AO78" s="131" t="s">
        <v>585</v>
      </c>
      <c r="AP78" s="131" t="s">
        <v>570</v>
      </c>
      <c r="AQ78" s="91"/>
      <c r="AR78" s="91"/>
      <c r="AS78" s="92"/>
      <c r="AT78" s="92"/>
      <c r="AU78" s="17">
        <f>+_xlfn.IFS(T78="Acumulado",Y78+AA78+AC78+AK78,T78="Capacidad",AK78,T78="Flujo",AK78,T78="Reducción",AK78,T78="Stock",AK78)</f>
        <v>172900</v>
      </c>
      <c r="AV78" s="17">
        <f>+_xlfn.IFS(T78="Acumulado",Z78+AB78+AI78+AJ78+AL78,T78="Capacidad",AI78,T78="Flujo",AI78,T78="Reducción",AI78,T78="Stock",AI78)</f>
        <v>118520.7</v>
      </c>
      <c r="AW78" s="308"/>
      <c r="AX78" s="107" t="s">
        <v>571</v>
      </c>
      <c r="AY78" s="31" t="s">
        <v>586</v>
      </c>
      <c r="AZ78" s="28"/>
      <c r="BA78" s="28"/>
      <c r="BB78" s="28"/>
      <c r="BC78" s="220"/>
      <c r="BD78" s="29"/>
    </row>
    <row r="79" spans="1:56" s="13" customFormat="1" ht="244.95" customHeight="1" x14ac:dyDescent="0.3">
      <c r="A79" s="309"/>
      <c r="B79" s="316"/>
      <c r="C79" s="309"/>
      <c r="D79" s="309"/>
      <c r="E79" s="309"/>
      <c r="F79" s="309"/>
      <c r="G79" s="309"/>
      <c r="H79" s="309"/>
      <c r="I79" s="309"/>
      <c r="J79" s="317"/>
      <c r="K79" s="319"/>
      <c r="L79" s="315"/>
      <c r="M79" s="315"/>
      <c r="N79" s="307"/>
      <c r="O79" s="307"/>
      <c r="P79" s="307"/>
      <c r="Q79" s="307"/>
      <c r="R79" s="285"/>
      <c r="S79" s="72" t="s">
        <v>587</v>
      </c>
      <c r="T79" s="72" t="s">
        <v>99</v>
      </c>
      <c r="U79" s="88">
        <v>3</v>
      </c>
      <c r="V79" s="17"/>
      <c r="W79" s="18" t="s">
        <v>588</v>
      </c>
      <c r="X79" s="18" t="s">
        <v>589</v>
      </c>
      <c r="Y79" s="89"/>
      <c r="Z79" s="20"/>
      <c r="AA79" s="248">
        <v>0.86680000000000001</v>
      </c>
      <c r="AB79" s="248">
        <v>0.86680000000000001</v>
      </c>
      <c r="AC79" s="249" t="s">
        <v>590</v>
      </c>
      <c r="AD79" s="91" t="s">
        <v>112</v>
      </c>
      <c r="AE79" s="127"/>
      <c r="AF79" s="37"/>
      <c r="AG79" s="129"/>
      <c r="AH79" s="130"/>
      <c r="AI79" s="250">
        <f>AB79</f>
        <v>0.86680000000000001</v>
      </c>
      <c r="AJ79" s="88"/>
      <c r="AK79" s="88" t="s">
        <v>590</v>
      </c>
      <c r="AL79" s="88"/>
      <c r="AM79" s="18" t="s">
        <v>591</v>
      </c>
      <c r="AN79" s="18" t="s">
        <v>592</v>
      </c>
      <c r="AO79" s="131" t="s">
        <v>591</v>
      </c>
      <c r="AP79" s="131" t="s">
        <v>592</v>
      </c>
      <c r="AQ79" s="91"/>
      <c r="AR79" s="91"/>
      <c r="AS79" s="88"/>
      <c r="AT79" s="88"/>
      <c r="AU79" s="249">
        <v>0.86680000000000001</v>
      </c>
      <c r="AV79" s="249">
        <f>+_xlfn.IFS(T79="Acumulado",Z79+AI79+AJ79+AL79,T79="Capacidad",AI79,T79="Flujo",AI79,T79="Reducción",AI79,T79="Stock",AI79)</f>
        <v>0.86680000000000001</v>
      </c>
      <c r="AW79" s="308"/>
      <c r="AX79" s="107" t="s">
        <v>571</v>
      </c>
      <c r="AY79" s="31" t="s">
        <v>586</v>
      </c>
      <c r="AZ79" s="28"/>
      <c r="BA79" s="28"/>
      <c r="BB79" s="28"/>
      <c r="BC79" s="220"/>
      <c r="BD79" s="29"/>
    </row>
    <row r="80" spans="1:56" s="13" customFormat="1" ht="160.19999999999999" customHeight="1" x14ac:dyDescent="0.3">
      <c r="A80" s="309"/>
      <c r="B80" s="316"/>
      <c r="C80" s="309"/>
      <c r="D80" s="309"/>
      <c r="E80" s="309"/>
      <c r="F80" s="309"/>
      <c r="G80" s="309"/>
      <c r="H80" s="309" t="s">
        <v>593</v>
      </c>
      <c r="I80" s="309"/>
      <c r="J80" s="317"/>
      <c r="K80" s="319"/>
      <c r="L80" s="315"/>
      <c r="M80" s="315"/>
      <c r="N80" s="307"/>
      <c r="O80" s="307"/>
      <c r="P80" s="307"/>
      <c r="Q80" s="307"/>
      <c r="R80" s="72" t="s">
        <v>580</v>
      </c>
      <c r="S80" s="72" t="s">
        <v>594</v>
      </c>
      <c r="T80" s="72" t="s">
        <v>390</v>
      </c>
      <c r="U80" s="88">
        <v>0</v>
      </c>
      <c r="V80" s="17">
        <f t="shared" si="21"/>
        <v>50</v>
      </c>
      <c r="W80" s="18" t="s">
        <v>595</v>
      </c>
      <c r="X80" s="18" t="s">
        <v>596</v>
      </c>
      <c r="Y80" s="89">
        <v>50</v>
      </c>
      <c r="Z80" s="20">
        <v>50</v>
      </c>
      <c r="AA80" s="89">
        <v>55</v>
      </c>
      <c r="AB80" s="89">
        <v>55</v>
      </c>
      <c r="AC80" s="90">
        <v>60</v>
      </c>
      <c r="AD80" s="91">
        <v>6</v>
      </c>
      <c r="AE80" s="95">
        <v>36</v>
      </c>
      <c r="AF80" s="37"/>
      <c r="AG80" s="129"/>
      <c r="AH80" s="129"/>
      <c r="AI80" s="21">
        <f t="shared" si="22"/>
        <v>42</v>
      </c>
      <c r="AJ80" s="88"/>
      <c r="AK80" s="88">
        <v>65</v>
      </c>
      <c r="AL80" s="88"/>
      <c r="AM80" s="18" t="s">
        <v>597</v>
      </c>
      <c r="AN80" s="18" t="s">
        <v>568</v>
      </c>
      <c r="AO80" s="131" t="s">
        <v>598</v>
      </c>
      <c r="AP80" s="131" t="s">
        <v>570</v>
      </c>
      <c r="AQ80" s="91"/>
      <c r="AR80" s="91"/>
      <c r="AS80" s="92"/>
      <c r="AT80" s="92"/>
      <c r="AU80" s="17">
        <f>+_xlfn.IFS(T80="Acumulado",Y80+AA80+AC80+AK80,T80="Capacidad",AK80,T80="Flujo",AK80,T80="Reducción",AK80,T80="Stock",AK80)</f>
        <v>230</v>
      </c>
      <c r="AV80" s="17">
        <f>+_xlfn.IFS(T80="Acumulado",Z80+AB80+AI80+AJ80+AL80,T80="Capacidad",AI80,T80="Flujo",AI80,T80="Reducción",AI80,T80="Stock",AI80)</f>
        <v>147</v>
      </c>
      <c r="AW80" s="308"/>
      <c r="AX80" s="107" t="s">
        <v>571</v>
      </c>
      <c r="AY80" s="31" t="s">
        <v>586</v>
      </c>
      <c r="AZ80" s="28"/>
      <c r="BA80" s="28"/>
      <c r="BB80" s="28"/>
      <c r="BC80" s="220"/>
      <c r="BD80" s="29"/>
    </row>
    <row r="81" spans="1:56" s="13" customFormat="1" ht="409.6" x14ac:dyDescent="0.3">
      <c r="A81" s="309"/>
      <c r="B81" s="316"/>
      <c r="C81" s="309"/>
      <c r="D81" s="309"/>
      <c r="E81" s="309"/>
      <c r="F81" s="309"/>
      <c r="G81" s="309"/>
      <c r="H81" s="309"/>
      <c r="I81" s="309"/>
      <c r="J81" s="317"/>
      <c r="K81" s="319"/>
      <c r="L81" s="315"/>
      <c r="M81" s="315"/>
      <c r="N81" s="307"/>
      <c r="O81" s="307"/>
      <c r="P81" s="307"/>
      <c r="Q81" s="307"/>
      <c r="R81" s="72" t="s">
        <v>599</v>
      </c>
      <c r="S81" s="72" t="s">
        <v>600</v>
      </c>
      <c r="T81" s="72" t="s">
        <v>390</v>
      </c>
      <c r="U81" s="88">
        <v>0</v>
      </c>
      <c r="V81" s="17">
        <f t="shared" si="21"/>
        <v>12641</v>
      </c>
      <c r="W81" s="18" t="s">
        <v>601</v>
      </c>
      <c r="X81" s="18" t="s">
        <v>602</v>
      </c>
      <c r="Y81" s="89">
        <v>12000</v>
      </c>
      <c r="Z81" s="20">
        <v>12641</v>
      </c>
      <c r="AA81" s="89">
        <v>13000</v>
      </c>
      <c r="AB81" s="89">
        <v>13023</v>
      </c>
      <c r="AC81" s="90">
        <v>13200</v>
      </c>
      <c r="AD81" s="91">
        <v>1885</v>
      </c>
      <c r="AE81" s="127">
        <v>7126</v>
      </c>
      <c r="AF81" s="37"/>
      <c r="AG81" s="129"/>
      <c r="AH81" s="130"/>
      <c r="AI81" s="21">
        <f t="shared" si="22"/>
        <v>9011</v>
      </c>
      <c r="AJ81" s="88"/>
      <c r="AK81" s="88">
        <v>13400</v>
      </c>
      <c r="AL81" s="88"/>
      <c r="AM81" s="18" t="s">
        <v>603</v>
      </c>
      <c r="AN81" s="18" t="s">
        <v>604</v>
      </c>
      <c r="AO81" s="131" t="s">
        <v>605</v>
      </c>
      <c r="AP81" s="131" t="s">
        <v>570</v>
      </c>
      <c r="AQ81" s="91"/>
      <c r="AR81" s="91"/>
      <c r="AS81" s="92"/>
      <c r="AT81" s="92"/>
      <c r="AU81" s="17">
        <f>+_xlfn.IFS(T81="Acumulado",Y81+AA81+AC81+AK81,T81="Capacidad",AK81,T81="Flujo",AK81,T81="Reducción",AK81,T81="Stock",AK81)</f>
        <v>51600</v>
      </c>
      <c r="AV81" s="17">
        <f>+_xlfn.IFS(T81="Acumulado",Z81+AB81+AI81+AJ81+AL81,T81="Capacidad",AI81,T81="Flujo",AI81,T81="Reducción",AI81,T81="Stock",AI81)</f>
        <v>34675</v>
      </c>
      <c r="AW81" s="308"/>
      <c r="AX81" s="107" t="s">
        <v>571</v>
      </c>
      <c r="AY81" s="31" t="s">
        <v>586</v>
      </c>
      <c r="AZ81" s="28"/>
      <c r="BA81" s="28"/>
      <c r="BB81" s="28"/>
      <c r="BC81" s="220"/>
      <c r="BD81" s="29"/>
    </row>
    <row r="82" spans="1:56" s="13" customFormat="1" ht="183.6" x14ac:dyDescent="0.3">
      <c r="A82" s="309"/>
      <c r="B82" s="283"/>
      <c r="C82" s="309"/>
      <c r="D82" s="309"/>
      <c r="E82" s="309"/>
      <c r="F82" s="309"/>
      <c r="G82" s="309"/>
      <c r="H82" s="309"/>
      <c r="I82" s="309"/>
      <c r="J82" s="317"/>
      <c r="K82" s="320"/>
      <c r="L82" s="315"/>
      <c r="M82" s="315"/>
      <c r="N82" s="307"/>
      <c r="O82" s="307"/>
      <c r="P82" s="307"/>
      <c r="Q82" s="307"/>
      <c r="R82" s="72" t="s">
        <v>606</v>
      </c>
      <c r="S82" s="72" t="s">
        <v>607</v>
      </c>
      <c r="T82" s="72" t="s">
        <v>390</v>
      </c>
      <c r="U82" s="88">
        <v>0</v>
      </c>
      <c r="V82" s="88">
        <f t="shared" si="21"/>
        <v>0</v>
      </c>
      <c r="W82" s="18" t="s">
        <v>608</v>
      </c>
      <c r="X82" s="18" t="s">
        <v>609</v>
      </c>
      <c r="Y82" s="89">
        <v>4</v>
      </c>
      <c r="Z82" s="20">
        <v>0</v>
      </c>
      <c r="AA82" s="89">
        <v>0</v>
      </c>
      <c r="AB82" s="89">
        <v>4</v>
      </c>
      <c r="AC82" s="89" t="s">
        <v>610</v>
      </c>
      <c r="AD82" s="89" t="s">
        <v>610</v>
      </c>
      <c r="AE82" s="89" t="s">
        <v>610</v>
      </c>
      <c r="AF82" s="247"/>
      <c r="AG82" s="247"/>
      <c r="AH82" s="129"/>
      <c r="AI82" s="89" t="s">
        <v>610</v>
      </c>
      <c r="AJ82" s="88"/>
      <c r="AK82" s="88">
        <v>0</v>
      </c>
      <c r="AL82" s="88"/>
      <c r="AM82" s="89" t="s">
        <v>610</v>
      </c>
      <c r="AN82" s="89" t="s">
        <v>610</v>
      </c>
      <c r="AO82" s="89" t="s">
        <v>610</v>
      </c>
      <c r="AP82" s="89" t="s">
        <v>610</v>
      </c>
      <c r="AQ82" s="91"/>
      <c r="AR82" s="91"/>
      <c r="AS82" s="92"/>
      <c r="AT82" s="92"/>
      <c r="AU82" s="19">
        <f>AB82</f>
        <v>4</v>
      </c>
      <c r="AV82" s="19">
        <v>4</v>
      </c>
      <c r="AW82" s="285"/>
      <c r="AX82" s="107" t="s">
        <v>571</v>
      </c>
      <c r="AY82" s="31" t="s">
        <v>586</v>
      </c>
      <c r="AZ82" s="28"/>
      <c r="BA82" s="28"/>
      <c r="BB82" s="28"/>
      <c r="BC82" s="220"/>
      <c r="BD82" s="29"/>
    </row>
    <row r="83" spans="1:56" s="13" customFormat="1" ht="81" customHeight="1" x14ac:dyDescent="0.3">
      <c r="A83" s="309" t="s">
        <v>309</v>
      </c>
      <c r="B83" s="282" t="s">
        <v>611</v>
      </c>
      <c r="C83" s="309" t="s">
        <v>62</v>
      </c>
      <c r="D83" s="309" t="s">
        <v>311</v>
      </c>
      <c r="E83" s="309" t="s">
        <v>612</v>
      </c>
      <c r="F83" s="309" t="s">
        <v>613</v>
      </c>
      <c r="G83" s="309" t="s">
        <v>61</v>
      </c>
      <c r="H83" s="309" t="s">
        <v>62</v>
      </c>
      <c r="I83" s="309" t="s">
        <v>62</v>
      </c>
      <c r="J83" s="310"/>
      <c r="K83" s="311"/>
      <c r="L83" s="314"/>
      <c r="M83" s="314"/>
      <c r="N83" s="307"/>
      <c r="O83" s="307"/>
      <c r="P83" s="307" t="s">
        <v>614</v>
      </c>
      <c r="Q83" s="307" t="s">
        <v>614</v>
      </c>
      <c r="R83" s="72" t="s">
        <v>615</v>
      </c>
      <c r="S83" s="72" t="s">
        <v>616</v>
      </c>
      <c r="T83" s="72" t="s">
        <v>99</v>
      </c>
      <c r="U83" s="88">
        <v>0</v>
      </c>
      <c r="V83" s="17">
        <f t="shared" si="21"/>
        <v>1</v>
      </c>
      <c r="W83" s="18" t="s">
        <v>617</v>
      </c>
      <c r="X83" s="18" t="s">
        <v>618</v>
      </c>
      <c r="Y83" s="89">
        <v>1</v>
      </c>
      <c r="Z83" s="20">
        <v>1</v>
      </c>
      <c r="AA83" s="89">
        <v>1</v>
      </c>
      <c r="AB83" s="89">
        <v>1</v>
      </c>
      <c r="AC83" s="90">
        <v>1</v>
      </c>
      <c r="AD83" s="251">
        <v>0</v>
      </c>
      <c r="AE83" s="252">
        <v>0</v>
      </c>
      <c r="AF83" s="44"/>
      <c r="AG83" s="129"/>
      <c r="AH83" s="129"/>
      <c r="AI83" s="21">
        <f>AD83</f>
        <v>0</v>
      </c>
      <c r="AJ83" s="88"/>
      <c r="AK83" s="88">
        <v>1</v>
      </c>
      <c r="AL83" s="88"/>
      <c r="AM83" s="18" t="s">
        <v>619</v>
      </c>
      <c r="AN83" s="18" t="s">
        <v>62</v>
      </c>
      <c r="AO83" s="25" t="s">
        <v>619</v>
      </c>
      <c r="AP83" s="25" t="s">
        <v>62</v>
      </c>
      <c r="AQ83" s="91"/>
      <c r="AR83" s="91"/>
      <c r="AS83" s="92"/>
      <c r="AT83" s="92"/>
      <c r="AU83" s="17">
        <f>+_xlfn.IFS(T83="Acumulado",Y83+AA83+AC83+AK83,T83="Capacidad",AK83,T83="Flujo",AK83,T83="Reducción",AK83,T83="Stock",AK83)</f>
        <v>1</v>
      </c>
      <c r="AV83" s="17">
        <f>AB83</f>
        <v>1</v>
      </c>
      <c r="AW83" s="284" t="s">
        <v>620</v>
      </c>
      <c r="AX83" s="107" t="s">
        <v>621</v>
      </c>
      <c r="AY83" s="31" t="s">
        <v>622</v>
      </c>
      <c r="AZ83" s="28"/>
      <c r="BA83" s="28"/>
      <c r="BB83" s="28"/>
      <c r="BC83" s="29"/>
      <c r="BD83" s="29"/>
    </row>
    <row r="84" spans="1:56" s="13" customFormat="1" ht="202.5" customHeight="1" x14ac:dyDescent="0.3">
      <c r="A84" s="309"/>
      <c r="B84" s="316"/>
      <c r="C84" s="309"/>
      <c r="D84" s="309"/>
      <c r="E84" s="309"/>
      <c r="F84" s="309"/>
      <c r="G84" s="309"/>
      <c r="H84" s="309"/>
      <c r="I84" s="309"/>
      <c r="J84" s="310"/>
      <c r="K84" s="312"/>
      <c r="L84" s="315"/>
      <c r="M84" s="315"/>
      <c r="N84" s="307"/>
      <c r="O84" s="307"/>
      <c r="P84" s="307"/>
      <c r="Q84" s="307"/>
      <c r="R84" s="72" t="s">
        <v>623</v>
      </c>
      <c r="S84" s="72" t="s">
        <v>624</v>
      </c>
      <c r="T84" s="72" t="s">
        <v>84</v>
      </c>
      <c r="U84" s="88">
        <v>124</v>
      </c>
      <c r="V84" s="88">
        <v>124</v>
      </c>
      <c r="W84" s="91" t="s">
        <v>625</v>
      </c>
      <c r="X84" s="91" t="s">
        <v>626</v>
      </c>
      <c r="Y84" s="89">
        <v>1000</v>
      </c>
      <c r="Z84" s="20">
        <v>897</v>
      </c>
      <c r="AA84" s="89">
        <v>1000</v>
      </c>
      <c r="AB84" s="89">
        <v>91</v>
      </c>
      <c r="AC84" s="90">
        <v>1500</v>
      </c>
      <c r="AD84" s="251">
        <v>0</v>
      </c>
      <c r="AE84" s="252">
        <v>0</v>
      </c>
      <c r="AF84" s="44"/>
      <c r="AG84" s="129"/>
      <c r="AH84" s="129"/>
      <c r="AI84" s="21">
        <f t="shared" ref="AI84:AI87" si="23">AD84</f>
        <v>0</v>
      </c>
      <c r="AJ84" s="88"/>
      <c r="AK84" s="88">
        <v>2000</v>
      </c>
      <c r="AL84" s="88"/>
      <c r="AM84" s="18" t="s">
        <v>619</v>
      </c>
      <c r="AN84" s="18" t="s">
        <v>62</v>
      </c>
      <c r="AO84" s="25" t="s">
        <v>619</v>
      </c>
      <c r="AP84" s="25" t="s">
        <v>62</v>
      </c>
      <c r="AQ84" s="91"/>
      <c r="AR84" s="91"/>
      <c r="AS84" s="92"/>
      <c r="AT84" s="92"/>
      <c r="AU84" s="17">
        <f>+_xlfn.IFS(T84="Acumulado",Y84+AA84+AC84+AK84,T84="Capacidad",AK84,T84="Flujo",AK84,T84="Reducción",AK84,T84="Stock",AK84)</f>
        <v>2000</v>
      </c>
      <c r="AV84" s="17">
        <f>+_xlfn.IFS(T84="Acumulado",Z84+AI84+AJ84+AL84,T84="Capacidad",AI84,T84="Flujo",AI84,T84="Reducción",AI84,T84="Stock",AI84)</f>
        <v>0</v>
      </c>
      <c r="AW84" s="308"/>
      <c r="AX84" s="107" t="s">
        <v>621</v>
      </c>
      <c r="AY84" s="31" t="s">
        <v>622</v>
      </c>
      <c r="AZ84" s="28"/>
      <c r="BA84" s="28"/>
      <c r="BB84" s="28"/>
      <c r="BC84" s="29"/>
      <c r="BD84" s="29"/>
    </row>
    <row r="85" spans="1:56" ht="121.5" customHeight="1" x14ac:dyDescent="0.3">
      <c r="A85" s="309"/>
      <c r="B85" s="316"/>
      <c r="C85" s="309"/>
      <c r="D85" s="309"/>
      <c r="E85" s="309"/>
      <c r="F85" s="309"/>
      <c r="G85" s="309"/>
      <c r="H85" s="309"/>
      <c r="I85" s="309"/>
      <c r="J85" s="310"/>
      <c r="K85" s="312"/>
      <c r="L85" s="315"/>
      <c r="M85" s="315"/>
      <c r="N85" s="307"/>
      <c r="O85" s="307"/>
      <c r="P85" s="307"/>
      <c r="Q85" s="307"/>
      <c r="R85" s="72" t="s">
        <v>627</v>
      </c>
      <c r="S85" s="72" t="s">
        <v>628</v>
      </c>
      <c r="T85" s="72" t="s">
        <v>99</v>
      </c>
      <c r="U85" s="88">
        <v>0</v>
      </c>
      <c r="V85" s="17">
        <f t="shared" ref="V85:V87" si="24">Z85</f>
        <v>1</v>
      </c>
      <c r="W85" s="18" t="s">
        <v>629</v>
      </c>
      <c r="X85" s="18" t="s">
        <v>630</v>
      </c>
      <c r="Y85" s="89">
        <v>1</v>
      </c>
      <c r="Z85" s="20">
        <v>1</v>
      </c>
      <c r="AA85" s="89">
        <v>1</v>
      </c>
      <c r="AB85" s="89">
        <v>1</v>
      </c>
      <c r="AC85" s="90">
        <v>1</v>
      </c>
      <c r="AD85" s="129">
        <v>0</v>
      </c>
      <c r="AE85" s="95">
        <v>0</v>
      </c>
      <c r="AF85" s="44"/>
      <c r="AG85" s="129"/>
      <c r="AH85" s="129"/>
      <c r="AI85" s="21">
        <f t="shared" si="23"/>
        <v>0</v>
      </c>
      <c r="AJ85" s="88"/>
      <c r="AK85" s="88">
        <v>1</v>
      </c>
      <c r="AL85" s="88"/>
      <c r="AM85" s="18" t="s">
        <v>619</v>
      </c>
      <c r="AN85" s="18" t="s">
        <v>62</v>
      </c>
      <c r="AO85" s="25" t="s">
        <v>619</v>
      </c>
      <c r="AP85" s="25" t="s">
        <v>62</v>
      </c>
      <c r="AQ85" s="91"/>
      <c r="AR85" s="91"/>
      <c r="AS85" s="92"/>
      <c r="AT85" s="92"/>
      <c r="AU85" s="17">
        <f>+_xlfn.IFS(T85="Acumulado",Y85+AA85+AC85+AK85,T85="Capacidad",AK85,T85="Flujo",AK85,T85="Reducción",AK85,T85="Stock",AK85)</f>
        <v>1</v>
      </c>
      <c r="AV85" s="17">
        <f>AB85</f>
        <v>1</v>
      </c>
      <c r="AW85" s="308"/>
      <c r="AX85" s="107" t="s">
        <v>621</v>
      </c>
      <c r="AY85" s="31" t="s">
        <v>622</v>
      </c>
      <c r="AZ85" s="28"/>
      <c r="BA85" s="28"/>
      <c r="BB85" s="28"/>
      <c r="BC85" s="29"/>
      <c r="BD85" s="29"/>
    </row>
    <row r="86" spans="1:56" ht="40.5" customHeight="1" x14ac:dyDescent="0.3">
      <c r="A86" s="309"/>
      <c r="B86" s="316"/>
      <c r="C86" s="309"/>
      <c r="D86" s="309"/>
      <c r="E86" s="309"/>
      <c r="F86" s="309"/>
      <c r="G86" s="309"/>
      <c r="H86" s="309"/>
      <c r="I86" s="309"/>
      <c r="J86" s="310"/>
      <c r="K86" s="312"/>
      <c r="L86" s="315"/>
      <c r="M86" s="315"/>
      <c r="N86" s="307"/>
      <c r="O86" s="307"/>
      <c r="P86" s="307"/>
      <c r="Q86" s="307"/>
      <c r="R86" s="72" t="s">
        <v>631</v>
      </c>
      <c r="S86" s="72" t="s">
        <v>632</v>
      </c>
      <c r="T86" s="72" t="s">
        <v>99</v>
      </c>
      <c r="U86" s="72">
        <v>0</v>
      </c>
      <c r="V86" s="16">
        <f t="shared" si="24"/>
        <v>1</v>
      </c>
      <c r="W86" s="73" t="s">
        <v>62</v>
      </c>
      <c r="X86" s="73" t="s">
        <v>62</v>
      </c>
      <c r="Y86" s="74">
        <v>1</v>
      </c>
      <c r="Z86" s="57">
        <v>1</v>
      </c>
      <c r="AA86" s="74">
        <v>0</v>
      </c>
      <c r="AB86" s="74">
        <v>0</v>
      </c>
      <c r="AC86" s="30">
        <v>0</v>
      </c>
      <c r="AD86" s="23">
        <v>0</v>
      </c>
      <c r="AE86" s="21">
        <v>0</v>
      </c>
      <c r="AF86" s="102"/>
      <c r="AG86" s="129"/>
      <c r="AH86" s="253"/>
      <c r="AI86" s="21">
        <f t="shared" si="23"/>
        <v>0</v>
      </c>
      <c r="AJ86" s="80"/>
      <c r="AK86" s="75" t="s">
        <v>590</v>
      </c>
      <c r="AL86" s="80"/>
      <c r="AM86" s="254" t="s">
        <v>633</v>
      </c>
      <c r="AN86" s="254" t="s">
        <v>633</v>
      </c>
      <c r="AO86" s="254" t="s">
        <v>633</v>
      </c>
      <c r="AP86" s="254" t="s">
        <v>633</v>
      </c>
      <c r="AQ86" s="255"/>
      <c r="AR86" s="255"/>
      <c r="AS86" s="256"/>
      <c r="AT86" s="256"/>
      <c r="AU86" s="257">
        <v>1</v>
      </c>
      <c r="AV86" s="64">
        <f>+_xlfn.IFS(T86="Acumulado",Z86+AI86+AJ86+AL86,T86="Capacidad",AI86,T86="Flujo",AI86,T86="Reducción",AI86,T86="Stock",AI86)</f>
        <v>0</v>
      </c>
      <c r="AW86" s="308"/>
      <c r="AX86" s="107" t="s">
        <v>621</v>
      </c>
      <c r="AY86" s="31" t="s">
        <v>622</v>
      </c>
      <c r="AZ86" s="28"/>
      <c r="BA86" s="28"/>
      <c r="BB86" s="28"/>
      <c r="BC86" s="29"/>
      <c r="BD86" s="29"/>
    </row>
    <row r="87" spans="1:56" ht="121.5" customHeight="1" x14ac:dyDescent="0.3">
      <c r="A87" s="309"/>
      <c r="B87" s="283"/>
      <c r="C87" s="309"/>
      <c r="D87" s="309"/>
      <c r="E87" s="309"/>
      <c r="F87" s="309"/>
      <c r="G87" s="309"/>
      <c r="H87" s="309"/>
      <c r="I87" s="309"/>
      <c r="J87" s="310"/>
      <c r="K87" s="313"/>
      <c r="L87" s="315"/>
      <c r="M87" s="315"/>
      <c r="N87" s="307"/>
      <c r="O87" s="307"/>
      <c r="P87" s="307"/>
      <c r="Q87" s="307"/>
      <c r="R87" s="72" t="s">
        <v>634</v>
      </c>
      <c r="S87" s="72" t="s">
        <v>635</v>
      </c>
      <c r="T87" s="72" t="s">
        <v>84</v>
      </c>
      <c r="U87" s="88">
        <v>0</v>
      </c>
      <c r="V87" s="17">
        <f t="shared" si="24"/>
        <v>7</v>
      </c>
      <c r="W87" s="18" t="s">
        <v>636</v>
      </c>
      <c r="X87" s="18" t="s">
        <v>637</v>
      </c>
      <c r="Y87" s="89">
        <v>7</v>
      </c>
      <c r="Z87" s="20">
        <v>7</v>
      </c>
      <c r="AA87" s="89">
        <v>7</v>
      </c>
      <c r="AB87" s="89">
        <v>7</v>
      </c>
      <c r="AC87" s="90">
        <v>7</v>
      </c>
      <c r="AD87" s="129">
        <v>0</v>
      </c>
      <c r="AE87" s="95">
        <v>0</v>
      </c>
      <c r="AF87" s="44"/>
      <c r="AG87" s="129"/>
      <c r="AH87" s="129"/>
      <c r="AI87" s="21">
        <f t="shared" si="23"/>
        <v>0</v>
      </c>
      <c r="AJ87" s="88"/>
      <c r="AK87" s="88">
        <v>7</v>
      </c>
      <c r="AL87" s="88"/>
      <c r="AM87" s="18" t="s">
        <v>619</v>
      </c>
      <c r="AN87" s="18" t="s">
        <v>62</v>
      </c>
      <c r="AO87" s="25" t="s">
        <v>619</v>
      </c>
      <c r="AP87" s="25" t="s">
        <v>62</v>
      </c>
      <c r="AQ87" s="91"/>
      <c r="AR87" s="91"/>
      <c r="AS87" s="92"/>
      <c r="AT87" s="92"/>
      <c r="AU87" s="17">
        <f t="shared" ref="AU87:AU93" si="25">+_xlfn.IFS(T87="Acumulado",Y87+AA87+AC87+AK87,T87="Capacidad",AK87,T87="Flujo",AK87,T87="Reducción",AK87,T87="Stock",AK87)</f>
        <v>7</v>
      </c>
      <c r="AV87" s="17">
        <f>+_xlfn.IFS(T87="Acumulado",Z87+AI87+AJ87+AL87,T87="Capacidad",AI87,T87="Flujo",AI87,T87="Reducción",AI87,T87="Stock",AI87)</f>
        <v>0</v>
      </c>
      <c r="AW87" s="285"/>
      <c r="AX87" s="107" t="s">
        <v>621</v>
      </c>
      <c r="AY87" s="31" t="s">
        <v>622</v>
      </c>
      <c r="AZ87" s="28"/>
      <c r="BA87" s="28"/>
      <c r="BB87" s="28"/>
      <c r="BC87" s="29"/>
      <c r="BD87" s="29"/>
    </row>
    <row r="88" spans="1:56" ht="202.5" customHeight="1" x14ac:dyDescent="0.3">
      <c r="A88" s="295" t="s">
        <v>55</v>
      </c>
      <c r="B88" s="295" t="s">
        <v>91</v>
      </c>
      <c r="C88" s="295" t="s">
        <v>57</v>
      </c>
      <c r="D88" s="295" t="s">
        <v>311</v>
      </c>
      <c r="E88" s="295" t="s">
        <v>638</v>
      </c>
      <c r="F88" s="295" t="s">
        <v>639</v>
      </c>
      <c r="G88" s="295" t="s">
        <v>61</v>
      </c>
      <c r="H88" s="295" t="s">
        <v>509</v>
      </c>
      <c r="I88" s="295" t="s">
        <v>510</v>
      </c>
      <c r="J88" s="298">
        <v>50481316627</v>
      </c>
      <c r="K88" s="301">
        <v>50481316623.720001</v>
      </c>
      <c r="L88" s="304">
        <v>53523800000</v>
      </c>
      <c r="M88" s="286">
        <v>52980327050</v>
      </c>
      <c r="N88" s="289">
        <v>27264544334</v>
      </c>
      <c r="O88" s="289">
        <v>2379963077.9899998</v>
      </c>
      <c r="P88" s="289">
        <f>(N88*0.03)+N88</f>
        <v>28082480664.02</v>
      </c>
      <c r="Q88" s="292" t="s">
        <v>640</v>
      </c>
      <c r="R88" s="16" t="s">
        <v>641</v>
      </c>
      <c r="S88" s="16" t="s">
        <v>642</v>
      </c>
      <c r="T88" s="16" t="s">
        <v>67</v>
      </c>
      <c r="U88" s="17">
        <v>3</v>
      </c>
      <c r="V88" s="17">
        <v>5</v>
      </c>
      <c r="W88" s="18" t="s">
        <v>643</v>
      </c>
      <c r="X88" s="18" t="s">
        <v>644</v>
      </c>
      <c r="Y88" s="19">
        <v>5</v>
      </c>
      <c r="Z88" s="20">
        <v>5</v>
      </c>
      <c r="AA88" s="19">
        <v>4</v>
      </c>
      <c r="AB88" s="19">
        <v>4</v>
      </c>
      <c r="AC88" s="30">
        <v>1</v>
      </c>
      <c r="AD88" s="23">
        <v>0</v>
      </c>
      <c r="AE88" s="21">
        <v>1</v>
      </c>
      <c r="AF88" s="37"/>
      <c r="AG88" s="23"/>
      <c r="AH88" s="23"/>
      <c r="AI88" s="21">
        <f>AE88</f>
        <v>1</v>
      </c>
      <c r="AJ88" s="258"/>
      <c r="AK88" s="17">
        <v>3</v>
      </c>
      <c r="AL88" s="258">
        <v>0</v>
      </c>
      <c r="AM88" s="18" t="s">
        <v>645</v>
      </c>
      <c r="AN88" s="18" t="s">
        <v>646</v>
      </c>
      <c r="AO88" s="24" t="s">
        <v>647</v>
      </c>
      <c r="AP88" s="24" t="s">
        <v>646</v>
      </c>
      <c r="AQ88" s="18"/>
      <c r="AR88" s="18"/>
      <c r="AS88" s="25"/>
      <c r="AT88" s="25"/>
      <c r="AU88" s="17">
        <f t="shared" si="25"/>
        <v>13</v>
      </c>
      <c r="AV88" s="17">
        <f t="shared" ref="AV88:AV93" si="26">+_xlfn.IFS(T88="Acumulado",Z88+AB88+AI88+AJ88+AL88,T88="Capacidad",AI88,T88="Flujo",AI88,T88="Reducción",AI88,T88="Stock",AI88)</f>
        <v>10</v>
      </c>
      <c r="AW88" s="292" t="s">
        <v>518</v>
      </c>
      <c r="AX88" s="225" t="s">
        <v>518</v>
      </c>
      <c r="AY88" s="31" t="s">
        <v>648</v>
      </c>
      <c r="AZ88" s="164"/>
      <c r="BA88" s="28"/>
      <c r="BB88" s="226"/>
      <c r="BC88" s="29"/>
      <c r="BD88" s="29"/>
    </row>
    <row r="89" spans="1:56" ht="202.5" customHeight="1" x14ac:dyDescent="0.3">
      <c r="A89" s="296"/>
      <c r="B89" s="296"/>
      <c r="C89" s="296"/>
      <c r="D89" s="296"/>
      <c r="E89" s="296"/>
      <c r="F89" s="296"/>
      <c r="G89" s="296"/>
      <c r="H89" s="296"/>
      <c r="I89" s="296"/>
      <c r="J89" s="299">
        <v>0</v>
      </c>
      <c r="K89" s="302"/>
      <c r="L89" s="305"/>
      <c r="M89" s="287"/>
      <c r="N89" s="290"/>
      <c r="O89" s="290"/>
      <c r="P89" s="290"/>
      <c r="Q89" s="293"/>
      <c r="R89" s="16" t="s">
        <v>649</v>
      </c>
      <c r="S89" s="16" t="s">
        <v>650</v>
      </c>
      <c r="T89" s="16" t="s">
        <v>67</v>
      </c>
      <c r="U89" s="17">
        <v>42</v>
      </c>
      <c r="V89" s="17">
        <v>130</v>
      </c>
      <c r="W89" s="18" t="s">
        <v>651</v>
      </c>
      <c r="X89" s="18" t="s">
        <v>652</v>
      </c>
      <c r="Y89" s="19">
        <v>130</v>
      </c>
      <c r="Z89" s="20">
        <v>130</v>
      </c>
      <c r="AA89" s="19">
        <v>170</v>
      </c>
      <c r="AB89" s="19">
        <v>170</v>
      </c>
      <c r="AC89" s="30">
        <v>0</v>
      </c>
      <c r="AD89" s="23">
        <v>0</v>
      </c>
      <c r="AE89" s="21">
        <v>0</v>
      </c>
      <c r="AF89" s="37"/>
      <c r="AG89" s="23"/>
      <c r="AH89" s="23"/>
      <c r="AI89" s="21">
        <f t="shared" ref="AI89" si="27">AD89</f>
        <v>0</v>
      </c>
      <c r="AJ89" s="17"/>
      <c r="AK89" s="17">
        <v>100</v>
      </c>
      <c r="AL89" s="17">
        <v>0</v>
      </c>
      <c r="AM89" s="254" t="s">
        <v>633</v>
      </c>
      <c r="AN89" s="254" t="s">
        <v>633</v>
      </c>
      <c r="AO89" s="254" t="s">
        <v>633</v>
      </c>
      <c r="AP89" s="254" t="s">
        <v>633</v>
      </c>
      <c r="AQ89" s="18"/>
      <c r="AR89" s="18"/>
      <c r="AS89" s="25"/>
      <c r="AT89" s="25"/>
      <c r="AU89" s="17">
        <f t="shared" si="25"/>
        <v>400</v>
      </c>
      <c r="AV89" s="17">
        <f t="shared" si="26"/>
        <v>300</v>
      </c>
      <c r="AW89" s="293"/>
      <c r="AX89" s="225" t="s">
        <v>518</v>
      </c>
      <c r="AY89" s="31" t="s">
        <v>648</v>
      </c>
      <c r="AZ89" s="164"/>
      <c r="BA89" s="28"/>
      <c r="BB89" s="226"/>
      <c r="BC89" s="29"/>
      <c r="BD89" s="29"/>
    </row>
    <row r="90" spans="1:56" ht="202.5" customHeight="1" x14ac:dyDescent="0.3">
      <c r="A90" s="296"/>
      <c r="B90" s="296"/>
      <c r="C90" s="296"/>
      <c r="D90" s="296"/>
      <c r="E90" s="296"/>
      <c r="F90" s="296"/>
      <c r="G90" s="296"/>
      <c r="H90" s="296"/>
      <c r="I90" s="296"/>
      <c r="J90" s="299"/>
      <c r="K90" s="302"/>
      <c r="L90" s="305"/>
      <c r="M90" s="287"/>
      <c r="N90" s="290"/>
      <c r="O90" s="290"/>
      <c r="P90" s="290"/>
      <c r="Q90" s="293"/>
      <c r="R90" s="16" t="s">
        <v>653</v>
      </c>
      <c r="S90" s="16" t="s">
        <v>654</v>
      </c>
      <c r="T90" s="16" t="s">
        <v>67</v>
      </c>
      <c r="U90" s="17">
        <v>0</v>
      </c>
      <c r="V90" s="17">
        <v>0</v>
      </c>
      <c r="W90" s="18" t="s">
        <v>655</v>
      </c>
      <c r="X90" s="18" t="s">
        <v>656</v>
      </c>
      <c r="Y90" s="19"/>
      <c r="Z90" s="20"/>
      <c r="AA90" s="19">
        <v>100</v>
      </c>
      <c r="AB90" s="19">
        <v>239</v>
      </c>
      <c r="AC90" s="30">
        <v>132</v>
      </c>
      <c r="AD90" s="23">
        <v>0</v>
      </c>
      <c r="AE90" s="21">
        <v>150</v>
      </c>
      <c r="AF90" s="37"/>
      <c r="AG90" s="23"/>
      <c r="AH90" s="23"/>
      <c r="AI90" s="21">
        <f>AE90</f>
        <v>150</v>
      </c>
      <c r="AJ90" s="17"/>
      <c r="AK90" s="17">
        <v>100</v>
      </c>
      <c r="AL90" s="17"/>
      <c r="AM90" s="18" t="s">
        <v>657</v>
      </c>
      <c r="AN90" s="18" t="s">
        <v>62</v>
      </c>
      <c r="AO90" s="24" t="s">
        <v>658</v>
      </c>
      <c r="AP90" s="24" t="s">
        <v>62</v>
      </c>
      <c r="AQ90" s="18"/>
      <c r="AR90" s="18"/>
      <c r="AS90" s="25"/>
      <c r="AT90" s="25"/>
      <c r="AU90" s="17">
        <f t="shared" si="25"/>
        <v>332</v>
      </c>
      <c r="AV90" s="17">
        <f t="shared" si="26"/>
        <v>389</v>
      </c>
      <c r="AW90" s="293"/>
      <c r="AX90" s="225" t="s">
        <v>518</v>
      </c>
      <c r="AY90" s="31" t="s">
        <v>648</v>
      </c>
      <c r="AZ90" s="164"/>
      <c r="BA90" s="28"/>
      <c r="BB90" s="226"/>
      <c r="BC90" s="29"/>
      <c r="BD90" s="29"/>
    </row>
    <row r="91" spans="1:56" ht="409.5" customHeight="1" x14ac:dyDescent="0.3">
      <c r="A91" s="297"/>
      <c r="B91" s="297"/>
      <c r="C91" s="297"/>
      <c r="D91" s="297"/>
      <c r="E91" s="297"/>
      <c r="F91" s="297"/>
      <c r="G91" s="297"/>
      <c r="H91" s="297"/>
      <c r="I91" s="297"/>
      <c r="J91" s="300">
        <v>0</v>
      </c>
      <c r="K91" s="303"/>
      <c r="L91" s="306"/>
      <c r="M91" s="288"/>
      <c r="N91" s="291"/>
      <c r="O91" s="291"/>
      <c r="P91" s="291"/>
      <c r="Q91" s="294"/>
      <c r="R91" s="16" t="s">
        <v>653</v>
      </c>
      <c r="S91" s="16" t="s">
        <v>659</v>
      </c>
      <c r="T91" s="16" t="s">
        <v>67</v>
      </c>
      <c r="U91" s="17">
        <v>978</v>
      </c>
      <c r="V91" s="17">
        <v>978</v>
      </c>
      <c r="W91" s="18" t="s">
        <v>660</v>
      </c>
      <c r="X91" s="18" t="s">
        <v>661</v>
      </c>
      <c r="Y91" s="19">
        <v>932</v>
      </c>
      <c r="Z91" s="20">
        <v>1583</v>
      </c>
      <c r="AA91" s="19">
        <v>1227</v>
      </c>
      <c r="AB91" s="19">
        <v>1227</v>
      </c>
      <c r="AC91" s="30">
        <v>827</v>
      </c>
      <c r="AD91" s="23">
        <v>0</v>
      </c>
      <c r="AE91" s="21">
        <v>25</v>
      </c>
      <c r="AF91" s="37"/>
      <c r="AG91" s="23"/>
      <c r="AH91" s="23"/>
      <c r="AI91" s="21">
        <f>AE91</f>
        <v>25</v>
      </c>
      <c r="AJ91" s="17"/>
      <c r="AK91" s="17">
        <v>988</v>
      </c>
      <c r="AL91" s="17">
        <v>0</v>
      </c>
      <c r="AM91" s="18" t="s">
        <v>662</v>
      </c>
      <c r="AN91" s="18" t="s">
        <v>62</v>
      </c>
      <c r="AO91" s="24" t="s">
        <v>663</v>
      </c>
      <c r="AP91" s="24" t="s">
        <v>62</v>
      </c>
      <c r="AQ91" s="18"/>
      <c r="AR91" s="18"/>
      <c r="AS91" s="25"/>
      <c r="AT91" s="25"/>
      <c r="AU91" s="17">
        <f t="shared" si="25"/>
        <v>3974</v>
      </c>
      <c r="AV91" s="17">
        <f t="shared" si="26"/>
        <v>2835</v>
      </c>
      <c r="AW91" s="294"/>
      <c r="AX91" s="225" t="s">
        <v>518</v>
      </c>
      <c r="AY91" s="31" t="s">
        <v>648</v>
      </c>
      <c r="AZ91" s="28"/>
      <c r="BA91" s="28"/>
      <c r="BB91" s="226"/>
      <c r="BC91" s="29"/>
      <c r="BD91" s="87"/>
    </row>
    <row r="92" spans="1:56" ht="224.4" customHeight="1" x14ac:dyDescent="0.3">
      <c r="A92" s="282" t="s">
        <v>309</v>
      </c>
      <c r="B92" s="282" t="s">
        <v>664</v>
      </c>
      <c r="C92" s="282" t="s">
        <v>62</v>
      </c>
      <c r="D92" s="282" t="s">
        <v>311</v>
      </c>
      <c r="E92" s="69" t="s">
        <v>665</v>
      </c>
      <c r="F92" s="69" t="s">
        <v>666</v>
      </c>
      <c r="G92" s="69" t="s">
        <v>61</v>
      </c>
      <c r="H92" s="69" t="s">
        <v>62</v>
      </c>
      <c r="I92" s="69" t="s">
        <v>62</v>
      </c>
      <c r="J92" s="259"/>
      <c r="K92" s="259"/>
      <c r="L92" s="260">
        <v>0</v>
      </c>
      <c r="M92" s="260"/>
      <c r="N92" s="261">
        <v>0</v>
      </c>
      <c r="O92" s="261"/>
      <c r="P92" s="261">
        <v>0</v>
      </c>
      <c r="Q92" s="70" t="s">
        <v>112</v>
      </c>
      <c r="R92" s="70" t="s">
        <v>667</v>
      </c>
      <c r="S92" s="262" t="s">
        <v>668</v>
      </c>
      <c r="T92" s="262" t="s">
        <v>390</v>
      </c>
      <c r="U92" s="263">
        <v>0</v>
      </c>
      <c r="V92" s="17">
        <f t="shared" ref="V92:V93" si="28">Z92</f>
        <v>26</v>
      </c>
      <c r="W92" s="82" t="s">
        <v>669</v>
      </c>
      <c r="X92" s="82" t="s">
        <v>670</v>
      </c>
      <c r="Y92" s="264">
        <v>26</v>
      </c>
      <c r="Z92" s="20">
        <v>26</v>
      </c>
      <c r="AA92" s="264">
        <v>27</v>
      </c>
      <c r="AB92" s="264">
        <v>27</v>
      </c>
      <c r="AC92" s="265">
        <v>28</v>
      </c>
      <c r="AD92" s="251">
        <v>1</v>
      </c>
      <c r="AE92" s="266">
        <v>15</v>
      </c>
      <c r="AF92" s="37"/>
      <c r="AG92" s="267"/>
      <c r="AH92" s="267"/>
      <c r="AI92" s="21">
        <f t="shared" si="22"/>
        <v>16</v>
      </c>
      <c r="AJ92" s="263"/>
      <c r="AK92" s="263">
        <v>29</v>
      </c>
      <c r="AL92" s="263"/>
      <c r="AM92" s="82" t="s">
        <v>671</v>
      </c>
      <c r="AN92" s="82" t="s">
        <v>672</v>
      </c>
      <c r="AO92" s="268" t="s">
        <v>673</v>
      </c>
      <c r="AP92" s="268" t="s">
        <v>570</v>
      </c>
      <c r="AQ92" s="251"/>
      <c r="AR92" s="251"/>
      <c r="AS92" s="252"/>
      <c r="AT92" s="252"/>
      <c r="AU92" s="17">
        <f t="shared" si="25"/>
        <v>110</v>
      </c>
      <c r="AV92" s="17">
        <f t="shared" si="26"/>
        <v>69</v>
      </c>
      <c r="AW92" s="284" t="s">
        <v>571</v>
      </c>
      <c r="AX92" s="71" t="s">
        <v>571</v>
      </c>
      <c r="AY92" s="27" t="s">
        <v>674</v>
      </c>
      <c r="AZ92" s="28"/>
      <c r="BA92" s="28"/>
      <c r="BB92" s="28"/>
      <c r="BC92" s="29"/>
      <c r="BD92" s="29"/>
    </row>
    <row r="93" spans="1:56" ht="409.6" x14ac:dyDescent="0.3">
      <c r="A93" s="283"/>
      <c r="B93" s="283"/>
      <c r="C93" s="283"/>
      <c r="D93" s="283"/>
      <c r="E93" s="69" t="s">
        <v>675</v>
      </c>
      <c r="F93" s="69" t="s">
        <v>676</v>
      </c>
      <c r="G93" s="69" t="s">
        <v>61</v>
      </c>
      <c r="H93" s="69" t="s">
        <v>62</v>
      </c>
      <c r="I93" s="69" t="s">
        <v>62</v>
      </c>
      <c r="J93" s="259"/>
      <c r="K93" s="259"/>
      <c r="L93" s="260">
        <v>0</v>
      </c>
      <c r="M93" s="260"/>
      <c r="N93" s="261">
        <v>0</v>
      </c>
      <c r="O93" s="261"/>
      <c r="P93" s="261">
        <v>0</v>
      </c>
      <c r="Q93" s="70" t="s">
        <v>112</v>
      </c>
      <c r="R93" s="70" t="s">
        <v>677</v>
      </c>
      <c r="S93" s="262" t="s">
        <v>678</v>
      </c>
      <c r="T93" s="262" t="s">
        <v>390</v>
      </c>
      <c r="U93" s="263">
        <v>0</v>
      </c>
      <c r="V93" s="17">
        <f t="shared" si="28"/>
        <v>1528</v>
      </c>
      <c r="W93" s="82" t="s">
        <v>679</v>
      </c>
      <c r="X93" s="82" t="s">
        <v>680</v>
      </c>
      <c r="Y93" s="264">
        <v>1300</v>
      </c>
      <c r="Z93" s="20">
        <v>1528</v>
      </c>
      <c r="AA93" s="264">
        <v>1450</v>
      </c>
      <c r="AB93" s="264">
        <v>1460</v>
      </c>
      <c r="AC93" s="265">
        <v>1550</v>
      </c>
      <c r="AD93" s="251">
        <v>322</v>
      </c>
      <c r="AE93" s="266">
        <v>262</v>
      </c>
      <c r="AF93" s="37"/>
      <c r="AG93" s="267"/>
      <c r="AH93" s="267"/>
      <c r="AI93" s="21">
        <f>AD93+AE93+AG93+AH93</f>
        <v>584</v>
      </c>
      <c r="AJ93" s="263"/>
      <c r="AK93" s="263">
        <v>1700</v>
      </c>
      <c r="AL93" s="263"/>
      <c r="AM93" s="82" t="s">
        <v>681</v>
      </c>
      <c r="AN93" s="82" t="s">
        <v>568</v>
      </c>
      <c r="AO93" s="268" t="s">
        <v>682</v>
      </c>
      <c r="AP93" s="268" t="s">
        <v>683</v>
      </c>
      <c r="AQ93" s="251"/>
      <c r="AR93" s="251"/>
      <c r="AS93" s="252"/>
      <c r="AT93" s="252"/>
      <c r="AU93" s="17">
        <f t="shared" si="25"/>
        <v>6000</v>
      </c>
      <c r="AV93" s="17">
        <f t="shared" si="26"/>
        <v>3572</v>
      </c>
      <c r="AW93" s="285"/>
      <c r="AX93" s="269" t="s">
        <v>571</v>
      </c>
      <c r="AY93" s="27" t="s">
        <v>684</v>
      </c>
      <c r="AZ93" s="28"/>
      <c r="BA93" s="28"/>
      <c r="BB93" s="28"/>
      <c r="BC93" s="29"/>
      <c r="BD93" s="29"/>
    </row>
    <row r="94" spans="1:56" x14ac:dyDescent="0.3">
      <c r="AZ94" s="29"/>
      <c r="BA94" s="29"/>
      <c r="BB94" s="29"/>
      <c r="BC94" s="29"/>
      <c r="BD94" s="29"/>
    </row>
    <row r="95" spans="1:56" x14ac:dyDescent="0.3">
      <c r="AE95" s="146"/>
      <c r="AH95" s="146"/>
      <c r="AZ95" s="29"/>
      <c r="BA95" s="29"/>
      <c r="BB95" s="29"/>
      <c r="BC95" s="29"/>
      <c r="BD95" s="29"/>
    </row>
    <row r="96" spans="1:56" x14ac:dyDescent="0.3">
      <c r="AE96" s="146"/>
      <c r="AH96" s="146"/>
    </row>
    <row r="97" spans="35:35" x14ac:dyDescent="0.3">
      <c r="AI97" s="7"/>
    </row>
  </sheetData>
  <autoFilter ref="A8:BD8" xr:uid="{2F8EE21A-8391-4878-B629-41ED2F49CDB2}"/>
  <mergeCells count="322">
    <mergeCell ref="C9:C12"/>
    <mergeCell ref="D9:D12"/>
    <mergeCell ref="E9:E12"/>
    <mergeCell ref="F9:F12"/>
    <mergeCell ref="AW9:AW12"/>
    <mergeCell ref="A13:A14"/>
    <mergeCell ref="B13:B14"/>
    <mergeCell ref="C13:C14"/>
    <mergeCell ref="D13:D14"/>
    <mergeCell ref="E13:E14"/>
    <mergeCell ref="F13:F14"/>
    <mergeCell ref="G13:G14"/>
    <mergeCell ref="H13:H14"/>
    <mergeCell ref="I13:I14"/>
    <mergeCell ref="M9:M12"/>
    <mergeCell ref="N9:N12"/>
    <mergeCell ref="O9:O12"/>
    <mergeCell ref="P9:P12"/>
    <mergeCell ref="Q9:Q12"/>
    <mergeCell ref="R9:R10"/>
    <mergeCell ref="G9:G12"/>
    <mergeCell ref="H9:H12"/>
    <mergeCell ref="I9:I12"/>
    <mergeCell ref="J9:J12"/>
    <mergeCell ref="K9:K12"/>
    <mergeCell ref="L9:L12"/>
    <mergeCell ref="A9:A12"/>
    <mergeCell ref="B9:B12"/>
    <mergeCell ref="P13:P14"/>
    <mergeCell ref="Q13:Q14"/>
    <mergeCell ref="R13:R14"/>
    <mergeCell ref="AW13:AW19"/>
    <mergeCell ref="A16:A18"/>
    <mergeCell ref="B16:B18"/>
    <mergeCell ref="C16:C18"/>
    <mergeCell ref="D16:D18"/>
    <mergeCell ref="E16:E18"/>
    <mergeCell ref="F16:F18"/>
    <mergeCell ref="J13:J14"/>
    <mergeCell ref="K13:K14"/>
    <mergeCell ref="L13:L14"/>
    <mergeCell ref="M13:M14"/>
    <mergeCell ref="N13:N14"/>
    <mergeCell ref="O13:O14"/>
    <mergeCell ref="M16:M18"/>
    <mergeCell ref="N16:N18"/>
    <mergeCell ref="O16:O18"/>
    <mergeCell ref="P16:P18"/>
    <mergeCell ref="Q16:Q18"/>
    <mergeCell ref="R17:R18"/>
    <mergeCell ref="G16:G18"/>
    <mergeCell ref="H16:H18"/>
    <mergeCell ref="I16:I18"/>
    <mergeCell ref="J16:J18"/>
    <mergeCell ref="K16:K18"/>
    <mergeCell ref="L16:L18"/>
    <mergeCell ref="AW20:AW24"/>
    <mergeCell ref="G20:G24"/>
    <mergeCell ref="H20:H24"/>
    <mergeCell ref="I20:I24"/>
    <mergeCell ref="J20:J24"/>
    <mergeCell ref="K20:K24"/>
    <mergeCell ref="L20:L24"/>
    <mergeCell ref="A20:A24"/>
    <mergeCell ref="B20:B24"/>
    <mergeCell ref="C20:C24"/>
    <mergeCell ref="D20:D24"/>
    <mergeCell ref="E20:E24"/>
    <mergeCell ref="F20:F24"/>
    <mergeCell ref="C25:C41"/>
    <mergeCell ref="D25:D41"/>
    <mergeCell ref="E25:E41"/>
    <mergeCell ref="F25:F41"/>
    <mergeCell ref="M20:M24"/>
    <mergeCell ref="N20:N24"/>
    <mergeCell ref="O20:O24"/>
    <mergeCell ref="P20:P24"/>
    <mergeCell ref="Q20:Q24"/>
    <mergeCell ref="AW25:AW41"/>
    <mergeCell ref="R28:R30"/>
    <mergeCell ref="R31:R35"/>
    <mergeCell ref="R36:R40"/>
    <mergeCell ref="A42:A44"/>
    <mergeCell ref="B42:B44"/>
    <mergeCell ref="C42:C44"/>
    <mergeCell ref="D42:D44"/>
    <mergeCell ref="E42:E44"/>
    <mergeCell ref="F42:F44"/>
    <mergeCell ref="M25:M41"/>
    <mergeCell ref="N25:N41"/>
    <mergeCell ref="O25:O41"/>
    <mergeCell ref="P25:P41"/>
    <mergeCell ref="Q25:Q41"/>
    <mergeCell ref="R25:R27"/>
    <mergeCell ref="G25:G41"/>
    <mergeCell ref="H25:H41"/>
    <mergeCell ref="I25:I41"/>
    <mergeCell ref="J25:J41"/>
    <mergeCell ref="K25:K41"/>
    <mergeCell ref="L25:L41"/>
    <mergeCell ref="A25:A41"/>
    <mergeCell ref="B25:B41"/>
    <mergeCell ref="BB43:BB44"/>
    <mergeCell ref="A45:A48"/>
    <mergeCell ref="B45:B48"/>
    <mergeCell ref="C45:C48"/>
    <mergeCell ref="D45:D48"/>
    <mergeCell ref="E45:E48"/>
    <mergeCell ref="F45:F48"/>
    <mergeCell ref="G45:G48"/>
    <mergeCell ref="H45:H48"/>
    <mergeCell ref="I45:I48"/>
    <mergeCell ref="M42:M44"/>
    <mergeCell ref="N42:N44"/>
    <mergeCell ref="O42:O44"/>
    <mergeCell ref="Q42:Q44"/>
    <mergeCell ref="R42:R44"/>
    <mergeCell ref="AW42:AW44"/>
    <mergeCell ref="P43:P44"/>
    <mergeCell ref="G42:G44"/>
    <mergeCell ref="H42:H44"/>
    <mergeCell ref="I42:I44"/>
    <mergeCell ref="J42:J44"/>
    <mergeCell ref="K42:K44"/>
    <mergeCell ref="L42:L44"/>
    <mergeCell ref="P45:P48"/>
    <mergeCell ref="Q45:Q48"/>
    <mergeCell ref="AW45:AW48"/>
    <mergeCell ref="BB49:BB54"/>
    <mergeCell ref="A51:A56"/>
    <mergeCell ref="B51:B56"/>
    <mergeCell ref="C51:C56"/>
    <mergeCell ref="D51:D56"/>
    <mergeCell ref="E51:E56"/>
    <mergeCell ref="F51:F56"/>
    <mergeCell ref="J45:J48"/>
    <mergeCell ref="K45:K48"/>
    <mergeCell ref="L45:L48"/>
    <mergeCell ref="M45:M48"/>
    <mergeCell ref="N45:N48"/>
    <mergeCell ref="O45:O48"/>
    <mergeCell ref="AW51:AW56"/>
    <mergeCell ref="R54:R55"/>
    <mergeCell ref="A57:A61"/>
    <mergeCell ref="B57:B61"/>
    <mergeCell ref="C57:C61"/>
    <mergeCell ref="D57:D61"/>
    <mergeCell ref="E57:E61"/>
    <mergeCell ref="F57:F61"/>
    <mergeCell ref="G57:G61"/>
    <mergeCell ref="H57:H61"/>
    <mergeCell ref="M51:M56"/>
    <mergeCell ref="N51:N56"/>
    <mergeCell ref="O51:O56"/>
    <mergeCell ref="P51:P56"/>
    <mergeCell ref="Q51:Q56"/>
    <mergeCell ref="R51:R53"/>
    <mergeCell ref="G51:G56"/>
    <mergeCell ref="H51:H56"/>
    <mergeCell ref="I51:I56"/>
    <mergeCell ref="J51:J56"/>
    <mergeCell ref="K51:K56"/>
    <mergeCell ref="L51:L56"/>
    <mergeCell ref="O57:O61"/>
    <mergeCell ref="P57:P61"/>
    <mergeCell ref="Q57:Q61"/>
    <mergeCell ref="AW57:AW63"/>
    <mergeCell ref="A62:A63"/>
    <mergeCell ref="B62:B63"/>
    <mergeCell ref="C62:C63"/>
    <mergeCell ref="D62:D63"/>
    <mergeCell ref="E62:E63"/>
    <mergeCell ref="F62:F63"/>
    <mergeCell ref="I57:I61"/>
    <mergeCell ref="J57:J61"/>
    <mergeCell ref="K57:K61"/>
    <mergeCell ref="L57:L61"/>
    <mergeCell ref="M57:M61"/>
    <mergeCell ref="N57:N61"/>
    <mergeCell ref="M62:M63"/>
    <mergeCell ref="N62:N63"/>
    <mergeCell ref="O62:O63"/>
    <mergeCell ref="P62:P63"/>
    <mergeCell ref="Q62:Q63"/>
    <mergeCell ref="A64:A65"/>
    <mergeCell ref="B64:B65"/>
    <mergeCell ref="C64:C65"/>
    <mergeCell ref="D64:D65"/>
    <mergeCell ref="E64:E65"/>
    <mergeCell ref="G62:G63"/>
    <mergeCell ref="H62:H63"/>
    <mergeCell ref="I62:I63"/>
    <mergeCell ref="J62:J63"/>
    <mergeCell ref="K62:K63"/>
    <mergeCell ref="L62:L63"/>
    <mergeCell ref="R64:R65"/>
    <mergeCell ref="AW64:AW65"/>
    <mergeCell ref="A66:A69"/>
    <mergeCell ref="B66:B69"/>
    <mergeCell ref="C66:C69"/>
    <mergeCell ref="D66:D69"/>
    <mergeCell ref="E66:E69"/>
    <mergeCell ref="F66:F69"/>
    <mergeCell ref="G66:G69"/>
    <mergeCell ref="H66:H69"/>
    <mergeCell ref="L64:L65"/>
    <mergeCell ref="M64:M65"/>
    <mergeCell ref="N64:N65"/>
    <mergeCell ref="O64:O65"/>
    <mergeCell ref="P64:P65"/>
    <mergeCell ref="Q64:Q65"/>
    <mergeCell ref="F64:F65"/>
    <mergeCell ref="G64:G65"/>
    <mergeCell ref="H64:H65"/>
    <mergeCell ref="I64:I65"/>
    <mergeCell ref="J64:J65"/>
    <mergeCell ref="K64:K65"/>
    <mergeCell ref="O66:O69"/>
    <mergeCell ref="P66:P69"/>
    <mergeCell ref="Q66:Q69"/>
    <mergeCell ref="AW66:AW70"/>
    <mergeCell ref="A73:A75"/>
    <mergeCell ref="B73:B75"/>
    <mergeCell ref="C73:C75"/>
    <mergeCell ref="D73:D75"/>
    <mergeCell ref="E73:E75"/>
    <mergeCell ref="F73:F75"/>
    <mergeCell ref="I66:I69"/>
    <mergeCell ref="J66:J69"/>
    <mergeCell ref="K66:K69"/>
    <mergeCell ref="L66:L69"/>
    <mergeCell ref="M66:M69"/>
    <mergeCell ref="N66:N69"/>
    <mergeCell ref="M73:M75"/>
    <mergeCell ref="N73:N75"/>
    <mergeCell ref="O73:O75"/>
    <mergeCell ref="P73:P75"/>
    <mergeCell ref="Q73:Q75"/>
    <mergeCell ref="AW73:AW75"/>
    <mergeCell ref="G73:G75"/>
    <mergeCell ref="H73:H75"/>
    <mergeCell ref="I73:I75"/>
    <mergeCell ref="J73:J75"/>
    <mergeCell ref="K73:K75"/>
    <mergeCell ref="L73:L75"/>
    <mergeCell ref="G76:G77"/>
    <mergeCell ref="H76:H77"/>
    <mergeCell ref="I76:I77"/>
    <mergeCell ref="J76:J77"/>
    <mergeCell ref="K76:K77"/>
    <mergeCell ref="L76:L77"/>
    <mergeCell ref="A76:A77"/>
    <mergeCell ref="B76:B77"/>
    <mergeCell ref="C76:C77"/>
    <mergeCell ref="D76:D77"/>
    <mergeCell ref="E76:E77"/>
    <mergeCell ref="F76:F77"/>
    <mergeCell ref="M76:M77"/>
    <mergeCell ref="N76:N77"/>
    <mergeCell ref="O76:O77"/>
    <mergeCell ref="P76:P77"/>
    <mergeCell ref="Q76:Q77"/>
    <mergeCell ref="AW76:AW82"/>
    <mergeCell ref="M78:M82"/>
    <mergeCell ref="N78:N82"/>
    <mergeCell ref="O78:O82"/>
    <mergeCell ref="P78:P82"/>
    <mergeCell ref="Q78:Q82"/>
    <mergeCell ref="R78:R79"/>
    <mergeCell ref="A83:A87"/>
    <mergeCell ref="B83:B87"/>
    <mergeCell ref="C83:C87"/>
    <mergeCell ref="D83:D87"/>
    <mergeCell ref="E83:E87"/>
    <mergeCell ref="F83:F87"/>
    <mergeCell ref="G83:G87"/>
    <mergeCell ref="H83:H87"/>
    <mergeCell ref="G78:G82"/>
    <mergeCell ref="H78:H82"/>
    <mergeCell ref="I78:I82"/>
    <mergeCell ref="J78:J82"/>
    <mergeCell ref="K78:K82"/>
    <mergeCell ref="L78:L82"/>
    <mergeCell ref="A78:A82"/>
    <mergeCell ref="B78:B82"/>
    <mergeCell ref="C78:C82"/>
    <mergeCell ref="D78:D82"/>
    <mergeCell ref="E78:E82"/>
    <mergeCell ref="F78:F82"/>
    <mergeCell ref="O83:O87"/>
    <mergeCell ref="P83:P87"/>
    <mergeCell ref="Q83:Q87"/>
    <mergeCell ref="AW83:AW87"/>
    <mergeCell ref="A88:A91"/>
    <mergeCell ref="B88:B91"/>
    <mergeCell ref="C88:C91"/>
    <mergeCell ref="D88:D91"/>
    <mergeCell ref="E88:E91"/>
    <mergeCell ref="F88:F91"/>
    <mergeCell ref="I83:I87"/>
    <mergeCell ref="J83:J87"/>
    <mergeCell ref="K83:K87"/>
    <mergeCell ref="L83:L87"/>
    <mergeCell ref="M83:M87"/>
    <mergeCell ref="N83:N87"/>
    <mergeCell ref="A92:A93"/>
    <mergeCell ref="B92:B93"/>
    <mergeCell ref="C92:C93"/>
    <mergeCell ref="D92:D93"/>
    <mergeCell ref="AW92:AW93"/>
    <mergeCell ref="M88:M91"/>
    <mergeCell ref="N88:N91"/>
    <mergeCell ref="O88:O91"/>
    <mergeCell ref="P88:P91"/>
    <mergeCell ref="Q88:Q91"/>
    <mergeCell ref="AW88:AW91"/>
    <mergeCell ref="G88:G91"/>
    <mergeCell ref="H88:H91"/>
    <mergeCell ref="I88:I91"/>
    <mergeCell ref="J88:J91"/>
    <mergeCell ref="K88:K91"/>
    <mergeCell ref="L88:L91"/>
  </mergeCells>
  <printOptions horizontalCentered="1" verticalCentered="1"/>
  <pageMargins left="0.39370078740157483" right="0.39370078740157483" top="0.39370078740157483" bottom="0.39370078740157483" header="0.39370078740157483" footer="0.31496062992125984"/>
  <pageSetup paperSize="5" scale="10" fitToHeight="0" orientation="landscape" r:id="rId1"/>
  <headerFooter>
    <oddFooter>&amp;L_x000D_&amp;1#&amp;"Arial Narrow"&amp;10&amp;K000000 Clasificada</oddFooter>
  </headerFooter>
  <colBreaks count="1" manualBreakCount="1">
    <brk id="49" max="1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BC4D-85DA-43CA-9A4A-B9046DE54FCF}">
  <dimension ref="A1:A2"/>
  <sheetViews>
    <sheetView workbookViewId="0">
      <selection activeCell="A22" sqref="A22"/>
    </sheetView>
  </sheetViews>
  <sheetFormatPr baseColWidth="10" defaultRowHeight="14.4" x14ac:dyDescent="0.3"/>
  <cols>
    <col min="1" max="1" width="206.21875" customWidth="1"/>
  </cols>
  <sheetData>
    <row r="1" spans="1:1" ht="63.6" customHeight="1" x14ac:dyDescent="0.3"/>
    <row r="2" spans="1:1" ht="409.2" customHeight="1" x14ac:dyDescent="0.3">
      <c r="A2" s="270" t="s">
        <v>685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7461-03B8-4EDF-BD07-C191EC8F15E5}">
  <dimension ref="A1:A30"/>
  <sheetViews>
    <sheetView topLeftCell="A28" workbookViewId="0">
      <selection activeCell="A28" sqref="A28"/>
    </sheetView>
  </sheetViews>
  <sheetFormatPr baseColWidth="10" defaultRowHeight="14.4" x14ac:dyDescent="0.3"/>
  <cols>
    <col min="1" max="1" width="200" customWidth="1"/>
  </cols>
  <sheetData>
    <row r="1" spans="1:1" x14ac:dyDescent="0.3">
      <c r="A1" s="393"/>
    </row>
    <row r="2" spans="1:1" x14ac:dyDescent="0.3">
      <c r="A2" s="393"/>
    </row>
    <row r="3" spans="1:1" ht="35.4" customHeight="1" x14ac:dyDescent="0.3">
      <c r="A3" s="393"/>
    </row>
    <row r="4" spans="1:1" x14ac:dyDescent="0.3">
      <c r="A4" s="271">
        <v>2023</v>
      </c>
    </row>
    <row r="5" spans="1:1" x14ac:dyDescent="0.3">
      <c r="A5" s="272" t="s">
        <v>686</v>
      </c>
    </row>
    <row r="6" spans="1:1" ht="373.8" customHeight="1" x14ac:dyDescent="0.3">
      <c r="A6" s="273" t="s">
        <v>687</v>
      </c>
    </row>
    <row r="7" spans="1:1" x14ac:dyDescent="0.3">
      <c r="A7" s="272"/>
    </row>
    <row r="8" spans="1:1" x14ac:dyDescent="0.3">
      <c r="A8" s="272" t="s">
        <v>688</v>
      </c>
    </row>
    <row r="9" spans="1:1" ht="403.2" x14ac:dyDescent="0.3">
      <c r="A9" s="273" t="s">
        <v>689</v>
      </c>
    </row>
    <row r="10" spans="1:1" x14ac:dyDescent="0.3">
      <c r="A10" s="272"/>
    </row>
    <row r="11" spans="1:1" x14ac:dyDescent="0.3">
      <c r="A11" s="272" t="s">
        <v>690</v>
      </c>
    </row>
    <row r="12" spans="1:1" ht="116.4" customHeight="1" x14ac:dyDescent="0.3">
      <c r="A12" s="273" t="s">
        <v>691</v>
      </c>
    </row>
    <row r="13" spans="1:1" x14ac:dyDescent="0.3">
      <c r="A13" s="272"/>
    </row>
    <row r="14" spans="1:1" x14ac:dyDescent="0.3">
      <c r="A14" s="272"/>
    </row>
    <row r="15" spans="1:1" x14ac:dyDescent="0.3">
      <c r="A15" s="274" t="s">
        <v>686</v>
      </c>
    </row>
    <row r="16" spans="1:1" x14ac:dyDescent="0.3">
      <c r="A16" s="272"/>
    </row>
    <row r="17" spans="1:1" x14ac:dyDescent="0.3">
      <c r="A17" s="271">
        <v>2024</v>
      </c>
    </row>
    <row r="18" spans="1:1" x14ac:dyDescent="0.3">
      <c r="A18" s="271" t="s">
        <v>686</v>
      </c>
    </row>
    <row r="19" spans="1:1" ht="250.2" customHeight="1" x14ac:dyDescent="0.3">
      <c r="A19" s="273" t="s">
        <v>692</v>
      </c>
    </row>
    <row r="20" spans="1:1" x14ac:dyDescent="0.3">
      <c r="A20" s="275" t="s">
        <v>688</v>
      </c>
    </row>
    <row r="21" spans="1:1" ht="409.6" x14ac:dyDescent="0.3">
      <c r="A21" s="273" t="s">
        <v>693</v>
      </c>
    </row>
    <row r="22" spans="1:1" ht="409.6" x14ac:dyDescent="0.3">
      <c r="A22" s="273" t="s">
        <v>694</v>
      </c>
    </row>
    <row r="23" spans="1:1" x14ac:dyDescent="0.3">
      <c r="A23" s="272" t="s">
        <v>695</v>
      </c>
    </row>
    <row r="24" spans="1:1" ht="244.8" x14ac:dyDescent="0.3">
      <c r="A24" s="273" t="s">
        <v>696</v>
      </c>
    </row>
    <row r="25" spans="1:1" x14ac:dyDescent="0.3">
      <c r="A25" s="276" t="s">
        <v>697</v>
      </c>
    </row>
    <row r="26" spans="1:1" ht="172.8" x14ac:dyDescent="0.3">
      <c r="A26" s="277" t="s">
        <v>698</v>
      </c>
    </row>
    <row r="27" spans="1:1" x14ac:dyDescent="0.3">
      <c r="A27" s="278" t="s">
        <v>701</v>
      </c>
    </row>
    <row r="28" spans="1:1" ht="201.6" x14ac:dyDescent="0.3">
      <c r="A28" s="279" t="s">
        <v>700</v>
      </c>
    </row>
    <row r="29" spans="1:1" x14ac:dyDescent="0.3">
      <c r="A29" s="280" t="s">
        <v>702</v>
      </c>
    </row>
    <row r="30" spans="1:1" ht="331.2" x14ac:dyDescent="0.3">
      <c r="A30" s="281" t="s">
        <v>699</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PES 2T</vt:lpstr>
      <vt:lpstr>conv</vt:lpstr>
      <vt:lpstr>hist modif </vt:lpstr>
      <vt:lpstr>'PES 2T'!Área_de_impresión</vt:lpstr>
      <vt:lpstr>'PES 2T'!Títulos_a_imprimir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2025-07-30T16:55:31Z</dcterms:created>
  <dcterms:modified xsi:type="dcterms:W3CDTF">2025-07-30T21:59:37Z</dcterms:modified>
</cp:coreProperties>
</file>