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darias\Downloads\"/>
    </mc:Choice>
  </mc:AlternateContent>
  <xr:revisionPtr revIDLastSave="0" documentId="8_{3837175F-AD7E-4DF1-9BAE-20272CE3886D}" xr6:coauthVersionLast="47" xr6:coauthVersionMax="47" xr10:uidLastSave="{00000000-0000-0000-0000-000000000000}"/>
  <bookViews>
    <workbookView xWindow="-120" yWindow="-120" windowWidth="29040" windowHeight="15720" xr2:uid="{EB2A2329-5E7B-4092-A21B-DD3B6C945667}"/>
  </bookViews>
  <sheets>
    <sheet name="Agenda" sheetId="1" r:id="rId1"/>
  </sheets>
  <definedNames>
    <definedName name="_xlnm._FilterDatabase" localSheetId="0" hidden="1">Agenda!$A$2:$M$115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1" l="1"/>
  <c r="J97" i="1" l="1"/>
  <c r="J91" i="1"/>
  <c r="J58" i="1" l="1"/>
  <c r="J38" i="1" l="1"/>
  <c r="J37" i="1"/>
  <c r="J19" i="1" l="1"/>
  <c r="K27" i="1"/>
  <c r="J27" i="1" s="1"/>
  <c r="K69" i="1" l="1"/>
  <c r="J66" i="1" l="1"/>
  <c r="J67" i="1"/>
  <c r="J34" i="1"/>
  <c r="J35" i="1"/>
  <c r="J72" i="1"/>
  <c r="K23" i="1" l="1"/>
  <c r="J59" i="1"/>
  <c r="J60" i="1"/>
  <c r="J61" i="1"/>
  <c r="J62" i="1"/>
  <c r="J63" i="1"/>
  <c r="J64" i="1"/>
  <c r="J20" i="1"/>
  <c r="J21" i="1"/>
  <c r="J24" i="1"/>
  <c r="K107" i="1"/>
  <c r="J46" i="1"/>
  <c r="J47" i="1"/>
  <c r="J109" i="1"/>
  <c r="J45" i="1"/>
  <c r="J44" i="1"/>
  <c r="J43" i="1"/>
  <c r="J42" i="1"/>
  <c r="J103" i="1"/>
  <c r="J104" i="1"/>
  <c r="J105" i="1"/>
  <c r="J106" i="1"/>
  <c r="J92" i="1" l="1"/>
  <c r="J88" i="1"/>
  <c r="J85" i="1"/>
  <c r="J84" i="1"/>
  <c r="J83" i="1"/>
  <c r="J65" i="1"/>
  <c r="J57" i="1"/>
  <c r="J56" i="1"/>
  <c r="J55" i="1"/>
  <c r="J54" i="1"/>
  <c r="J112" i="1" l="1"/>
  <c r="J113" i="1"/>
  <c r="J82" i="1"/>
  <c r="J81" i="1"/>
  <c r="J80" i="1"/>
  <c r="J79" i="1"/>
  <c r="K68" i="1"/>
  <c r="J50" i="1"/>
  <c r="J49" i="1"/>
  <c r="J53" i="1"/>
  <c r="J52" i="1"/>
  <c r="J51" i="1"/>
  <c r="J5" i="1"/>
  <c r="K4" i="1"/>
  <c r="J4" i="1" s="1"/>
  <c r="J3" i="1"/>
  <c r="J36" i="1"/>
  <c r="J33" i="1" l="1"/>
  <c r="J32" i="1"/>
  <c r="J31" i="1"/>
  <c r="J30" i="1"/>
  <c r="J29" i="1"/>
  <c r="J28" i="1"/>
  <c r="J25" i="1"/>
  <c r="J26" i="1"/>
  <c r="J10" i="1"/>
  <c r="J9" i="1"/>
  <c r="J40" i="1"/>
  <c r="J39" i="1"/>
  <c r="J15" i="1"/>
  <c r="J14" i="1"/>
  <c r="J13" i="1"/>
  <c r="J12" i="1"/>
  <c r="J11" i="1"/>
  <c r="J114" i="1" l="1"/>
  <c r="J111" i="1"/>
  <c r="J110" i="1"/>
  <c r="J108" i="1"/>
  <c r="J107" i="1"/>
  <c r="J71" i="1"/>
  <c r="J69" i="1"/>
  <c r="J68" i="1"/>
  <c r="J48" i="1"/>
  <c r="J41" i="1"/>
  <c r="J23" i="1"/>
  <c r="J74" i="1"/>
  <c r="J22" i="1"/>
  <c r="J18" i="1"/>
  <c r="J17" i="1"/>
  <c r="J16" i="1"/>
  <c r="J8" i="1"/>
  <c r="J7" i="1"/>
  <c r="J6" i="1"/>
  <c r="L115" i="1"/>
  <c r="G115" i="1"/>
  <c r="F115" i="1"/>
  <c r="E114" i="1"/>
  <c r="E111" i="1"/>
  <c r="E107" i="1"/>
  <c r="E103" i="1"/>
  <c r="E75" i="1"/>
  <c r="E74" i="1"/>
  <c r="E68" i="1"/>
  <c r="E66" i="1"/>
  <c r="E54" i="1"/>
  <c r="E51" i="1"/>
  <c r="E49" i="1"/>
  <c r="E48" i="1"/>
  <c r="E41" i="1"/>
  <c r="E39" i="1"/>
  <c r="E25" i="1"/>
  <c r="E20" i="1"/>
  <c r="E17" i="1"/>
  <c r="E16" i="1"/>
  <c r="E11" i="1"/>
  <c r="E6" i="1"/>
  <c r="E3" i="1"/>
  <c r="J115" i="1" l="1"/>
  <c r="K115" i="1"/>
  <c r="E115" i="1"/>
</calcChain>
</file>

<file path=xl/sharedStrings.xml><?xml version="1.0" encoding="utf-8"?>
<sst xmlns="http://schemas.openxmlformats.org/spreadsheetml/2006/main" count="254" uniqueCount="227">
  <si>
    <t>Valores</t>
  </si>
  <si>
    <t>Área / Dirección encargado de la Ficha</t>
  </si>
  <si>
    <t>BPIN</t>
  </si>
  <si>
    <t>Rubro</t>
  </si>
  <si>
    <t xml:space="preserve">Nombre de la Ficha de inversión </t>
  </si>
  <si>
    <t>TOTAL</t>
  </si>
  <si>
    <t>PROPIOS</t>
  </si>
  <si>
    <t>NACIÓN</t>
  </si>
  <si>
    <t>Iniciativa</t>
  </si>
  <si>
    <t>Proyecto Comercial</t>
  </si>
  <si>
    <t>Valor</t>
  </si>
  <si>
    <t>DINFRA</t>
  </si>
  <si>
    <t>2018011000388</t>
  </si>
  <si>
    <t>C-2301-0400-20-20204A</t>
  </si>
  <si>
    <t>Implementación soluciones de acceso comunitario a las tecnologías de la información y las comunicaciones nacional</t>
  </si>
  <si>
    <t>E1-L1-4000 Implementación Soluciones de Acceso Comunitario a las Tecnologías de la Información y las Comunicaciones Nacional</t>
  </si>
  <si>
    <t>DVIC</t>
  </si>
  <si>
    <t>202300000000160</t>
  </si>
  <si>
    <t>C-2301-0400-27-20204A</t>
  </si>
  <si>
    <t>Transformación del modelo de vigilancia, inspección y control del sector TIC, a nivel nacional</t>
  </si>
  <si>
    <t>E1-L1-1000 Supervisión Inteligente</t>
  </si>
  <si>
    <t>E1-L1-6000 Acercamiento al usuario y mitigación de incumplimientos de las empresas del sector</t>
  </si>
  <si>
    <t>E1-L1-8000 Control integral de las decisiones en segunda instancia en los servicios de comunicaciones (Móvil/ no móvil), postal, radiodifusión sonora y televisión.</t>
  </si>
  <si>
    <t>MEDIOS</t>
  </si>
  <si>
    <t>202300000000011</t>
  </si>
  <si>
    <t>C-2301-0400-29-20204A</t>
  </si>
  <si>
    <t>Fortalecimiento integral de los operadores públicos del servicio de televisión nacional</t>
  </si>
  <si>
    <t>E1-L2-6000 Fortalecimiento integral de los operadores públicos del servicio de televisión nacional</t>
  </si>
  <si>
    <t>DICOM</t>
  </si>
  <si>
    <t>202300000000033</t>
  </si>
  <si>
    <t>C-2301-0400-30-20204A</t>
  </si>
  <si>
    <t>Fortalecimiento de la radio pública en el territorio nacional</t>
  </si>
  <si>
    <t>E1-L2-5000 Fortalecimiento de la radio pública nacional</t>
  </si>
  <si>
    <t>Transferencia RTVC</t>
  </si>
  <si>
    <t>202300000000056</t>
  </si>
  <si>
    <t>C-2301-0400-31-20204A</t>
  </si>
  <si>
    <t>Fortalecimiento de políticas sectoriales para el desarrollo de la industria de comunicaciones nacional</t>
  </si>
  <si>
    <t>E1-L1-7000 Fortalecimiento del sector TIC y Postal</t>
  </si>
  <si>
    <t>FOMENTO</t>
  </si>
  <si>
    <t>202300000000124</t>
  </si>
  <si>
    <t>C-2301-0400-32-20204A</t>
  </si>
  <si>
    <t>Ampliación del acceso a la oferta institucional del sector tic para los grupos de interés y entidades territoriales a nivel nacional</t>
  </si>
  <si>
    <t>E2-D3-4000 Fortalecimiento de capacidades de los grupos con interés en temas TIC del país, orientado hacia el cierre de brecha digital regional</t>
  </si>
  <si>
    <t>E2-D3-5000 Fortalecimiento de acciones institucionales diferenciadas para fomentar el uso y la apropiación de las TIC en comunidades étnicas, grupos comunitarios, víctimas y/o colectivos sociales</t>
  </si>
  <si>
    <t>202500000015922</t>
  </si>
  <si>
    <t>C-2301-0400-34-20204A</t>
  </si>
  <si>
    <t>Fortalecimiento del acceso y/o uso de servicios de telecomunicaciones para cerrar la brecha digital en las regiones del país Nacional</t>
  </si>
  <si>
    <t>E1-L1-2000 Ampliación Programa de Telecomunicaciones Sociales Nacional</t>
  </si>
  <si>
    <t>E1-L1-3000 Masificación de Accesos</t>
  </si>
  <si>
    <t>2018011000316</t>
  </si>
  <si>
    <t>C-2302-0400-14-20204A</t>
  </si>
  <si>
    <t>Fortalecimiento del modelo convergente de la televisión pública regional y nacional</t>
  </si>
  <si>
    <t>E1-L2-11000 Fortalecimiento del modelo convergente de la televisión pública regional y nacional</t>
  </si>
  <si>
    <t>DED</t>
  </si>
  <si>
    <t>2018011000589</t>
  </si>
  <si>
    <t>C-2302-0400-18-40402B</t>
  </si>
  <si>
    <t>Fortalecimiento de la industria TI nacional</t>
  </si>
  <si>
    <t>E1-L3-5000 Desarrollo de habilidades digitales para la vida</t>
  </si>
  <si>
    <t>Talento Tech</t>
  </si>
  <si>
    <t>SenaTec</t>
  </si>
  <si>
    <t>E1-L2-7000 Fortalecimiento de la Industria TI para la transformación productiva</t>
  </si>
  <si>
    <t>E1-L3-3000 Apropiación TIC para el Cambio</t>
  </si>
  <si>
    <t>6. Misión de Transformación Digital</t>
  </si>
  <si>
    <t>DATIC</t>
  </si>
  <si>
    <t>2018011000080</t>
  </si>
  <si>
    <t>C-2302-0400-19-20204B</t>
  </si>
  <si>
    <t>Servicio de asistencia, capacitación y apoyo para el uso y apropiación de las tic, con enfoque diferencial y en beneficio de la comunidad para participar en la economía digital 08 nacional</t>
  </si>
  <si>
    <t>COLCERT</t>
  </si>
  <si>
    <t>2022011000093</t>
  </si>
  <si>
    <t>C-2302-0400-24-20108B</t>
  </si>
  <si>
    <t>Fortalecimiento de las capacidades de prevención, detección y recuperación de Incidentes de seguridad digital de los ciudadanos, del sector publico y del sector privado.  nacional</t>
  </si>
  <si>
    <t>E1-L2-3000 Capacidades para la resiliencia en seguridad digital</t>
  </si>
  <si>
    <t>E1-L2-4000 Cultura de seguridad digital para prevención y preparación del estado colombiano</t>
  </si>
  <si>
    <t>DGD</t>
  </si>
  <si>
    <t>202300000000132</t>
  </si>
  <si>
    <t>C-2302-0400-25-53105B</t>
  </si>
  <si>
    <t>Fortalecimiento de las tecnologías de la información y las comunicaciones en  las entidades del estado para la transformacion digital del sector publico  a nivel nacional</t>
  </si>
  <si>
    <t>E1-L2-1000 Transformación Digital para la Productividad del Estado a través de la Política de Gobierno Digital</t>
  </si>
  <si>
    <t>202300000000122</t>
  </si>
  <si>
    <t>C-2302-0400-26-40402B</t>
  </si>
  <si>
    <t>Fortalecimiento de la economía digital a nivel nacional</t>
  </si>
  <si>
    <t>PRENSA</t>
  </si>
  <si>
    <t>202300000000159</t>
  </si>
  <si>
    <t>C-2302-0400-27-53105B</t>
  </si>
  <si>
    <t>Fortalecimiento de las estrategias de comunicación que incentiven el uso y apropiación de las tic a lo largo del territorio nacional</t>
  </si>
  <si>
    <t>E2-D3-2000 Estrategia de divulgación y comunicaciones del MINTIC</t>
  </si>
  <si>
    <t>Comunicación Externa (Programa TV Mintic + ATL BTL)</t>
  </si>
  <si>
    <t>Comunicación Interna (Monitoreo y soporte)</t>
  </si>
  <si>
    <t>202300000000231</t>
  </si>
  <si>
    <t>C-2302-0400-28-20204B</t>
  </si>
  <si>
    <t>Servicio de asistencia, capacitación y apoyo para el uso y apropiación de las tic, con enfoque diferencial y en beneficio de la comunidad para participar en la economía digital  nacional</t>
  </si>
  <si>
    <t>E1-L3-4000 Internet Seguro y Responsable</t>
  </si>
  <si>
    <t>Ciber Paz Sensibilizaciones</t>
  </si>
  <si>
    <t>202300000000142</t>
  </si>
  <si>
    <t>C-2302-0400-29-20204B</t>
  </si>
  <si>
    <t>Apoyo para el fomento de iniciativas tic que impulsen la implementación de la política pública de comunicaciones de y para los pueblos indígenas con la MPC</t>
  </si>
  <si>
    <t>Adopción e Implementación de la Política Pública de Comunicaciones de y para los Pueblos Indígenas  - MPC (ONIC)</t>
  </si>
  <si>
    <t>OAPES</t>
  </si>
  <si>
    <t>202300000000127</t>
  </si>
  <si>
    <t>C-2399-0400-14-53105B</t>
  </si>
  <si>
    <t>Modernización de la gestión institucional del ministerio TIC Bogotá</t>
  </si>
  <si>
    <t>E2-D1-1000 Gestión adecuada del talento humano dentro del ciclo de vida del servidor público para cumplimiento de las metas establecidas de la entidad.</t>
  </si>
  <si>
    <t>4. Gestión del Retiro del Talento Humano</t>
  </si>
  <si>
    <t>E2-D2-2000 Programación y seguimiento de ingresos, así como el monitoreo continuo de la ejecución presupuestal y contractual del Fondo Único de TIC</t>
  </si>
  <si>
    <t xml:space="preserve">1. Diseño, proyección y seguimiento de los ingresos del Fondo Único de TIC, mediante la aplicación de criterios de </t>
  </si>
  <si>
    <t>2. Seguimiento a la ejecución presupuestal y contractual del Fondo Único de TIC</t>
  </si>
  <si>
    <t>3. Seguimiento mediante documentos e instrumentos derivados de la inteligencia empresarial (informe trimestral y tableros)</t>
  </si>
  <si>
    <t>E2-D2-4000 Gestión adecuada de los recursos Fondo Único de TIC</t>
  </si>
  <si>
    <t>1. Apoyo permanente a las áreas ejecutoras en temas de orden financiero - Fondo Único de TIC.</t>
  </si>
  <si>
    <t>E2-D2-6000 Gestión Contractual del MINTIC para una  Contratación  Pública Eficiente y Transparente</t>
  </si>
  <si>
    <t>1. Implementación de herramientas para la expedición de certificaciones en línea</t>
  </si>
  <si>
    <t>2. Implementación de herramienta para el manejo de bases de información de contratos</t>
  </si>
  <si>
    <t>3. Seguimiento a la ejecución contractual</t>
  </si>
  <si>
    <t>E2-D3-1000 Fortalecimiento de los mecanismos que generen confianza en la Institucionalidad y permiten la lucha contra la corrupción</t>
  </si>
  <si>
    <t>2. Implementación de la política de Transparencia, Acceso a la Información y lucha contra la corrupción</t>
  </si>
  <si>
    <t>3.  Fortalecimiento y apropiación de los lineamientos riesgos de gestión y corrupción</t>
  </si>
  <si>
    <t>E2-D3-3000 Fortalecimiento en la Gestión Internacional, según las necesidades que tengan de MINTIC</t>
  </si>
  <si>
    <t>1. Fortalecimiento de la cooperación y la participación internacional</t>
  </si>
  <si>
    <t>E2-D3-6000 Gestión jurídica integral para el cumplimiento de objetivos y funciones del MINTIC/Fondo Único TIC</t>
  </si>
  <si>
    <t>1. Fortalecimiento del proceso de producción normativa</t>
  </si>
  <si>
    <t>2. Fortalecimiento del conocimiento por parte de los deudores</t>
  </si>
  <si>
    <t>3. Defensa Jurídica</t>
  </si>
  <si>
    <t>E2-D4-1000 Aseguramiento, asesoría y análisis basados en riesgos, con el fin de mejorar y proteger el valor de la Entidad</t>
  </si>
  <si>
    <t>1. Desarrollo de las actividades definidas en el Programa Anual de Auditorías Internas</t>
  </si>
  <si>
    <t>E2-D5-1000 Fortalecimiento de las Capacidades Institucionales para Generar Valor Público</t>
  </si>
  <si>
    <t>1. Diseño y Rediseño de Procesos</t>
  </si>
  <si>
    <t>2. Articulación de las normas técnicas y lineamientos obligatorios al Sistema Integrado de Gestión</t>
  </si>
  <si>
    <t>3.Implementación del Marco de Referencia de Arquitectura Empresarial en la entidad</t>
  </si>
  <si>
    <t>4. Formulación de estrategias y mecanismos para la gestión del conocimiento</t>
  </si>
  <si>
    <t>5. Apropiación de los lineamientos para la gestión y mejoramiento Institucional</t>
  </si>
  <si>
    <t>6.Fortalecimiento de la planeación y seguimiento a la estrategia y el presupuesto</t>
  </si>
  <si>
    <t>E2-D5-3000 Fortalecimiento de las capacidades Institucionales para la Seguridad y Privacidad de la Información</t>
  </si>
  <si>
    <t>1. Fortalecimiento del Modelo de gestión de seguridad y privacidad de la información</t>
  </si>
  <si>
    <t>2. Fortalecimiento del plan de Continuidad de la operación de los servicios de la entidad</t>
  </si>
  <si>
    <t>3. Fortalecimiento del Programa Integral de Gestión de Datos Personales</t>
  </si>
  <si>
    <t>4. Fortalecimiento de las estrategias de Cambio, Cultura y Apropiación del Sistema de Gestión de Seguridad y Privacidad de la Información.</t>
  </si>
  <si>
    <t>OTIC</t>
  </si>
  <si>
    <t>202300000000125</t>
  </si>
  <si>
    <t>C-2399-0400-15-53105D</t>
  </si>
  <si>
    <t>Fortalecimiento del portafolio de servicios de tecnologías de información para la transformación digital en el ministerio de tecnologías de la información y las comunicaciones - Mintic. nacional.</t>
  </si>
  <si>
    <t>E2-D2-1000 Estrategia y operación de tecnología para lograr una transformación digital con enfoque social y democrático en la entidad</t>
  </si>
  <si>
    <t>1. Gestión de TI</t>
  </si>
  <si>
    <t>2. Licenciamiento y soporte de Sistemas de Información</t>
  </si>
  <si>
    <t>3. Operación de Servicios Tecnológicos</t>
  </si>
  <si>
    <t>4. Proyecto de Fábricas de Software y Datos</t>
  </si>
  <si>
    <t>202300000000109</t>
  </si>
  <si>
    <t>C-2399-0400-16-53105B</t>
  </si>
  <si>
    <t>Generación de información estadística del sector TIC nacional</t>
  </si>
  <si>
    <t>E2-D5-2000 Liderazgo en la generación de estadísticas y estudios del sector TIC</t>
  </si>
  <si>
    <t>1. Gestión estratégica de la información sectorial</t>
  </si>
  <si>
    <t>2. Fortalecimiento de las Operaciones Estadísticas y los Registros Administrativos del MINTIC</t>
  </si>
  <si>
    <t>3. Evaluación de políticas, programas y/o proyectos</t>
  </si>
  <si>
    <t>SUB ADM</t>
  </si>
  <si>
    <t>202400000000061</t>
  </si>
  <si>
    <t>C-2399-0400-17-53105B</t>
  </si>
  <si>
    <t>Fortalecimiento de acciones para mejorar la entrega de información a los grupos de valor.  Bogotá D.C.</t>
  </si>
  <si>
    <t>E2-D3-7000 Fortalecimiento del relacionamiento con los grupos de interés</t>
  </si>
  <si>
    <t>1. Fortalecimiento de la Responsabilidad Social Institucional</t>
  </si>
  <si>
    <t>2. Fortalecimiento del Servicio al Ciudadano</t>
  </si>
  <si>
    <t>3. Fortalecimiento de la Gestión Ambiental en MinTIC</t>
  </si>
  <si>
    <t>202500000023693</t>
  </si>
  <si>
    <t>C-2399-0400-18-53105B</t>
  </si>
  <si>
    <t>Conservación de la documentación histórica y el patrimonio documental del Ministerio de Correos, Telégrafos, Ministerio de Comunicaciones  y Recepción del Fondo Documental PAR TELECOM Bogotá D.C.</t>
  </si>
  <si>
    <t>E2-D2-5000 Fortalecimiento de la Gestión documental en MINTIC</t>
  </si>
  <si>
    <t>1. Intervención de los fondos acumulados de los archivos de las extintas entidades del sector TIC</t>
  </si>
  <si>
    <t>Centros Digitales [CNP 4001]</t>
  </si>
  <si>
    <t>Zonas Comunitarias para la Paz</t>
  </si>
  <si>
    <t>Obligaciones de Hacer</t>
  </si>
  <si>
    <t>Verificaciones a los operadores de servicios de Telecomunicaciones y Postales</t>
  </si>
  <si>
    <t>Gestionar las Actuaciones Administrativas</t>
  </si>
  <si>
    <t>Proyectos de fortalecimiento herramientas tecnológicas de inspección y vigilancia</t>
  </si>
  <si>
    <t>Fortalecimiento de las acciones de promoción y prevención a los operadores</t>
  </si>
  <si>
    <t>Decisiones en segunda instancia</t>
  </si>
  <si>
    <t xml:space="preserve">Financiación a operadores - proyectos de Ley </t>
  </si>
  <si>
    <t>Financiación Operadores - Proyectos adicionales Contenidos</t>
  </si>
  <si>
    <t>Historias urbanas y rurales desde las regiones</t>
  </si>
  <si>
    <t>Convocatoria transformando a Colombia desde las juventudes</t>
  </si>
  <si>
    <t>Formación y actualización del talento humano de creadores, productores y realizadores audiovisuales</t>
  </si>
  <si>
    <t>Actualización Normativa</t>
  </si>
  <si>
    <t>Fortalecimiento del Sector Postal</t>
  </si>
  <si>
    <t>Fortalecimiento de la Industria de Telecomunicaciones (CONPES 3983-4129)</t>
  </si>
  <si>
    <t>Fortalecimiento de la Institucionalidad TIC en las Entidades Territoriales</t>
  </si>
  <si>
    <t>Socializaciones y/o atenciones a los grupos con intereses TIC en los procesos y procedimientos estratégicos del sector.</t>
  </si>
  <si>
    <t>Espacios de diálogo y/o concertación e implementación de acciones con enfoque diferencial con comunidades étnicas, población víctima y cumplimiento de sentencias judiciales</t>
  </si>
  <si>
    <t>Adopción e Implementación de la Política Pública de Comunicaciones de y para los Pueblos Indígenas</t>
  </si>
  <si>
    <t xml:space="preserve">Seguimiento a acciones en el marco de políticas, programas y/o planes para la atención a comunidades étnicas, grupos de colectivos sociales </t>
  </si>
  <si>
    <t>Plan Nacional de Conectividad de Alta Velocidad  [CNP3805]</t>
  </si>
  <si>
    <t>Plan Nacional de Fibra Optica [CNP 3805 y 3797]</t>
  </si>
  <si>
    <t>Proyecto Fibra Amazonas</t>
  </si>
  <si>
    <t>Proyecto Conectividad para Cambiar Vidas AE2, AE4 y AE5 - Interventorías</t>
  </si>
  <si>
    <t>Proyecto Providencia y Santa Catalina - Interventoría</t>
  </si>
  <si>
    <t>Plan Nacional de Conectividad Indígenas</t>
  </si>
  <si>
    <t>Proyecto Líneas de Fomento 2.0 - Intervetorías</t>
  </si>
  <si>
    <t>Proyecto Líneas de Fomento 3.0 - Intervetorías</t>
  </si>
  <si>
    <t>Proyecto Líneas de Fomento 4.0</t>
  </si>
  <si>
    <t>Sierra Nevada</t>
  </si>
  <si>
    <t xml:space="preserve">Proyecto de Conectividad en Cañón de Micay - Líneas de Fomento 5.0  </t>
  </si>
  <si>
    <t>Centros IA</t>
  </si>
  <si>
    <t xml:space="preserve">Juntas de Internet - Comunidades de Conectividad </t>
  </si>
  <si>
    <t>Monitoreo y seguimiento del comportamiento de las audiencias</t>
  </si>
  <si>
    <t>Producción de contenidos convergentes y Multiplataforma</t>
  </si>
  <si>
    <t>Integración Industria TIC - Colombia 5.0 - Conpes 4090</t>
  </si>
  <si>
    <t>Emprendimiento Digital - (Conpes 4011- 4129)</t>
  </si>
  <si>
    <t>Tu Negocio en Línea - Conpes 4129</t>
  </si>
  <si>
    <t>Ciber Paz Formaciones [CNP#4040, CNP#4080]</t>
  </si>
  <si>
    <t>Misión de Transformación Digital</t>
  </si>
  <si>
    <t>Colombia Programa</t>
  </si>
  <si>
    <t xml:space="preserve">Fortalecimiento de la operación del Equipo de Respuesta a Emergencias Cibernéticas de Colombia </t>
  </si>
  <si>
    <t>Ciberseguridad 360</t>
  </si>
  <si>
    <t>PotencIA - Gobierno Inteligente</t>
  </si>
  <si>
    <t>Proyecto Transformación Digital País</t>
  </si>
  <si>
    <t>IA para la Productividad del Pais</t>
  </si>
  <si>
    <t>Crea Digital - (Conpes 4090)</t>
  </si>
  <si>
    <t>Ruta Digital Tech  - (Conpes 4011- 4129)</t>
  </si>
  <si>
    <t>AgroTech</t>
  </si>
  <si>
    <t>Artesan IA</t>
  </si>
  <si>
    <t>Producción de contenidos convergentes y multiplataforma</t>
  </si>
  <si>
    <t>Medios en Red</t>
  </si>
  <si>
    <t>Conecta país de la belleza</t>
  </si>
  <si>
    <t>Digital IA - Educomunicación para la paz</t>
  </si>
  <si>
    <t>Servicio de Apoyo Tecnológico a la Inclusión Digital - Signos en Red</t>
  </si>
  <si>
    <t>SmartFilms</t>
  </si>
  <si>
    <t>Legado de Gabo</t>
  </si>
  <si>
    <t>ConverTIC</t>
  </si>
  <si>
    <t>Plan Estratégico del Talento Humano</t>
  </si>
  <si>
    <t>Gestión del ingreso del talento humano</t>
  </si>
  <si>
    <t>Gestión del desarrollo del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</si>
</sst>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&quot;$&quot;\ #,##0"/>
    <numFmt numFmtId="166" formatCode="_-&quot;$&quot;\ * #,##0_-;\-&quot;$&quot;\ * #,##0_-;_-&quot;$&quot;\ * &quot;-&quot;??_-;_-@_-"/>
    <numFmt numFmtId="167" formatCode="&quot;$&quot;\ 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 readingOrder="1"/>
    </xf>
    <xf numFmtId="0" fontId="5" fillId="5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5" fontId="2" fillId="4" borderId="1" xfId="2" applyNumberFormat="1" applyFont="1" applyFill="1" applyBorder="1" applyAlignment="1">
      <alignment horizontal="right" vertical="center"/>
    </xf>
    <xf numFmtId="165" fontId="2" fillId="0" borderId="1" xfId="2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 wrapText="1"/>
    </xf>
    <xf numFmtId="165" fontId="3" fillId="2" borderId="8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 wrapText="1"/>
    </xf>
    <xf numFmtId="165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165" fontId="3" fillId="2" borderId="0" xfId="1" applyNumberFormat="1" applyFont="1" applyFill="1" applyBorder="1" applyAlignment="1">
      <alignment horizontal="right" vertical="center" wrapText="1"/>
    </xf>
    <xf numFmtId="165" fontId="2" fillId="0" borderId="2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 wrapText="1"/>
    </xf>
    <xf numFmtId="165" fontId="2" fillId="0" borderId="3" xfId="2" applyNumberFormat="1" applyFont="1" applyFill="1" applyBorder="1" applyAlignment="1">
      <alignment horizontal="center" vertical="center" wrapText="1"/>
    </xf>
    <xf numFmtId="165" fontId="2" fillId="0" borderId="4" xfId="2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 readingOrder="1"/>
    </xf>
    <xf numFmtId="0" fontId="2" fillId="5" borderId="2" xfId="0" applyFont="1" applyFill="1" applyBorder="1" applyAlignment="1">
      <alignment horizontal="left" vertical="center" wrapText="1"/>
    </xf>
    <xf numFmtId="165" fontId="2" fillId="4" borderId="2" xfId="2" applyNumberFormat="1" applyFont="1" applyFill="1" applyBorder="1" applyAlignment="1">
      <alignment horizontal="right" vertical="center"/>
    </xf>
    <xf numFmtId="165" fontId="2" fillId="0" borderId="2" xfId="2" applyNumberFormat="1" applyFont="1" applyFill="1" applyBorder="1" applyAlignment="1">
      <alignment horizontal="right" vertical="center"/>
    </xf>
    <xf numFmtId="0" fontId="2" fillId="5" borderId="10" xfId="0" applyFont="1" applyFill="1" applyBorder="1" applyAlignment="1">
      <alignment vertical="center" wrapText="1"/>
    </xf>
    <xf numFmtId="167" fontId="2" fillId="4" borderId="1" xfId="2" applyNumberFormat="1" applyFont="1" applyFill="1" applyBorder="1" applyAlignment="1">
      <alignment horizontal="right" vertical="center"/>
    </xf>
    <xf numFmtId="167" fontId="2" fillId="0" borderId="1" xfId="2" applyNumberFormat="1" applyFont="1" applyFill="1" applyBorder="1" applyAlignment="1">
      <alignment horizontal="right" vertical="center"/>
    </xf>
    <xf numFmtId="167" fontId="2" fillId="0" borderId="1" xfId="2" applyNumberFormat="1" applyFont="1" applyBorder="1" applyAlignment="1">
      <alignment horizontal="right" vertical="center"/>
    </xf>
    <xf numFmtId="167" fontId="2" fillId="0" borderId="4" xfId="2" applyNumberFormat="1" applyFont="1" applyFill="1" applyBorder="1" applyAlignment="1">
      <alignment horizontal="right" vertical="center"/>
    </xf>
    <xf numFmtId="167" fontId="3" fillId="2" borderId="8" xfId="1" applyNumberFormat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vertical="center" wrapText="1"/>
    </xf>
    <xf numFmtId="167" fontId="2" fillId="4" borderId="2" xfId="2" applyNumberFormat="1" applyFont="1" applyFill="1" applyBorder="1" applyAlignment="1">
      <alignment horizontal="right" vertical="center"/>
    </xf>
    <xf numFmtId="167" fontId="2" fillId="0" borderId="2" xfId="2" applyNumberFormat="1" applyFont="1" applyFill="1" applyBorder="1" applyAlignment="1">
      <alignment horizontal="right" vertical="center"/>
    </xf>
    <xf numFmtId="167" fontId="2" fillId="4" borderId="4" xfId="2" applyNumberFormat="1" applyFont="1" applyFill="1" applyBorder="1" applyAlignment="1">
      <alignment horizontal="right" vertical="center"/>
    </xf>
    <xf numFmtId="165" fontId="2" fillId="0" borderId="12" xfId="2" applyNumberFormat="1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vertical="center" wrapText="1"/>
    </xf>
    <xf numFmtId="167" fontId="2" fillId="4" borderId="12" xfId="2" applyNumberFormat="1" applyFont="1" applyFill="1" applyBorder="1" applyAlignment="1">
      <alignment horizontal="right" vertical="center"/>
    </xf>
    <xf numFmtId="167" fontId="2" fillId="0" borderId="12" xfId="2" applyNumberFormat="1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 readingOrder="1"/>
    </xf>
    <xf numFmtId="0" fontId="4" fillId="5" borderId="3" xfId="0" applyFont="1" applyFill="1" applyBorder="1" applyAlignment="1">
      <alignment horizontal="center" vertical="center" wrapText="1" readingOrder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165" fontId="2" fillId="4" borderId="2" xfId="2" applyNumberFormat="1" applyFont="1" applyFill="1" applyBorder="1" applyAlignment="1">
      <alignment horizontal="right" vertical="center"/>
    </xf>
    <xf numFmtId="165" fontId="2" fillId="4" borderId="3" xfId="2" applyNumberFormat="1" applyFont="1" applyFill="1" applyBorder="1" applyAlignment="1">
      <alignment horizontal="right" vertical="center"/>
    </xf>
    <xf numFmtId="165" fontId="2" fillId="0" borderId="2" xfId="2" applyNumberFormat="1" applyFont="1" applyFill="1" applyBorder="1" applyAlignment="1">
      <alignment horizontal="center" vertical="center" wrapText="1"/>
    </xf>
    <xf numFmtId="165" fontId="2" fillId="0" borderId="4" xfId="2" applyNumberFormat="1" applyFont="1" applyFill="1" applyBorder="1" applyAlignment="1">
      <alignment horizontal="center" vertical="center" wrapText="1"/>
    </xf>
    <xf numFmtId="165" fontId="2" fillId="0" borderId="3" xfId="2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 readingOrder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65" fontId="2" fillId="4" borderId="2" xfId="2" applyNumberFormat="1" applyFont="1" applyFill="1" applyBorder="1" applyAlignment="1">
      <alignment horizontal="center" vertical="center"/>
    </xf>
    <xf numFmtId="165" fontId="2" fillId="4" borderId="3" xfId="2" applyNumberFormat="1" applyFont="1" applyFill="1" applyBorder="1" applyAlignment="1">
      <alignment horizontal="center" vertical="center"/>
    </xf>
    <xf numFmtId="165" fontId="2" fillId="4" borderId="4" xfId="2" applyNumberFormat="1" applyFont="1" applyFill="1" applyBorder="1" applyAlignment="1">
      <alignment horizontal="center" vertical="center"/>
    </xf>
    <xf numFmtId="165" fontId="2" fillId="0" borderId="2" xfId="2" applyNumberFormat="1" applyFont="1" applyFill="1" applyBorder="1" applyAlignment="1">
      <alignment horizontal="center" vertical="center"/>
    </xf>
    <xf numFmtId="165" fontId="2" fillId="0" borderId="3" xfId="2" applyNumberFormat="1" applyFont="1" applyFill="1" applyBorder="1" applyAlignment="1">
      <alignment horizontal="center" vertical="center"/>
    </xf>
    <xf numFmtId="165" fontId="2" fillId="0" borderId="4" xfId="2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/>
    </xf>
    <xf numFmtId="165" fontId="2" fillId="4" borderId="1" xfId="2" applyNumberFormat="1" applyFont="1" applyFill="1" applyBorder="1" applyAlignment="1">
      <alignment horizontal="right" vertical="center"/>
    </xf>
    <xf numFmtId="165" fontId="2" fillId="0" borderId="1" xfId="2" applyNumberFormat="1" applyFont="1" applyFill="1" applyBorder="1" applyAlignment="1">
      <alignment horizontal="right" vertical="center"/>
    </xf>
    <xf numFmtId="165" fontId="2" fillId="0" borderId="2" xfId="2" applyNumberFormat="1" applyFont="1" applyFill="1" applyBorder="1" applyAlignment="1">
      <alignment horizontal="right" vertical="center"/>
    </xf>
    <xf numFmtId="165" fontId="2" fillId="0" borderId="3" xfId="2" applyNumberFormat="1" applyFont="1" applyFill="1" applyBorder="1" applyAlignment="1">
      <alignment horizontal="right" vertical="center"/>
    </xf>
    <xf numFmtId="165" fontId="2" fillId="0" borderId="11" xfId="2" applyNumberFormat="1" applyFont="1" applyFill="1" applyBorder="1" applyAlignment="1">
      <alignment horizontal="right" vertical="center"/>
    </xf>
    <xf numFmtId="165" fontId="2" fillId="0" borderId="9" xfId="2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165" fontId="2" fillId="0" borderId="2" xfId="2" applyNumberFormat="1" applyFont="1" applyBorder="1" applyAlignment="1">
      <alignment horizontal="center" vertical="center" wrapText="1"/>
    </xf>
    <xf numFmtId="165" fontId="2" fillId="0" borderId="3" xfId="2" applyNumberFormat="1" applyFont="1" applyBorder="1" applyAlignment="1">
      <alignment horizontal="center" vertical="center" wrapText="1"/>
    </xf>
    <xf numFmtId="165" fontId="2" fillId="0" borderId="4" xfId="2" applyNumberFormat="1" applyFont="1" applyBorder="1" applyAlignment="1">
      <alignment horizontal="center" vertical="center" wrapText="1"/>
    </xf>
    <xf numFmtId="165" fontId="2" fillId="0" borderId="12" xfId="2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83B427A0-6C0A-4C86-928F-E8A62B00FEE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55704-1D9D-4E58-A4F8-4857A2126BD0}">
  <dimension ref="A1:N117"/>
  <sheetViews>
    <sheetView tabSelected="1" topLeftCell="B1" zoomScale="115" zoomScaleNormal="115" workbookViewId="0">
      <pane ySplit="2" topLeftCell="A49" activePane="bottomLeft" state="frozen"/>
      <selection pane="bottomLeft" activeCell="I59" sqref="A59:XFD59"/>
    </sheetView>
  </sheetViews>
  <sheetFormatPr baseColWidth="10" defaultColWidth="11.42578125" defaultRowHeight="12" x14ac:dyDescent="0.25"/>
  <cols>
    <col min="1" max="1" width="18.140625" style="12" customWidth="1"/>
    <col min="2" max="2" width="8.5703125" style="13" customWidth="1"/>
    <col min="3" max="3" width="14.7109375" style="13" customWidth="1"/>
    <col min="4" max="4" width="28.140625" style="14" customWidth="1"/>
    <col min="5" max="6" width="15.42578125" style="14" bestFit="1" customWidth="1"/>
    <col min="7" max="7" width="14" style="14" bestFit="1" customWidth="1"/>
    <col min="8" max="8" width="25.28515625" style="14" customWidth="1"/>
    <col min="9" max="9" width="28.85546875" style="15" customWidth="1"/>
    <col min="10" max="11" width="17.7109375" style="15" bestFit="1" customWidth="1"/>
    <col min="12" max="12" width="18.7109375" style="15" customWidth="1"/>
    <col min="13" max="13" width="3.28515625" style="15" customWidth="1"/>
    <col min="14" max="16384" width="11.42578125" style="15"/>
  </cols>
  <sheetData>
    <row r="1" spans="1:13" x14ac:dyDescent="0.25">
      <c r="E1" s="70" t="s">
        <v>0</v>
      </c>
      <c r="F1" s="71"/>
      <c r="G1" s="71"/>
      <c r="H1" s="15"/>
      <c r="J1" s="70" t="s">
        <v>0</v>
      </c>
      <c r="K1" s="71"/>
      <c r="L1" s="71"/>
    </row>
    <row r="2" spans="1:13" ht="24" x14ac:dyDescent="0.25">
      <c r="A2" s="1" t="s">
        <v>1</v>
      </c>
      <c r="B2" s="1" t="s">
        <v>2</v>
      </c>
      <c r="C2" s="1" t="s">
        <v>3</v>
      </c>
      <c r="D2" s="1" t="s">
        <v>4</v>
      </c>
      <c r="E2" s="7" t="s">
        <v>5</v>
      </c>
      <c r="F2" s="7" t="s">
        <v>6</v>
      </c>
      <c r="G2" s="7" t="s">
        <v>7</v>
      </c>
      <c r="H2" s="1" t="s">
        <v>8</v>
      </c>
      <c r="I2" s="1" t="s">
        <v>9</v>
      </c>
      <c r="J2" s="7" t="s">
        <v>10</v>
      </c>
      <c r="K2" s="7" t="s">
        <v>6</v>
      </c>
      <c r="L2" s="7" t="s">
        <v>7</v>
      </c>
    </row>
    <row r="3" spans="1:13" x14ac:dyDescent="0.25">
      <c r="A3" s="45" t="s">
        <v>11</v>
      </c>
      <c r="B3" s="47" t="s">
        <v>12</v>
      </c>
      <c r="C3" s="49" t="s">
        <v>13</v>
      </c>
      <c r="D3" s="51" t="s">
        <v>14</v>
      </c>
      <c r="E3" s="53">
        <f>+F3+G3</f>
        <v>255028748778</v>
      </c>
      <c r="F3" s="78">
        <v>255028748778</v>
      </c>
      <c r="G3" s="78">
        <v>0</v>
      </c>
      <c r="H3" s="55" t="s">
        <v>15</v>
      </c>
      <c r="I3" s="2" t="s">
        <v>165</v>
      </c>
      <c r="J3" s="32">
        <f t="shared" ref="J3:J5" si="0">+K3+L3</f>
        <v>221189073750</v>
      </c>
      <c r="K3" s="33">
        <v>221189073750</v>
      </c>
      <c r="L3" s="33"/>
      <c r="M3" s="18"/>
    </row>
    <row r="4" spans="1:13" ht="12" customHeight="1" x14ac:dyDescent="0.25">
      <c r="A4" s="46"/>
      <c r="B4" s="48"/>
      <c r="C4" s="50"/>
      <c r="D4" s="52"/>
      <c r="E4" s="54"/>
      <c r="F4" s="79"/>
      <c r="G4" s="79"/>
      <c r="H4" s="57"/>
      <c r="I4" s="2" t="s">
        <v>166</v>
      </c>
      <c r="J4" s="32">
        <f t="shared" si="0"/>
        <v>31752373450</v>
      </c>
      <c r="K4" s="33">
        <f>33441981722-1689608272</f>
        <v>31752373450</v>
      </c>
      <c r="L4" s="33"/>
      <c r="M4" s="18"/>
    </row>
    <row r="5" spans="1:13" ht="12" customHeight="1" x14ac:dyDescent="0.25">
      <c r="A5" s="46"/>
      <c r="B5" s="48"/>
      <c r="C5" s="50"/>
      <c r="D5" s="52"/>
      <c r="E5" s="54"/>
      <c r="F5" s="79"/>
      <c r="G5" s="79"/>
      <c r="H5" s="56"/>
      <c r="I5" s="2" t="s">
        <v>167</v>
      </c>
      <c r="J5" s="32">
        <f t="shared" si="0"/>
        <v>2087301578</v>
      </c>
      <c r="K5" s="33">
        <v>2087301578</v>
      </c>
      <c r="L5" s="33"/>
    </row>
    <row r="6" spans="1:13" ht="36" x14ac:dyDescent="0.25">
      <c r="A6" s="72" t="s">
        <v>16</v>
      </c>
      <c r="B6" s="73" t="s">
        <v>17</v>
      </c>
      <c r="C6" s="74" t="s">
        <v>18</v>
      </c>
      <c r="D6" s="75" t="s">
        <v>19</v>
      </c>
      <c r="E6" s="76">
        <f t="shared" ref="E6:E114" si="1">+F6+G6</f>
        <v>20133591788</v>
      </c>
      <c r="F6" s="77">
        <v>20133591788</v>
      </c>
      <c r="G6" s="77">
        <v>0</v>
      </c>
      <c r="H6" s="55" t="s">
        <v>20</v>
      </c>
      <c r="I6" s="2" t="s">
        <v>168</v>
      </c>
      <c r="J6" s="32">
        <f t="shared" ref="J6:J50" si="2">+K6+L6</f>
        <v>11256971668</v>
      </c>
      <c r="K6" s="33">
        <v>11256971668</v>
      </c>
      <c r="L6" s="33">
        <v>0</v>
      </c>
    </row>
    <row r="7" spans="1:13" ht="24" x14ac:dyDescent="0.25">
      <c r="A7" s="72"/>
      <c r="B7" s="73"/>
      <c r="C7" s="74"/>
      <c r="D7" s="75"/>
      <c r="E7" s="76"/>
      <c r="F7" s="77"/>
      <c r="G7" s="77"/>
      <c r="H7" s="57"/>
      <c r="I7" s="2" t="s">
        <v>169</v>
      </c>
      <c r="J7" s="32">
        <f t="shared" si="2"/>
        <v>3449617300</v>
      </c>
      <c r="K7" s="33">
        <v>3449617300</v>
      </c>
      <c r="L7" s="33">
        <v>0</v>
      </c>
    </row>
    <row r="8" spans="1:13" ht="36" x14ac:dyDescent="0.25">
      <c r="A8" s="72"/>
      <c r="B8" s="73"/>
      <c r="C8" s="74"/>
      <c r="D8" s="75"/>
      <c r="E8" s="76"/>
      <c r="F8" s="77"/>
      <c r="G8" s="77"/>
      <c r="H8" s="56"/>
      <c r="I8" s="2" t="s">
        <v>170</v>
      </c>
      <c r="J8" s="32">
        <f t="shared" si="2"/>
        <v>4400000000</v>
      </c>
      <c r="K8" s="33">
        <v>4400000000</v>
      </c>
      <c r="L8" s="33">
        <v>0</v>
      </c>
    </row>
    <row r="9" spans="1:13" ht="48" x14ac:dyDescent="0.25">
      <c r="A9" s="72"/>
      <c r="B9" s="73"/>
      <c r="C9" s="74"/>
      <c r="D9" s="75"/>
      <c r="E9" s="76"/>
      <c r="F9" s="77"/>
      <c r="G9" s="77"/>
      <c r="H9" s="21" t="s">
        <v>21</v>
      </c>
      <c r="I9" s="2" t="s">
        <v>171</v>
      </c>
      <c r="J9" s="32">
        <f t="shared" ref="J9:J10" si="3">+K9+L9</f>
        <v>205081630</v>
      </c>
      <c r="K9" s="33">
        <v>205081630</v>
      </c>
      <c r="L9" s="33">
        <v>0</v>
      </c>
    </row>
    <row r="10" spans="1:13" ht="72" x14ac:dyDescent="0.25">
      <c r="A10" s="72"/>
      <c r="B10" s="73"/>
      <c r="C10" s="74"/>
      <c r="D10" s="75"/>
      <c r="E10" s="76"/>
      <c r="F10" s="77"/>
      <c r="G10" s="77"/>
      <c r="H10" s="20" t="s">
        <v>22</v>
      </c>
      <c r="I10" s="2" t="s">
        <v>172</v>
      </c>
      <c r="J10" s="32">
        <f t="shared" si="3"/>
        <v>821921190</v>
      </c>
      <c r="K10" s="33">
        <v>821921190</v>
      </c>
      <c r="L10" s="33"/>
    </row>
    <row r="11" spans="1:13" ht="24" customHeight="1" x14ac:dyDescent="0.25">
      <c r="A11" s="72" t="s">
        <v>23</v>
      </c>
      <c r="B11" s="73" t="s">
        <v>24</v>
      </c>
      <c r="C11" s="74" t="s">
        <v>25</v>
      </c>
      <c r="D11" s="75" t="s">
        <v>26</v>
      </c>
      <c r="E11" s="76">
        <f t="shared" si="1"/>
        <v>214303169150</v>
      </c>
      <c r="F11" s="77">
        <v>214303169150</v>
      </c>
      <c r="G11" s="77">
        <v>0</v>
      </c>
      <c r="H11" s="85" t="s">
        <v>27</v>
      </c>
      <c r="I11" s="2" t="s">
        <v>173</v>
      </c>
      <c r="J11" s="32">
        <f t="shared" ref="J11:J15" si="4">+K11+L11</f>
        <v>163738225424</v>
      </c>
      <c r="K11" s="33">
        <v>163738225424</v>
      </c>
      <c r="L11" s="33">
        <v>0</v>
      </c>
    </row>
    <row r="12" spans="1:13" ht="24" x14ac:dyDescent="0.25">
      <c r="A12" s="72"/>
      <c r="B12" s="73"/>
      <c r="C12" s="74"/>
      <c r="D12" s="75"/>
      <c r="E12" s="76"/>
      <c r="F12" s="77"/>
      <c r="G12" s="77"/>
      <c r="H12" s="86"/>
      <c r="I12" s="2" t="s">
        <v>174</v>
      </c>
      <c r="J12" s="32">
        <f t="shared" si="4"/>
        <v>39602400401</v>
      </c>
      <c r="K12" s="34">
        <v>39602400401</v>
      </c>
      <c r="L12" s="33">
        <v>0</v>
      </c>
    </row>
    <row r="13" spans="1:13" ht="24" x14ac:dyDescent="0.25">
      <c r="A13" s="72"/>
      <c r="B13" s="73"/>
      <c r="C13" s="74"/>
      <c r="D13" s="75"/>
      <c r="E13" s="76"/>
      <c r="F13" s="77"/>
      <c r="G13" s="77"/>
      <c r="H13" s="86"/>
      <c r="I13" s="2" t="s">
        <v>175</v>
      </c>
      <c r="J13" s="32">
        <f t="shared" si="4"/>
        <v>3108000000</v>
      </c>
      <c r="K13" s="33">
        <v>3108000000</v>
      </c>
      <c r="L13" s="33">
        <v>0</v>
      </c>
    </row>
    <row r="14" spans="1:13" ht="24" x14ac:dyDescent="0.25">
      <c r="A14" s="72"/>
      <c r="B14" s="73"/>
      <c r="C14" s="74"/>
      <c r="D14" s="75"/>
      <c r="E14" s="76"/>
      <c r="F14" s="77"/>
      <c r="G14" s="77"/>
      <c r="H14" s="86"/>
      <c r="I14" s="2" t="s">
        <v>176</v>
      </c>
      <c r="J14" s="32">
        <f t="shared" si="4"/>
        <v>1100000000</v>
      </c>
      <c r="K14" s="33">
        <v>1100000000</v>
      </c>
      <c r="L14" s="33">
        <v>0</v>
      </c>
    </row>
    <row r="15" spans="1:13" ht="36" x14ac:dyDescent="0.25">
      <c r="A15" s="72"/>
      <c r="B15" s="73"/>
      <c r="C15" s="74"/>
      <c r="D15" s="75"/>
      <c r="E15" s="76"/>
      <c r="F15" s="77"/>
      <c r="G15" s="77"/>
      <c r="H15" s="86"/>
      <c r="I15" s="2" t="s">
        <v>177</v>
      </c>
      <c r="J15" s="32">
        <f t="shared" si="4"/>
        <v>6754543325</v>
      </c>
      <c r="K15" s="33">
        <v>6754543325</v>
      </c>
      <c r="L15" s="33">
        <v>0</v>
      </c>
    </row>
    <row r="16" spans="1:13" ht="24" x14ac:dyDescent="0.25">
      <c r="A16" s="3" t="s">
        <v>28</v>
      </c>
      <c r="B16" s="4" t="s">
        <v>29</v>
      </c>
      <c r="C16" s="5" t="s">
        <v>30</v>
      </c>
      <c r="D16" s="10" t="s">
        <v>31</v>
      </c>
      <c r="E16" s="8">
        <f t="shared" si="1"/>
        <v>6823787796</v>
      </c>
      <c r="F16" s="9">
        <v>6823787796</v>
      </c>
      <c r="G16" s="9">
        <v>0</v>
      </c>
      <c r="H16" s="21" t="s">
        <v>32</v>
      </c>
      <c r="I16" s="2" t="s">
        <v>33</v>
      </c>
      <c r="J16" s="32">
        <f t="shared" si="2"/>
        <v>6823787796</v>
      </c>
      <c r="K16" s="33">
        <v>6823787796</v>
      </c>
      <c r="L16" s="33">
        <v>0</v>
      </c>
    </row>
    <row r="17" spans="1:12" x14ac:dyDescent="0.25">
      <c r="A17" s="45" t="s">
        <v>28</v>
      </c>
      <c r="B17" s="47" t="s">
        <v>34</v>
      </c>
      <c r="C17" s="49" t="s">
        <v>35</v>
      </c>
      <c r="D17" s="51" t="s">
        <v>36</v>
      </c>
      <c r="E17" s="53">
        <f t="shared" si="1"/>
        <v>12060411425</v>
      </c>
      <c r="F17" s="78">
        <v>12060411425</v>
      </c>
      <c r="G17" s="78">
        <v>0</v>
      </c>
      <c r="H17" s="55" t="s">
        <v>37</v>
      </c>
      <c r="I17" s="2" t="s">
        <v>178</v>
      </c>
      <c r="J17" s="32">
        <f t="shared" si="2"/>
        <v>131777728</v>
      </c>
      <c r="K17" s="33">
        <v>131777728</v>
      </c>
      <c r="L17" s="33">
        <v>0</v>
      </c>
    </row>
    <row r="18" spans="1:12" x14ac:dyDescent="0.25">
      <c r="A18" s="46"/>
      <c r="B18" s="48"/>
      <c r="C18" s="50"/>
      <c r="D18" s="52"/>
      <c r="E18" s="54"/>
      <c r="F18" s="79"/>
      <c r="G18" s="79"/>
      <c r="H18" s="57"/>
      <c r="I18" s="2" t="s">
        <v>179</v>
      </c>
      <c r="J18" s="32">
        <f t="shared" si="2"/>
        <v>3644801870</v>
      </c>
      <c r="K18" s="33">
        <v>3644801870</v>
      </c>
      <c r="L18" s="33">
        <v>0</v>
      </c>
    </row>
    <row r="19" spans="1:12" ht="36" x14ac:dyDescent="0.25">
      <c r="A19" s="46"/>
      <c r="B19" s="48"/>
      <c r="C19" s="50"/>
      <c r="D19" s="52"/>
      <c r="E19" s="54"/>
      <c r="F19" s="79"/>
      <c r="G19" s="79"/>
      <c r="H19" s="57"/>
      <c r="I19" s="2" t="s">
        <v>180</v>
      </c>
      <c r="J19" s="32">
        <f t="shared" ref="J19" si="5">+K19+L19</f>
        <v>8283831827</v>
      </c>
      <c r="K19" s="33">
        <v>8283831827</v>
      </c>
      <c r="L19" s="33">
        <v>0</v>
      </c>
    </row>
    <row r="20" spans="1:12" ht="60" customHeight="1" x14ac:dyDescent="0.25">
      <c r="A20" s="45" t="s">
        <v>38</v>
      </c>
      <c r="B20" s="47" t="s">
        <v>39</v>
      </c>
      <c r="C20" s="49" t="s">
        <v>40</v>
      </c>
      <c r="D20" s="51" t="s">
        <v>41</v>
      </c>
      <c r="E20" s="53">
        <f t="shared" si="1"/>
        <v>21501108869</v>
      </c>
      <c r="F20" s="78">
        <v>21501108869</v>
      </c>
      <c r="G20" s="78">
        <v>0</v>
      </c>
      <c r="H20" s="55" t="s">
        <v>42</v>
      </c>
      <c r="I20" s="2" t="s">
        <v>181</v>
      </c>
      <c r="J20" s="32">
        <f>+K20+L20</f>
        <v>1040043200</v>
      </c>
      <c r="K20" s="33">
        <v>1040043200</v>
      </c>
      <c r="L20" s="33">
        <v>0</v>
      </c>
    </row>
    <row r="21" spans="1:12" ht="47.25" customHeight="1" x14ac:dyDescent="0.25">
      <c r="A21" s="46"/>
      <c r="B21" s="48"/>
      <c r="C21" s="50"/>
      <c r="D21" s="52"/>
      <c r="E21" s="54"/>
      <c r="F21" s="79"/>
      <c r="G21" s="79"/>
      <c r="H21" s="57"/>
      <c r="I21" s="2" t="s">
        <v>182</v>
      </c>
      <c r="J21" s="32">
        <f>+K21+L21</f>
        <v>5404817180</v>
      </c>
      <c r="K21" s="33">
        <v>5404817180</v>
      </c>
      <c r="L21" s="33">
        <v>0</v>
      </c>
    </row>
    <row r="22" spans="1:12" ht="84" customHeight="1" x14ac:dyDescent="0.25">
      <c r="A22" s="46"/>
      <c r="B22" s="48"/>
      <c r="C22" s="50"/>
      <c r="D22" s="52"/>
      <c r="E22" s="54"/>
      <c r="F22" s="79"/>
      <c r="G22" s="80"/>
      <c r="H22" s="84" t="s">
        <v>43</v>
      </c>
      <c r="I22" s="2" t="s">
        <v>183</v>
      </c>
      <c r="J22" s="32">
        <f t="shared" si="2"/>
        <v>5964341000</v>
      </c>
      <c r="K22" s="33">
        <v>5964341000</v>
      </c>
      <c r="L22" s="33">
        <v>0</v>
      </c>
    </row>
    <row r="23" spans="1:12" ht="36" x14ac:dyDescent="0.25">
      <c r="A23" s="46"/>
      <c r="B23" s="48"/>
      <c r="C23" s="50"/>
      <c r="D23" s="52"/>
      <c r="E23" s="54"/>
      <c r="F23" s="79"/>
      <c r="G23" s="80"/>
      <c r="H23" s="84"/>
      <c r="I23" s="2" t="s">
        <v>184</v>
      </c>
      <c r="J23" s="32">
        <f t="shared" si="2"/>
        <v>6491907489</v>
      </c>
      <c r="K23" s="33">
        <f>11452431380-4960523892+1</f>
        <v>6491907489</v>
      </c>
      <c r="L23" s="33">
        <v>0</v>
      </c>
    </row>
    <row r="24" spans="1:12" ht="48" x14ac:dyDescent="0.25">
      <c r="A24" s="46"/>
      <c r="B24" s="48"/>
      <c r="C24" s="50"/>
      <c r="D24" s="52"/>
      <c r="E24" s="54"/>
      <c r="F24" s="79"/>
      <c r="G24" s="80"/>
      <c r="H24" s="84"/>
      <c r="I24" s="2" t="s">
        <v>185</v>
      </c>
      <c r="J24" s="32">
        <f>+K24+L24</f>
        <v>2600000000</v>
      </c>
      <c r="K24" s="33">
        <v>2600000000</v>
      </c>
      <c r="L24" s="33">
        <v>0</v>
      </c>
    </row>
    <row r="25" spans="1:12" ht="24" x14ac:dyDescent="0.25">
      <c r="A25" s="45" t="s">
        <v>11</v>
      </c>
      <c r="B25" s="47" t="s">
        <v>44</v>
      </c>
      <c r="C25" s="49" t="s">
        <v>45</v>
      </c>
      <c r="D25" s="51" t="s">
        <v>46</v>
      </c>
      <c r="E25" s="53">
        <f t="shared" si="1"/>
        <v>404488170509</v>
      </c>
      <c r="F25" s="78">
        <v>204488170509</v>
      </c>
      <c r="G25" s="78">
        <v>200000000000</v>
      </c>
      <c r="H25" s="84" t="s">
        <v>47</v>
      </c>
      <c r="I25" s="2" t="s">
        <v>186</v>
      </c>
      <c r="J25" s="32">
        <f t="shared" ref="J25:J40" si="6">+K25+L25</f>
        <v>12735939878</v>
      </c>
      <c r="K25" s="33">
        <v>12735939878</v>
      </c>
      <c r="L25" s="33">
        <v>0</v>
      </c>
    </row>
    <row r="26" spans="1:12" ht="24" x14ac:dyDescent="0.25">
      <c r="A26" s="46"/>
      <c r="B26" s="48"/>
      <c r="C26" s="50"/>
      <c r="D26" s="52"/>
      <c r="E26" s="54"/>
      <c r="F26" s="79"/>
      <c r="G26" s="79"/>
      <c r="H26" s="84"/>
      <c r="I26" s="2" t="s">
        <v>187</v>
      </c>
      <c r="J26" s="32">
        <f t="shared" si="6"/>
        <v>2569514526</v>
      </c>
      <c r="K26" s="33">
        <v>2569514526</v>
      </c>
      <c r="L26" s="33">
        <v>0</v>
      </c>
    </row>
    <row r="27" spans="1:12" x14ac:dyDescent="0.25">
      <c r="A27" s="46"/>
      <c r="B27" s="48"/>
      <c r="C27" s="50"/>
      <c r="D27" s="52"/>
      <c r="E27" s="54"/>
      <c r="F27" s="79"/>
      <c r="G27" s="79"/>
      <c r="H27" s="84"/>
      <c r="I27" s="2" t="s">
        <v>188</v>
      </c>
      <c r="J27" s="32">
        <f t="shared" ref="J27" si="7">+K27+L27</f>
        <v>161955078213</v>
      </c>
      <c r="K27" s="33">
        <f>11955078213</f>
        <v>11955078213</v>
      </c>
      <c r="L27" s="33">
        <v>150000000000</v>
      </c>
    </row>
    <row r="28" spans="1:12" ht="23.25" customHeight="1" x14ac:dyDescent="0.25">
      <c r="A28" s="46"/>
      <c r="B28" s="48"/>
      <c r="C28" s="50"/>
      <c r="D28" s="52"/>
      <c r="E28" s="54"/>
      <c r="F28" s="79"/>
      <c r="G28" s="79"/>
      <c r="H28" s="84" t="s">
        <v>48</v>
      </c>
      <c r="I28" s="2" t="s">
        <v>189</v>
      </c>
      <c r="J28" s="32">
        <f t="shared" si="6"/>
        <v>13592458231</v>
      </c>
      <c r="K28" s="33">
        <v>13592458231</v>
      </c>
      <c r="L28" s="33">
        <v>0</v>
      </c>
    </row>
    <row r="29" spans="1:12" ht="24" x14ac:dyDescent="0.25">
      <c r="A29" s="46"/>
      <c r="B29" s="48"/>
      <c r="C29" s="50"/>
      <c r="D29" s="52"/>
      <c r="E29" s="54"/>
      <c r="F29" s="79"/>
      <c r="G29" s="79"/>
      <c r="H29" s="84"/>
      <c r="I29" s="2" t="s">
        <v>190</v>
      </c>
      <c r="J29" s="32">
        <f t="shared" si="6"/>
        <v>2497509815</v>
      </c>
      <c r="K29" s="33">
        <v>2497509815</v>
      </c>
      <c r="L29" s="33">
        <v>0</v>
      </c>
    </row>
    <row r="30" spans="1:12" ht="24" x14ac:dyDescent="0.25">
      <c r="A30" s="46"/>
      <c r="B30" s="48"/>
      <c r="C30" s="50"/>
      <c r="D30" s="52"/>
      <c r="E30" s="54"/>
      <c r="F30" s="79"/>
      <c r="G30" s="79"/>
      <c r="H30" s="84"/>
      <c r="I30" s="2" t="s">
        <v>191</v>
      </c>
      <c r="J30" s="32">
        <f t="shared" si="6"/>
        <v>538558675</v>
      </c>
      <c r="K30" s="33">
        <v>538558675</v>
      </c>
      <c r="L30" s="33">
        <v>0</v>
      </c>
    </row>
    <row r="31" spans="1:12" ht="24" x14ac:dyDescent="0.25">
      <c r="A31" s="46"/>
      <c r="B31" s="48"/>
      <c r="C31" s="50"/>
      <c r="D31" s="52"/>
      <c r="E31" s="54"/>
      <c r="F31" s="79"/>
      <c r="G31" s="79"/>
      <c r="H31" s="84"/>
      <c r="I31" s="2" t="s">
        <v>192</v>
      </c>
      <c r="J31" s="32">
        <f t="shared" si="6"/>
        <v>1925801329</v>
      </c>
      <c r="K31" s="33">
        <v>1925801329</v>
      </c>
      <c r="L31" s="33">
        <v>0</v>
      </c>
    </row>
    <row r="32" spans="1:12" ht="24" x14ac:dyDescent="0.25">
      <c r="A32" s="46"/>
      <c r="B32" s="48"/>
      <c r="C32" s="50"/>
      <c r="D32" s="52"/>
      <c r="E32" s="54"/>
      <c r="F32" s="79"/>
      <c r="G32" s="79"/>
      <c r="H32" s="84"/>
      <c r="I32" s="2" t="s">
        <v>193</v>
      </c>
      <c r="J32" s="32">
        <f t="shared" si="6"/>
        <v>1853994525</v>
      </c>
      <c r="K32" s="33">
        <v>1853994525</v>
      </c>
      <c r="L32" s="33">
        <v>0</v>
      </c>
    </row>
    <row r="33" spans="1:12" x14ac:dyDescent="0.25">
      <c r="A33" s="46"/>
      <c r="B33" s="48"/>
      <c r="C33" s="50"/>
      <c r="D33" s="52"/>
      <c r="E33" s="54"/>
      <c r="F33" s="79"/>
      <c r="G33" s="79"/>
      <c r="H33" s="84"/>
      <c r="I33" s="2" t="s">
        <v>194</v>
      </c>
      <c r="J33" s="32">
        <f t="shared" si="6"/>
        <v>50000000000</v>
      </c>
      <c r="K33" s="33">
        <v>0</v>
      </c>
      <c r="L33" s="33">
        <v>50000000000</v>
      </c>
    </row>
    <row r="34" spans="1:12" x14ac:dyDescent="0.25">
      <c r="A34" s="46"/>
      <c r="B34" s="48"/>
      <c r="C34" s="50"/>
      <c r="D34" s="52"/>
      <c r="E34" s="54"/>
      <c r="F34" s="79"/>
      <c r="G34" s="79"/>
      <c r="H34" s="84"/>
      <c r="I34" s="2" t="s">
        <v>195</v>
      </c>
      <c r="J34" s="32">
        <f t="shared" si="6"/>
        <v>20000000000</v>
      </c>
      <c r="K34" s="33">
        <v>20000000000</v>
      </c>
      <c r="L34" s="33">
        <v>0</v>
      </c>
    </row>
    <row r="35" spans="1:12" ht="24" x14ac:dyDescent="0.25">
      <c r="A35" s="46"/>
      <c r="B35" s="48"/>
      <c r="C35" s="50"/>
      <c r="D35" s="52"/>
      <c r="E35" s="54"/>
      <c r="F35" s="79"/>
      <c r="G35" s="79"/>
      <c r="H35" s="55"/>
      <c r="I35" s="37" t="s">
        <v>196</v>
      </c>
      <c r="J35" s="38">
        <f>+K35+L35</f>
        <v>34684172532</v>
      </c>
      <c r="K35" s="39">
        <v>34684172532</v>
      </c>
      <c r="L35" s="39">
        <v>0</v>
      </c>
    </row>
    <row r="36" spans="1:12" ht="24" customHeight="1" x14ac:dyDescent="0.25">
      <c r="A36" s="46"/>
      <c r="B36" s="48"/>
      <c r="C36" s="50"/>
      <c r="D36" s="52"/>
      <c r="E36" s="54"/>
      <c r="F36" s="79"/>
      <c r="G36" s="80"/>
      <c r="H36" s="88" t="s">
        <v>15</v>
      </c>
      <c r="I36" s="42" t="s">
        <v>166</v>
      </c>
      <c r="J36" s="43">
        <f t="shared" si="6"/>
        <v>1689608272</v>
      </c>
      <c r="K36" s="44">
        <v>1689608272</v>
      </c>
      <c r="L36" s="44">
        <v>0</v>
      </c>
    </row>
    <row r="37" spans="1:12" ht="24" customHeight="1" x14ac:dyDescent="0.25">
      <c r="A37" s="46"/>
      <c r="B37" s="48"/>
      <c r="C37" s="50"/>
      <c r="D37" s="52"/>
      <c r="E37" s="54"/>
      <c r="F37" s="79"/>
      <c r="G37" s="80"/>
      <c r="H37" s="88"/>
      <c r="I37" s="42" t="s">
        <v>197</v>
      </c>
      <c r="J37" s="43">
        <f t="shared" ref="J37:J38" si="8">+K37+L37</f>
        <v>85445534513</v>
      </c>
      <c r="K37" s="44">
        <v>85445534513</v>
      </c>
      <c r="L37" s="44">
        <v>0</v>
      </c>
    </row>
    <row r="38" spans="1:12" ht="60" x14ac:dyDescent="0.25">
      <c r="A38" s="46"/>
      <c r="B38" s="48"/>
      <c r="C38" s="50"/>
      <c r="D38" s="52"/>
      <c r="E38" s="54"/>
      <c r="F38" s="79"/>
      <c r="G38" s="80"/>
      <c r="H38" s="41" t="s">
        <v>42</v>
      </c>
      <c r="I38" s="42" t="s">
        <v>198</v>
      </c>
      <c r="J38" s="43">
        <f t="shared" si="8"/>
        <v>15000000000</v>
      </c>
      <c r="K38" s="44">
        <v>15000000000</v>
      </c>
      <c r="L38" s="44">
        <v>0</v>
      </c>
    </row>
    <row r="39" spans="1:12" ht="24" x14ac:dyDescent="0.25">
      <c r="A39" s="72" t="s">
        <v>23</v>
      </c>
      <c r="B39" s="73" t="s">
        <v>49</v>
      </c>
      <c r="C39" s="74" t="s">
        <v>50</v>
      </c>
      <c r="D39" s="75" t="s">
        <v>51</v>
      </c>
      <c r="E39" s="76">
        <f t="shared" si="1"/>
        <v>23583830849</v>
      </c>
      <c r="F39" s="77">
        <v>23583830849</v>
      </c>
      <c r="G39" s="77">
        <v>0</v>
      </c>
      <c r="H39" s="57" t="s">
        <v>52</v>
      </c>
      <c r="I39" s="22" t="s">
        <v>199</v>
      </c>
      <c r="J39" s="40">
        <f t="shared" si="6"/>
        <v>911680000</v>
      </c>
      <c r="K39" s="35">
        <v>911680000</v>
      </c>
      <c r="L39" s="35">
        <v>0</v>
      </c>
    </row>
    <row r="40" spans="1:12" ht="24" x14ac:dyDescent="0.25">
      <c r="A40" s="72"/>
      <c r="B40" s="73"/>
      <c r="C40" s="74"/>
      <c r="D40" s="75"/>
      <c r="E40" s="76"/>
      <c r="F40" s="77"/>
      <c r="G40" s="77"/>
      <c r="H40" s="56"/>
      <c r="I40" s="2" t="s">
        <v>200</v>
      </c>
      <c r="J40" s="32">
        <f t="shared" si="6"/>
        <v>22672150849</v>
      </c>
      <c r="K40" s="33">
        <v>22672150849</v>
      </c>
      <c r="L40" s="33">
        <v>0</v>
      </c>
    </row>
    <row r="41" spans="1:12" ht="12" customHeight="1" x14ac:dyDescent="0.25">
      <c r="A41" s="72" t="s">
        <v>53</v>
      </c>
      <c r="B41" s="73" t="s">
        <v>54</v>
      </c>
      <c r="C41" s="74" t="s">
        <v>55</v>
      </c>
      <c r="D41" s="75" t="s">
        <v>56</v>
      </c>
      <c r="E41" s="76">
        <f t="shared" si="1"/>
        <v>164039663876</v>
      </c>
      <c r="F41" s="77">
        <v>164039663876</v>
      </c>
      <c r="G41" s="77">
        <v>0</v>
      </c>
      <c r="H41" s="84" t="s">
        <v>57</v>
      </c>
      <c r="I41" s="2" t="s">
        <v>58</v>
      </c>
      <c r="J41" s="32">
        <f t="shared" si="2"/>
        <v>89926314168</v>
      </c>
      <c r="K41" s="33">
        <v>89926314168</v>
      </c>
      <c r="L41" s="33">
        <v>0</v>
      </c>
    </row>
    <row r="42" spans="1:12" x14ac:dyDescent="0.25">
      <c r="A42" s="72"/>
      <c r="B42" s="73"/>
      <c r="C42" s="74"/>
      <c r="D42" s="75"/>
      <c r="E42" s="76"/>
      <c r="F42" s="77"/>
      <c r="G42" s="77"/>
      <c r="H42" s="84"/>
      <c r="I42" s="2" t="s">
        <v>59</v>
      </c>
      <c r="J42" s="32">
        <f t="shared" ref="J42:J47" si="9">+K42+L42</f>
        <v>31852972241</v>
      </c>
      <c r="K42" s="33">
        <v>31852972241</v>
      </c>
      <c r="L42" s="33">
        <v>0</v>
      </c>
    </row>
    <row r="43" spans="1:12" ht="36" customHeight="1" x14ac:dyDescent="0.25">
      <c r="A43" s="72"/>
      <c r="B43" s="73"/>
      <c r="C43" s="74"/>
      <c r="D43" s="75"/>
      <c r="E43" s="76"/>
      <c r="F43" s="77"/>
      <c r="G43" s="81"/>
      <c r="H43" s="84" t="s">
        <v>60</v>
      </c>
      <c r="I43" s="31" t="s">
        <v>201</v>
      </c>
      <c r="J43" s="32">
        <f t="shared" si="9"/>
        <v>11000000000</v>
      </c>
      <c r="K43" s="33">
        <v>11000000000</v>
      </c>
      <c r="L43" s="33">
        <v>0</v>
      </c>
    </row>
    <row r="44" spans="1:12" ht="24" x14ac:dyDescent="0.25">
      <c r="A44" s="72"/>
      <c r="B44" s="73"/>
      <c r="C44" s="74"/>
      <c r="D44" s="75"/>
      <c r="E44" s="76"/>
      <c r="F44" s="77"/>
      <c r="G44" s="81"/>
      <c r="H44" s="84"/>
      <c r="I44" s="31" t="s">
        <v>202</v>
      </c>
      <c r="J44" s="32">
        <f t="shared" si="9"/>
        <v>6000000000</v>
      </c>
      <c r="K44" s="34">
        <v>6000000000</v>
      </c>
      <c r="L44" s="33">
        <v>0</v>
      </c>
    </row>
    <row r="45" spans="1:12" x14ac:dyDescent="0.25">
      <c r="A45" s="72"/>
      <c r="B45" s="73"/>
      <c r="C45" s="74"/>
      <c r="D45" s="75"/>
      <c r="E45" s="76"/>
      <c r="F45" s="77"/>
      <c r="G45" s="81"/>
      <c r="H45" s="84"/>
      <c r="I45" s="31" t="s">
        <v>203</v>
      </c>
      <c r="J45" s="32">
        <f t="shared" si="9"/>
        <v>3073348267</v>
      </c>
      <c r="K45" s="33">
        <v>3073348267</v>
      </c>
      <c r="L45" s="33">
        <v>0</v>
      </c>
    </row>
    <row r="46" spans="1:12" ht="25.5" customHeight="1" x14ac:dyDescent="0.25">
      <c r="A46" s="72"/>
      <c r="B46" s="73"/>
      <c r="C46" s="74"/>
      <c r="D46" s="75"/>
      <c r="E46" s="76"/>
      <c r="F46" s="77"/>
      <c r="G46" s="77"/>
      <c r="H46" s="85" t="s">
        <v>61</v>
      </c>
      <c r="I46" s="2" t="s">
        <v>204</v>
      </c>
      <c r="J46" s="32">
        <f t="shared" si="9"/>
        <v>7187029200</v>
      </c>
      <c r="K46" s="33">
        <v>7187029200</v>
      </c>
      <c r="L46" s="33">
        <v>0</v>
      </c>
    </row>
    <row r="47" spans="1:12" x14ac:dyDescent="0.25">
      <c r="A47" s="72"/>
      <c r="B47" s="73"/>
      <c r="C47" s="74"/>
      <c r="D47" s="75"/>
      <c r="E47" s="76"/>
      <c r="F47" s="77"/>
      <c r="G47" s="77"/>
      <c r="H47" s="87"/>
      <c r="I47" s="2" t="s">
        <v>205</v>
      </c>
      <c r="J47" s="32">
        <f t="shared" si="9"/>
        <v>15000000000</v>
      </c>
      <c r="K47" s="33">
        <v>15000000000</v>
      </c>
      <c r="L47" s="33">
        <v>0</v>
      </c>
    </row>
    <row r="48" spans="1:12" ht="72" x14ac:dyDescent="0.25">
      <c r="A48" s="3" t="s">
        <v>63</v>
      </c>
      <c r="B48" s="4" t="s">
        <v>64</v>
      </c>
      <c r="C48" s="5" t="s">
        <v>65</v>
      </c>
      <c r="D48" s="10" t="s">
        <v>66</v>
      </c>
      <c r="E48" s="8">
        <f t="shared" si="1"/>
        <v>10888575827</v>
      </c>
      <c r="F48" s="9">
        <v>10888575827</v>
      </c>
      <c r="G48" s="9">
        <v>0</v>
      </c>
      <c r="H48" s="21" t="s">
        <v>61</v>
      </c>
      <c r="I48" s="2" t="s">
        <v>206</v>
      </c>
      <c r="J48" s="32">
        <f t="shared" si="2"/>
        <v>10888575827</v>
      </c>
      <c r="K48" s="33">
        <v>10888575827</v>
      </c>
      <c r="L48" s="33">
        <v>0</v>
      </c>
    </row>
    <row r="49" spans="1:14" ht="36" x14ac:dyDescent="0.25">
      <c r="A49" s="72" t="s">
        <v>67</v>
      </c>
      <c r="B49" s="73" t="s">
        <v>68</v>
      </c>
      <c r="C49" s="74" t="s">
        <v>69</v>
      </c>
      <c r="D49" s="75" t="s">
        <v>70</v>
      </c>
      <c r="E49" s="76">
        <f t="shared" si="1"/>
        <v>13709087440</v>
      </c>
      <c r="F49" s="77">
        <v>13709087440</v>
      </c>
      <c r="G49" s="77">
        <v>0</v>
      </c>
      <c r="H49" s="21" t="s">
        <v>71</v>
      </c>
      <c r="I49" s="2" t="s">
        <v>207</v>
      </c>
      <c r="J49" s="32">
        <f t="shared" si="2"/>
        <v>11709087440</v>
      </c>
      <c r="K49" s="33">
        <v>11709087440</v>
      </c>
      <c r="L49" s="33">
        <v>0</v>
      </c>
    </row>
    <row r="50" spans="1:14" ht="48" x14ac:dyDescent="0.25">
      <c r="A50" s="72"/>
      <c r="B50" s="73"/>
      <c r="C50" s="74"/>
      <c r="D50" s="75"/>
      <c r="E50" s="76"/>
      <c r="F50" s="77"/>
      <c r="G50" s="77"/>
      <c r="H50" s="21" t="s">
        <v>72</v>
      </c>
      <c r="I50" s="2" t="s">
        <v>208</v>
      </c>
      <c r="J50" s="32">
        <f t="shared" si="2"/>
        <v>2000000000</v>
      </c>
      <c r="K50" s="33">
        <v>2000000000</v>
      </c>
      <c r="L50" s="33">
        <v>0</v>
      </c>
    </row>
    <row r="51" spans="1:14" x14ac:dyDescent="0.25">
      <c r="A51" s="72" t="s">
        <v>73</v>
      </c>
      <c r="B51" s="73" t="s">
        <v>74</v>
      </c>
      <c r="C51" s="74" t="s">
        <v>75</v>
      </c>
      <c r="D51" s="75" t="s">
        <v>76</v>
      </c>
      <c r="E51" s="76">
        <f t="shared" si="1"/>
        <v>72564354113</v>
      </c>
      <c r="F51" s="77">
        <v>72564354113</v>
      </c>
      <c r="G51" s="77">
        <v>0</v>
      </c>
      <c r="H51" s="55" t="s">
        <v>77</v>
      </c>
      <c r="I51" s="2" t="s">
        <v>209</v>
      </c>
      <c r="J51" s="32">
        <f t="shared" ref="J51:J114" si="10">+K51+L51</f>
        <v>31785354113</v>
      </c>
      <c r="K51" s="33">
        <v>31785354113</v>
      </c>
      <c r="L51" s="33">
        <v>0</v>
      </c>
    </row>
    <row r="52" spans="1:14" x14ac:dyDescent="0.25">
      <c r="A52" s="72"/>
      <c r="B52" s="73"/>
      <c r="C52" s="74"/>
      <c r="D52" s="75"/>
      <c r="E52" s="76"/>
      <c r="F52" s="77"/>
      <c r="G52" s="77"/>
      <c r="H52" s="57"/>
      <c r="I52" s="2" t="s">
        <v>210</v>
      </c>
      <c r="J52" s="32">
        <f t="shared" si="10"/>
        <v>31159000000</v>
      </c>
      <c r="K52" s="33">
        <v>31159000000</v>
      </c>
      <c r="L52" s="33">
        <v>0</v>
      </c>
    </row>
    <row r="53" spans="1:14" x14ac:dyDescent="0.25">
      <c r="A53" s="72"/>
      <c r="B53" s="73"/>
      <c r="C53" s="74"/>
      <c r="D53" s="75"/>
      <c r="E53" s="76"/>
      <c r="F53" s="77"/>
      <c r="G53" s="77"/>
      <c r="H53" s="56"/>
      <c r="I53" s="2" t="s">
        <v>211</v>
      </c>
      <c r="J53" s="32">
        <f t="shared" si="10"/>
        <v>9620000000</v>
      </c>
      <c r="K53" s="33">
        <v>9620000000</v>
      </c>
      <c r="L53" s="33">
        <v>0</v>
      </c>
    </row>
    <row r="54" spans="1:14" x14ac:dyDescent="0.25">
      <c r="A54" s="72" t="s">
        <v>53</v>
      </c>
      <c r="B54" s="73" t="s">
        <v>78</v>
      </c>
      <c r="C54" s="74" t="s">
        <v>79</v>
      </c>
      <c r="D54" s="75" t="s">
        <v>80</v>
      </c>
      <c r="E54" s="76">
        <f t="shared" si="1"/>
        <v>103784306081</v>
      </c>
      <c r="F54" s="77">
        <v>103784306081</v>
      </c>
      <c r="G54" s="77">
        <v>0</v>
      </c>
      <c r="H54" s="84" t="s">
        <v>60</v>
      </c>
      <c r="I54" s="2" t="s">
        <v>212</v>
      </c>
      <c r="J54" s="32">
        <f t="shared" ref="J54:J65" si="11">+K54+L54</f>
        <v>5380516486</v>
      </c>
      <c r="K54" s="33">
        <v>5380516486</v>
      </c>
      <c r="L54" s="33"/>
      <c r="N54" s="18"/>
    </row>
    <row r="55" spans="1:14" ht="24" x14ac:dyDescent="0.25">
      <c r="A55" s="72"/>
      <c r="B55" s="73"/>
      <c r="C55" s="74"/>
      <c r="D55" s="75"/>
      <c r="E55" s="76"/>
      <c r="F55" s="77"/>
      <c r="G55" s="77"/>
      <c r="H55" s="84"/>
      <c r="I55" s="2" t="s">
        <v>213</v>
      </c>
      <c r="J55" s="32">
        <f t="shared" si="11"/>
        <v>12000000000</v>
      </c>
      <c r="K55" s="33">
        <v>12000000000</v>
      </c>
      <c r="L55" s="33">
        <v>0</v>
      </c>
    </row>
    <row r="56" spans="1:14" x14ac:dyDescent="0.25">
      <c r="A56" s="72"/>
      <c r="B56" s="73"/>
      <c r="C56" s="74"/>
      <c r="D56" s="75"/>
      <c r="E56" s="76"/>
      <c r="F56" s="77"/>
      <c r="G56" s="77"/>
      <c r="H56" s="84"/>
      <c r="I56" s="2" t="s">
        <v>203</v>
      </c>
      <c r="J56" s="32">
        <f t="shared" si="11"/>
        <v>16340848838</v>
      </c>
      <c r="K56" s="33">
        <v>16340848838</v>
      </c>
      <c r="L56" s="33">
        <v>0</v>
      </c>
    </row>
    <row r="57" spans="1:14" x14ac:dyDescent="0.25">
      <c r="A57" s="72"/>
      <c r="B57" s="73"/>
      <c r="C57" s="74"/>
      <c r="D57" s="75"/>
      <c r="E57" s="76"/>
      <c r="F57" s="77"/>
      <c r="G57" s="77"/>
      <c r="H57" s="84"/>
      <c r="I57" s="2" t="s">
        <v>214</v>
      </c>
      <c r="J57" s="32">
        <f t="shared" si="11"/>
        <v>13000000000</v>
      </c>
      <c r="K57" s="33">
        <v>13000000000</v>
      </c>
      <c r="L57" s="33">
        <v>0</v>
      </c>
    </row>
    <row r="58" spans="1:14" x14ac:dyDescent="0.25">
      <c r="A58" s="72"/>
      <c r="B58" s="73"/>
      <c r="C58" s="74"/>
      <c r="D58" s="75"/>
      <c r="E58" s="76"/>
      <c r="F58" s="77"/>
      <c r="G58" s="77"/>
      <c r="H58" s="84"/>
      <c r="I58" s="2" t="s">
        <v>215</v>
      </c>
      <c r="J58" s="32">
        <f t="shared" ref="J58" si="12">+K58+L58</f>
        <v>6000000000</v>
      </c>
      <c r="K58" s="33">
        <v>6000000000</v>
      </c>
      <c r="L58" s="33">
        <v>0</v>
      </c>
    </row>
    <row r="59" spans="1:14" ht="48" x14ac:dyDescent="0.25">
      <c r="A59" s="72"/>
      <c r="B59" s="73"/>
      <c r="C59" s="74"/>
      <c r="D59" s="75"/>
      <c r="E59" s="76"/>
      <c r="F59" s="77"/>
      <c r="G59" s="77"/>
      <c r="H59" s="23" t="s">
        <v>52</v>
      </c>
      <c r="I59" s="2" t="s">
        <v>216</v>
      </c>
      <c r="J59" s="32">
        <f t="shared" ref="J59:J64" si="13">+K59+L59</f>
        <v>1000000000</v>
      </c>
      <c r="K59" s="33">
        <v>1000000000</v>
      </c>
      <c r="L59" s="33">
        <v>0</v>
      </c>
    </row>
    <row r="60" spans="1:14" ht="24" x14ac:dyDescent="0.25">
      <c r="A60" s="72"/>
      <c r="B60" s="73"/>
      <c r="C60" s="74"/>
      <c r="D60" s="75"/>
      <c r="E60" s="76"/>
      <c r="F60" s="77"/>
      <c r="G60" s="77"/>
      <c r="H60" s="55" t="s">
        <v>27</v>
      </c>
      <c r="I60" s="2" t="s">
        <v>174</v>
      </c>
      <c r="J60" s="32">
        <f t="shared" si="13"/>
        <v>10062940757</v>
      </c>
      <c r="K60" s="33">
        <f>5062940757+5000000000</f>
        <v>10062940757</v>
      </c>
      <c r="L60" s="33">
        <v>0</v>
      </c>
    </row>
    <row r="61" spans="1:14" ht="36" x14ac:dyDescent="0.25">
      <c r="A61" s="72"/>
      <c r="B61" s="73"/>
      <c r="C61" s="74"/>
      <c r="D61" s="75"/>
      <c r="E61" s="76"/>
      <c r="F61" s="77"/>
      <c r="G61" s="77"/>
      <c r="H61" s="57"/>
      <c r="I61" s="2" t="s">
        <v>177</v>
      </c>
      <c r="J61" s="32">
        <f t="shared" si="13"/>
        <v>3000000000</v>
      </c>
      <c r="K61" s="33">
        <v>3000000000</v>
      </c>
      <c r="L61" s="33">
        <v>0</v>
      </c>
    </row>
    <row r="62" spans="1:14" x14ac:dyDescent="0.25">
      <c r="A62" s="72"/>
      <c r="B62" s="73"/>
      <c r="C62" s="74"/>
      <c r="D62" s="75"/>
      <c r="E62" s="76"/>
      <c r="F62" s="77"/>
      <c r="G62" s="77"/>
      <c r="H62" s="57"/>
      <c r="I62" s="2" t="s">
        <v>217</v>
      </c>
      <c r="J62" s="32">
        <f t="shared" si="13"/>
        <v>15000000000</v>
      </c>
      <c r="K62" s="33">
        <v>15000000000</v>
      </c>
      <c r="L62" s="33">
        <v>0</v>
      </c>
    </row>
    <row r="63" spans="1:14" x14ac:dyDescent="0.25">
      <c r="A63" s="72"/>
      <c r="B63" s="73"/>
      <c r="C63" s="74"/>
      <c r="D63" s="75"/>
      <c r="E63" s="76"/>
      <c r="F63" s="77"/>
      <c r="G63" s="77"/>
      <c r="H63" s="57"/>
      <c r="I63" s="2" t="s">
        <v>218</v>
      </c>
      <c r="J63" s="32">
        <f t="shared" si="13"/>
        <v>8000000000</v>
      </c>
      <c r="K63" s="33">
        <v>8000000000</v>
      </c>
      <c r="L63" s="33"/>
    </row>
    <row r="64" spans="1:14" x14ac:dyDescent="0.25">
      <c r="A64" s="72"/>
      <c r="B64" s="73"/>
      <c r="C64" s="74"/>
      <c r="D64" s="75"/>
      <c r="E64" s="76"/>
      <c r="F64" s="77"/>
      <c r="G64" s="77"/>
      <c r="H64" s="56"/>
      <c r="I64" s="2" t="s">
        <v>219</v>
      </c>
      <c r="J64" s="32">
        <f t="shared" si="13"/>
        <v>9000000000</v>
      </c>
      <c r="K64" s="33">
        <v>9000000000</v>
      </c>
      <c r="L64" s="33">
        <v>0</v>
      </c>
    </row>
    <row r="65" spans="1:12" ht="48" x14ac:dyDescent="0.25">
      <c r="A65" s="72"/>
      <c r="B65" s="73"/>
      <c r="C65" s="74"/>
      <c r="D65" s="75"/>
      <c r="E65" s="76"/>
      <c r="F65" s="77"/>
      <c r="G65" s="77"/>
      <c r="H65" s="21" t="s">
        <v>77</v>
      </c>
      <c r="I65" s="2" t="s">
        <v>210</v>
      </c>
      <c r="J65" s="32">
        <f t="shared" si="11"/>
        <v>5000000000</v>
      </c>
      <c r="K65" s="33">
        <v>5000000000</v>
      </c>
      <c r="L65" s="33">
        <v>0</v>
      </c>
    </row>
    <row r="66" spans="1:12" ht="24" x14ac:dyDescent="0.25">
      <c r="A66" s="72" t="s">
        <v>81</v>
      </c>
      <c r="B66" s="73" t="s">
        <v>82</v>
      </c>
      <c r="C66" s="74" t="s">
        <v>83</v>
      </c>
      <c r="D66" s="75" t="s">
        <v>84</v>
      </c>
      <c r="E66" s="76">
        <f t="shared" si="1"/>
        <v>11103550000</v>
      </c>
      <c r="F66" s="77">
        <v>11103550000</v>
      </c>
      <c r="G66" s="77">
        <v>0</v>
      </c>
      <c r="H66" s="55" t="s">
        <v>85</v>
      </c>
      <c r="I66" s="2" t="s">
        <v>86</v>
      </c>
      <c r="J66" s="32">
        <f t="shared" si="10"/>
        <v>8100000000</v>
      </c>
      <c r="K66" s="33">
        <v>8100000000</v>
      </c>
      <c r="L66" s="33">
        <v>0</v>
      </c>
    </row>
    <row r="67" spans="1:12" ht="24" x14ac:dyDescent="0.25">
      <c r="A67" s="72"/>
      <c r="B67" s="73"/>
      <c r="C67" s="74"/>
      <c r="D67" s="75"/>
      <c r="E67" s="76"/>
      <c r="F67" s="77"/>
      <c r="G67" s="77"/>
      <c r="H67" s="57"/>
      <c r="I67" s="2" t="s">
        <v>87</v>
      </c>
      <c r="J67" s="32">
        <f t="shared" si="10"/>
        <v>3003550000</v>
      </c>
      <c r="K67" s="33">
        <v>3003550000</v>
      </c>
      <c r="L67" s="33">
        <v>0</v>
      </c>
    </row>
    <row r="68" spans="1:12" ht="24" x14ac:dyDescent="0.25">
      <c r="A68" s="72" t="s">
        <v>63</v>
      </c>
      <c r="B68" s="73" t="s">
        <v>88</v>
      </c>
      <c r="C68" s="74" t="s">
        <v>89</v>
      </c>
      <c r="D68" s="75" t="s">
        <v>90</v>
      </c>
      <c r="E68" s="76">
        <f t="shared" si="1"/>
        <v>21951927818</v>
      </c>
      <c r="F68" s="77">
        <v>21951927818</v>
      </c>
      <c r="G68" s="77">
        <v>0</v>
      </c>
      <c r="H68" s="21" t="s">
        <v>91</v>
      </c>
      <c r="I68" s="2" t="s">
        <v>92</v>
      </c>
      <c r="J68" s="32">
        <f t="shared" si="10"/>
        <v>9426927818</v>
      </c>
      <c r="K68" s="33">
        <f>7000000000+2426927818</f>
        <v>9426927818</v>
      </c>
      <c r="L68" s="33">
        <v>0</v>
      </c>
    </row>
    <row r="69" spans="1:12" ht="24" x14ac:dyDescent="0.25">
      <c r="A69" s="72"/>
      <c r="B69" s="73"/>
      <c r="C69" s="74"/>
      <c r="D69" s="75"/>
      <c r="E69" s="76"/>
      <c r="F69" s="77"/>
      <c r="G69" s="77"/>
      <c r="H69" s="55" t="s">
        <v>61</v>
      </c>
      <c r="I69" s="2" t="s">
        <v>204</v>
      </c>
      <c r="J69" s="32">
        <f t="shared" si="10"/>
        <v>2812970800</v>
      </c>
      <c r="K69" s="33">
        <f>3062970800-250000000</f>
        <v>2812970800</v>
      </c>
      <c r="L69" s="33">
        <v>0</v>
      </c>
    </row>
    <row r="70" spans="1:12" ht="24" x14ac:dyDescent="0.25">
      <c r="A70" s="72"/>
      <c r="B70" s="73"/>
      <c r="C70" s="74"/>
      <c r="D70" s="75"/>
      <c r="E70" s="76"/>
      <c r="F70" s="77"/>
      <c r="G70" s="77"/>
      <c r="H70" s="57"/>
      <c r="I70" s="2" t="s">
        <v>220</v>
      </c>
      <c r="J70" s="32">
        <v>4607537200</v>
      </c>
      <c r="K70" s="33">
        <v>4607537200</v>
      </c>
      <c r="L70" s="33">
        <v>0</v>
      </c>
    </row>
    <row r="71" spans="1:12" x14ac:dyDescent="0.25">
      <c r="A71" s="72"/>
      <c r="B71" s="73"/>
      <c r="C71" s="74"/>
      <c r="D71" s="75"/>
      <c r="E71" s="76"/>
      <c r="F71" s="77"/>
      <c r="G71" s="77"/>
      <c r="H71" s="57"/>
      <c r="I71" s="2" t="s">
        <v>221</v>
      </c>
      <c r="J71" s="32">
        <f t="shared" si="10"/>
        <v>2604492000</v>
      </c>
      <c r="K71" s="33">
        <v>2604492000</v>
      </c>
      <c r="L71" s="33">
        <v>0</v>
      </c>
    </row>
    <row r="72" spans="1:12" x14ac:dyDescent="0.25">
      <c r="A72" s="72"/>
      <c r="B72" s="73"/>
      <c r="C72" s="74"/>
      <c r="D72" s="75"/>
      <c r="E72" s="76"/>
      <c r="F72" s="77"/>
      <c r="G72" s="77"/>
      <c r="H72" s="57"/>
      <c r="I72" s="2" t="s">
        <v>222</v>
      </c>
      <c r="J72" s="32">
        <f t="shared" ref="J72" si="14">+K72+L72</f>
        <v>500000000</v>
      </c>
      <c r="K72" s="33">
        <v>500000000</v>
      </c>
      <c r="L72" s="33">
        <v>0</v>
      </c>
    </row>
    <row r="73" spans="1:12" x14ac:dyDescent="0.25">
      <c r="A73" s="72"/>
      <c r="B73" s="73"/>
      <c r="C73" s="74"/>
      <c r="D73" s="75"/>
      <c r="E73" s="76"/>
      <c r="F73" s="77"/>
      <c r="G73" s="77"/>
      <c r="H73" s="57"/>
      <c r="I73" s="2" t="s">
        <v>223</v>
      </c>
      <c r="J73" s="32">
        <v>2000000000</v>
      </c>
      <c r="K73" s="33">
        <v>2000000000</v>
      </c>
      <c r="L73" s="33">
        <v>0</v>
      </c>
    </row>
    <row r="74" spans="1:12" ht="84" x14ac:dyDescent="0.25">
      <c r="A74" s="25" t="s">
        <v>38</v>
      </c>
      <c r="B74" s="26" t="s">
        <v>93</v>
      </c>
      <c r="C74" s="27" t="s">
        <v>94</v>
      </c>
      <c r="D74" s="28" t="s">
        <v>95</v>
      </c>
      <c r="E74" s="29">
        <f t="shared" si="1"/>
        <v>4960523892</v>
      </c>
      <c r="F74" s="30">
        <v>4960523892</v>
      </c>
      <c r="G74" s="30">
        <v>0</v>
      </c>
      <c r="H74" s="21" t="s">
        <v>43</v>
      </c>
      <c r="I74" s="2" t="s">
        <v>96</v>
      </c>
      <c r="J74" s="32">
        <f t="shared" ref="J74:J82" si="15">+K74+L74</f>
        <v>4960523892</v>
      </c>
      <c r="K74" s="33">
        <v>4960523892</v>
      </c>
      <c r="L74" s="33">
        <v>0</v>
      </c>
    </row>
    <row r="75" spans="1:12" ht="60" customHeight="1" x14ac:dyDescent="0.25">
      <c r="A75" s="45" t="s">
        <v>97</v>
      </c>
      <c r="B75" s="47" t="s">
        <v>98</v>
      </c>
      <c r="C75" s="49" t="s">
        <v>99</v>
      </c>
      <c r="D75" s="61" t="s">
        <v>100</v>
      </c>
      <c r="E75" s="64">
        <f t="shared" si="1"/>
        <v>29940957244</v>
      </c>
      <c r="F75" s="67">
        <v>29940957244</v>
      </c>
      <c r="G75" s="67">
        <v>0</v>
      </c>
      <c r="H75" s="55" t="s">
        <v>101</v>
      </c>
      <c r="I75" s="2" t="s">
        <v>224</v>
      </c>
      <c r="J75" s="32">
        <v>560413027</v>
      </c>
      <c r="K75" s="33">
        <v>560413027</v>
      </c>
      <c r="L75" s="33"/>
    </row>
    <row r="76" spans="1:12" ht="12" customHeight="1" x14ac:dyDescent="0.25">
      <c r="A76" s="46"/>
      <c r="B76" s="48"/>
      <c r="C76" s="50"/>
      <c r="D76" s="62"/>
      <c r="E76" s="65"/>
      <c r="F76" s="68"/>
      <c r="G76" s="68"/>
      <c r="H76" s="57"/>
      <c r="I76" s="2" t="s">
        <v>225</v>
      </c>
      <c r="J76" s="32">
        <v>386768000</v>
      </c>
      <c r="K76" s="33">
        <v>386768000</v>
      </c>
      <c r="L76" s="33"/>
    </row>
    <row r="77" spans="1:12" ht="24" x14ac:dyDescent="0.25">
      <c r="A77" s="46"/>
      <c r="B77" s="48"/>
      <c r="C77" s="50"/>
      <c r="D77" s="62"/>
      <c r="E77" s="65"/>
      <c r="F77" s="68"/>
      <c r="G77" s="68"/>
      <c r="H77" s="57"/>
      <c r="I77" s="2" t="s">
        <v>226</v>
      </c>
      <c r="J77" s="32">
        <v>350433429</v>
      </c>
      <c r="K77" s="33">
        <v>350433429</v>
      </c>
      <c r="L77" s="33"/>
    </row>
    <row r="78" spans="1:12" ht="12" customHeight="1" x14ac:dyDescent="0.25">
      <c r="A78" s="46"/>
      <c r="B78" s="48"/>
      <c r="C78" s="50"/>
      <c r="D78" s="62"/>
      <c r="E78" s="65"/>
      <c r="F78" s="68"/>
      <c r="G78" s="68"/>
      <c r="H78" s="56"/>
      <c r="I78" s="2" t="s">
        <v>102</v>
      </c>
      <c r="J78" s="32">
        <v>140383571</v>
      </c>
      <c r="K78" s="33">
        <v>140383571</v>
      </c>
      <c r="L78" s="33"/>
    </row>
    <row r="79" spans="1:12" ht="39.75" customHeight="1" x14ac:dyDescent="0.25">
      <c r="A79" s="46"/>
      <c r="B79" s="48"/>
      <c r="C79" s="50"/>
      <c r="D79" s="62"/>
      <c r="E79" s="65"/>
      <c r="F79" s="68"/>
      <c r="G79" s="68"/>
      <c r="H79" s="55" t="s">
        <v>103</v>
      </c>
      <c r="I79" s="2" t="s">
        <v>104</v>
      </c>
      <c r="J79" s="32">
        <f t="shared" si="15"/>
        <v>159091727</v>
      </c>
      <c r="K79" s="33">
        <v>159091727</v>
      </c>
      <c r="L79" s="33">
        <v>0</v>
      </c>
    </row>
    <row r="80" spans="1:12" ht="49.5" customHeight="1" x14ac:dyDescent="0.25">
      <c r="A80" s="46"/>
      <c r="B80" s="48"/>
      <c r="C80" s="50"/>
      <c r="D80" s="62"/>
      <c r="E80" s="65"/>
      <c r="F80" s="68"/>
      <c r="G80" s="68"/>
      <c r="H80" s="57"/>
      <c r="I80" s="2" t="s">
        <v>105</v>
      </c>
      <c r="J80" s="32">
        <f t="shared" si="15"/>
        <v>743622310</v>
      </c>
      <c r="K80" s="33">
        <v>743622310</v>
      </c>
      <c r="L80" s="33">
        <v>0</v>
      </c>
    </row>
    <row r="81" spans="1:12" ht="45.75" customHeight="1" x14ac:dyDescent="0.25">
      <c r="A81" s="46"/>
      <c r="B81" s="48"/>
      <c r="C81" s="50"/>
      <c r="D81" s="62"/>
      <c r="E81" s="65"/>
      <c r="F81" s="68"/>
      <c r="G81" s="68"/>
      <c r="H81" s="56"/>
      <c r="I81" s="2" t="s">
        <v>106</v>
      </c>
      <c r="J81" s="32">
        <f t="shared" si="15"/>
        <v>130402611</v>
      </c>
      <c r="K81" s="33">
        <v>130402611</v>
      </c>
      <c r="L81" s="33">
        <v>0</v>
      </c>
    </row>
    <row r="82" spans="1:12" ht="36" x14ac:dyDescent="0.25">
      <c r="A82" s="46"/>
      <c r="B82" s="48"/>
      <c r="C82" s="50"/>
      <c r="D82" s="62"/>
      <c r="E82" s="65"/>
      <c r="F82" s="68"/>
      <c r="G82" s="68"/>
      <c r="H82" s="21" t="s">
        <v>107</v>
      </c>
      <c r="I82" s="2" t="s">
        <v>108</v>
      </c>
      <c r="J82" s="32">
        <f t="shared" si="15"/>
        <v>2556005777</v>
      </c>
      <c r="K82" s="33">
        <v>2556005777</v>
      </c>
      <c r="L82" s="33">
        <v>0</v>
      </c>
    </row>
    <row r="83" spans="1:12" ht="36" x14ac:dyDescent="0.25">
      <c r="A83" s="46"/>
      <c r="B83" s="48"/>
      <c r="C83" s="50"/>
      <c r="D83" s="62"/>
      <c r="E83" s="65"/>
      <c r="F83" s="68"/>
      <c r="G83" s="68"/>
      <c r="H83" s="55" t="s">
        <v>109</v>
      </c>
      <c r="I83" s="2" t="s">
        <v>110</v>
      </c>
      <c r="J83" s="32">
        <f t="shared" ref="J83:J88" si="16">+K83+L83</f>
        <v>63060000</v>
      </c>
      <c r="K83" s="33">
        <v>63060000</v>
      </c>
      <c r="L83" s="33">
        <v>0</v>
      </c>
    </row>
    <row r="84" spans="1:12" ht="36" x14ac:dyDescent="0.25">
      <c r="A84" s="46"/>
      <c r="B84" s="48"/>
      <c r="C84" s="50"/>
      <c r="D84" s="62"/>
      <c r="E84" s="65"/>
      <c r="F84" s="68"/>
      <c r="G84" s="68"/>
      <c r="H84" s="57"/>
      <c r="I84" s="2" t="s">
        <v>111</v>
      </c>
      <c r="J84" s="32">
        <f t="shared" si="16"/>
        <v>88284000</v>
      </c>
      <c r="K84" s="33">
        <v>88284000</v>
      </c>
      <c r="L84" s="33">
        <v>0</v>
      </c>
    </row>
    <row r="85" spans="1:12" ht="12" customHeight="1" x14ac:dyDescent="0.25">
      <c r="A85" s="46"/>
      <c r="B85" s="48"/>
      <c r="C85" s="50"/>
      <c r="D85" s="62"/>
      <c r="E85" s="65"/>
      <c r="F85" s="68"/>
      <c r="G85" s="68"/>
      <c r="H85" s="56"/>
      <c r="I85" s="2" t="s">
        <v>112</v>
      </c>
      <c r="J85" s="32">
        <f t="shared" si="16"/>
        <v>3979629587</v>
      </c>
      <c r="K85" s="33">
        <v>3979629587</v>
      </c>
      <c r="L85" s="33">
        <v>0</v>
      </c>
    </row>
    <row r="86" spans="1:12" ht="60" customHeight="1" x14ac:dyDescent="0.25">
      <c r="A86" s="46"/>
      <c r="B86" s="48"/>
      <c r="C86" s="50"/>
      <c r="D86" s="62"/>
      <c r="E86" s="65"/>
      <c r="F86" s="68"/>
      <c r="G86" s="68"/>
      <c r="H86" s="55" t="s">
        <v>113</v>
      </c>
      <c r="I86" s="2" t="s">
        <v>114</v>
      </c>
      <c r="J86" s="32">
        <v>119113333</v>
      </c>
      <c r="K86" s="33">
        <v>119113333</v>
      </c>
      <c r="L86" s="33">
        <v>0</v>
      </c>
    </row>
    <row r="87" spans="1:12" ht="36" x14ac:dyDescent="0.25">
      <c r="A87" s="46"/>
      <c r="B87" s="48"/>
      <c r="C87" s="50"/>
      <c r="D87" s="62"/>
      <c r="E87" s="65"/>
      <c r="F87" s="68"/>
      <c r="G87" s="68"/>
      <c r="H87" s="56"/>
      <c r="I87" s="2" t="s">
        <v>115</v>
      </c>
      <c r="J87" s="32">
        <v>128327100</v>
      </c>
      <c r="K87" s="33">
        <v>128327100</v>
      </c>
      <c r="L87" s="33"/>
    </row>
    <row r="88" spans="1:12" ht="36" x14ac:dyDescent="0.25">
      <c r="A88" s="46"/>
      <c r="B88" s="48"/>
      <c r="C88" s="50"/>
      <c r="D88" s="62"/>
      <c r="E88" s="65"/>
      <c r="F88" s="68"/>
      <c r="G88" s="68"/>
      <c r="H88" s="21" t="s">
        <v>116</v>
      </c>
      <c r="I88" s="2" t="s">
        <v>117</v>
      </c>
      <c r="J88" s="32">
        <f t="shared" si="16"/>
        <v>1092604746</v>
      </c>
      <c r="K88" s="33">
        <v>1092604746</v>
      </c>
      <c r="L88" s="33">
        <v>0</v>
      </c>
    </row>
    <row r="89" spans="1:12" ht="48" customHeight="1" x14ac:dyDescent="0.25">
      <c r="A89" s="46"/>
      <c r="B89" s="48"/>
      <c r="C89" s="50"/>
      <c r="D89" s="62"/>
      <c r="E89" s="65"/>
      <c r="F89" s="68"/>
      <c r="G89" s="68"/>
      <c r="H89" s="55" t="s">
        <v>118</v>
      </c>
      <c r="I89" s="2" t="s">
        <v>119</v>
      </c>
      <c r="J89" s="32">
        <v>2957009700</v>
      </c>
      <c r="K89" s="33">
        <v>2957009700</v>
      </c>
      <c r="L89" s="33">
        <v>0</v>
      </c>
    </row>
    <row r="90" spans="1:12" ht="24" x14ac:dyDescent="0.25">
      <c r="A90" s="46"/>
      <c r="B90" s="48"/>
      <c r="C90" s="50"/>
      <c r="D90" s="62"/>
      <c r="E90" s="65"/>
      <c r="F90" s="68"/>
      <c r="G90" s="68"/>
      <c r="H90" s="57"/>
      <c r="I90" s="2" t="s">
        <v>120</v>
      </c>
      <c r="J90" s="32">
        <v>635644800</v>
      </c>
      <c r="K90" s="33">
        <v>635644800</v>
      </c>
      <c r="L90" s="33"/>
    </row>
    <row r="91" spans="1:12" x14ac:dyDescent="0.25">
      <c r="A91" s="46"/>
      <c r="B91" s="48"/>
      <c r="C91" s="50"/>
      <c r="D91" s="62"/>
      <c r="E91" s="65"/>
      <c r="F91" s="68"/>
      <c r="G91" s="68"/>
      <c r="H91" s="56"/>
      <c r="I91" s="2" t="s">
        <v>121</v>
      </c>
      <c r="J91" s="32">
        <f>950728041+800000000</f>
        <v>1750728041</v>
      </c>
      <c r="K91" s="33">
        <v>950728041</v>
      </c>
      <c r="L91" s="33"/>
    </row>
    <row r="92" spans="1:12" ht="48" x14ac:dyDescent="0.25">
      <c r="A92" s="46"/>
      <c r="B92" s="48"/>
      <c r="C92" s="50"/>
      <c r="D92" s="62"/>
      <c r="E92" s="65"/>
      <c r="F92" s="68"/>
      <c r="G92" s="68"/>
      <c r="H92" s="21" t="s">
        <v>122</v>
      </c>
      <c r="I92" s="2" t="s">
        <v>123</v>
      </c>
      <c r="J92" s="32">
        <f>+K92+L92</f>
        <v>982434864</v>
      </c>
      <c r="K92" s="33">
        <v>982434864</v>
      </c>
      <c r="L92" s="33">
        <v>0</v>
      </c>
    </row>
    <row r="93" spans="1:12" ht="18.75" customHeight="1" x14ac:dyDescent="0.25">
      <c r="A93" s="46"/>
      <c r="B93" s="48"/>
      <c r="C93" s="50"/>
      <c r="D93" s="62"/>
      <c r="E93" s="65"/>
      <c r="F93" s="68"/>
      <c r="G93" s="68"/>
      <c r="H93" s="55" t="s">
        <v>124</v>
      </c>
      <c r="I93" s="2" t="s">
        <v>125</v>
      </c>
      <c r="J93" s="32">
        <v>907371795</v>
      </c>
      <c r="K93" s="33">
        <v>907371795</v>
      </c>
      <c r="L93" s="33">
        <v>0</v>
      </c>
    </row>
    <row r="94" spans="1:12" ht="36" x14ac:dyDescent="0.25">
      <c r="A94" s="46"/>
      <c r="B94" s="48"/>
      <c r="C94" s="50"/>
      <c r="D94" s="62"/>
      <c r="E94" s="65"/>
      <c r="F94" s="68"/>
      <c r="G94" s="68"/>
      <c r="H94" s="57"/>
      <c r="I94" s="2" t="s">
        <v>126</v>
      </c>
      <c r="J94" s="32">
        <v>178000000</v>
      </c>
      <c r="K94" s="33">
        <v>178000000</v>
      </c>
      <c r="L94" s="33">
        <v>0</v>
      </c>
    </row>
    <row r="95" spans="1:12" ht="36" x14ac:dyDescent="0.25">
      <c r="A95" s="46"/>
      <c r="B95" s="48"/>
      <c r="C95" s="50"/>
      <c r="D95" s="62"/>
      <c r="E95" s="65"/>
      <c r="F95" s="68"/>
      <c r="G95" s="68"/>
      <c r="H95" s="57"/>
      <c r="I95" s="2" t="s">
        <v>127</v>
      </c>
      <c r="J95" s="32">
        <v>183925000</v>
      </c>
      <c r="K95" s="33">
        <v>183925000</v>
      </c>
      <c r="L95" s="33">
        <v>0</v>
      </c>
    </row>
    <row r="96" spans="1:12" ht="36" x14ac:dyDescent="0.25">
      <c r="A96" s="46"/>
      <c r="B96" s="48"/>
      <c r="C96" s="50"/>
      <c r="D96" s="62"/>
      <c r="E96" s="65"/>
      <c r="F96" s="68"/>
      <c r="G96" s="68"/>
      <c r="H96" s="57"/>
      <c r="I96" s="2" t="s">
        <v>128</v>
      </c>
      <c r="J96" s="32">
        <v>647447510</v>
      </c>
      <c r="K96" s="33">
        <v>647447510</v>
      </c>
      <c r="L96" s="33">
        <v>0</v>
      </c>
    </row>
    <row r="97" spans="1:12" ht="24" x14ac:dyDescent="0.25">
      <c r="A97" s="46"/>
      <c r="B97" s="48"/>
      <c r="C97" s="50"/>
      <c r="D97" s="62"/>
      <c r="E97" s="65"/>
      <c r="F97" s="68"/>
      <c r="G97" s="68"/>
      <c r="H97" s="57"/>
      <c r="I97" s="2" t="s">
        <v>129</v>
      </c>
      <c r="J97" s="32">
        <f>9506685156-800000000</f>
        <v>8706685156</v>
      </c>
      <c r="K97" s="33">
        <v>9506685156</v>
      </c>
      <c r="L97" s="33">
        <v>0</v>
      </c>
    </row>
    <row r="98" spans="1:12" ht="36" x14ac:dyDescent="0.25">
      <c r="A98" s="46"/>
      <c r="B98" s="48"/>
      <c r="C98" s="50"/>
      <c r="D98" s="62"/>
      <c r="E98" s="65"/>
      <c r="F98" s="68"/>
      <c r="G98" s="68"/>
      <c r="H98" s="56"/>
      <c r="I98" s="2" t="s">
        <v>130</v>
      </c>
      <c r="J98" s="32">
        <v>849076200</v>
      </c>
      <c r="K98" s="33">
        <v>849076200</v>
      </c>
      <c r="L98" s="33">
        <v>0</v>
      </c>
    </row>
    <row r="99" spans="1:12" ht="48" customHeight="1" x14ac:dyDescent="0.25">
      <c r="A99" s="46"/>
      <c r="B99" s="48"/>
      <c r="C99" s="50"/>
      <c r="D99" s="62"/>
      <c r="E99" s="65"/>
      <c r="F99" s="68"/>
      <c r="G99" s="68"/>
      <c r="H99" s="55" t="s">
        <v>131</v>
      </c>
      <c r="I99" s="2" t="s">
        <v>132</v>
      </c>
      <c r="J99" s="32">
        <v>566641498</v>
      </c>
      <c r="K99" s="33">
        <v>566641498</v>
      </c>
      <c r="L99" s="33">
        <v>0</v>
      </c>
    </row>
    <row r="100" spans="1:12" ht="36" x14ac:dyDescent="0.25">
      <c r="A100" s="46"/>
      <c r="B100" s="48"/>
      <c r="C100" s="50"/>
      <c r="D100" s="62"/>
      <c r="E100" s="65"/>
      <c r="F100" s="68"/>
      <c r="G100" s="68"/>
      <c r="H100" s="57"/>
      <c r="I100" s="2" t="s">
        <v>133</v>
      </c>
      <c r="J100" s="32">
        <v>120886020</v>
      </c>
      <c r="K100" s="33">
        <v>120886020</v>
      </c>
      <c r="L100" s="33">
        <v>0</v>
      </c>
    </row>
    <row r="101" spans="1:12" ht="24" x14ac:dyDescent="0.25">
      <c r="A101" s="46"/>
      <c r="B101" s="48"/>
      <c r="C101" s="50"/>
      <c r="D101" s="62"/>
      <c r="E101" s="65"/>
      <c r="F101" s="68"/>
      <c r="G101" s="68"/>
      <c r="H101" s="57"/>
      <c r="I101" s="2" t="s">
        <v>134</v>
      </c>
      <c r="J101" s="32">
        <v>610070260</v>
      </c>
      <c r="K101" s="33">
        <v>610070260</v>
      </c>
      <c r="L101" s="33">
        <v>0</v>
      </c>
    </row>
    <row r="102" spans="1:12" ht="48" x14ac:dyDescent="0.25">
      <c r="A102" s="58"/>
      <c r="B102" s="59"/>
      <c r="C102" s="60"/>
      <c r="D102" s="63"/>
      <c r="E102" s="66"/>
      <c r="F102" s="69"/>
      <c r="G102" s="69"/>
      <c r="H102" s="56"/>
      <c r="I102" s="2" t="s">
        <v>135</v>
      </c>
      <c r="J102" s="32">
        <v>346897182</v>
      </c>
      <c r="K102" s="33">
        <v>346897182</v>
      </c>
      <c r="L102" s="33">
        <v>0</v>
      </c>
    </row>
    <row r="103" spans="1:12" x14ac:dyDescent="0.25">
      <c r="A103" s="72" t="s">
        <v>136</v>
      </c>
      <c r="B103" s="73" t="s">
        <v>137</v>
      </c>
      <c r="C103" s="74" t="s">
        <v>138</v>
      </c>
      <c r="D103" s="75" t="s">
        <v>139</v>
      </c>
      <c r="E103" s="76">
        <f t="shared" si="1"/>
        <v>58917215370</v>
      </c>
      <c r="F103" s="77">
        <v>58917215370</v>
      </c>
      <c r="G103" s="77">
        <v>0</v>
      </c>
      <c r="H103" s="55" t="s">
        <v>140</v>
      </c>
      <c r="I103" s="2" t="s">
        <v>141</v>
      </c>
      <c r="J103" s="32">
        <f t="shared" ref="J103" si="17">+K103+L103</f>
        <v>3956504730</v>
      </c>
      <c r="K103" s="33">
        <v>3956504730</v>
      </c>
      <c r="L103" s="33">
        <v>0</v>
      </c>
    </row>
    <row r="104" spans="1:12" ht="24" x14ac:dyDescent="0.25">
      <c r="A104" s="72"/>
      <c r="B104" s="73"/>
      <c r="C104" s="74"/>
      <c r="D104" s="75"/>
      <c r="E104" s="76"/>
      <c r="F104" s="77"/>
      <c r="G104" s="77"/>
      <c r="H104" s="57"/>
      <c r="I104" s="2" t="s">
        <v>142</v>
      </c>
      <c r="J104" s="32">
        <f t="shared" si="10"/>
        <v>12879534990</v>
      </c>
      <c r="K104" s="33">
        <v>12879534990</v>
      </c>
      <c r="L104" s="33">
        <v>0</v>
      </c>
    </row>
    <row r="105" spans="1:12" x14ac:dyDescent="0.25">
      <c r="A105" s="72"/>
      <c r="B105" s="73"/>
      <c r="C105" s="74"/>
      <c r="D105" s="75"/>
      <c r="E105" s="76"/>
      <c r="F105" s="77"/>
      <c r="G105" s="77"/>
      <c r="H105" s="57"/>
      <c r="I105" s="2" t="s">
        <v>143</v>
      </c>
      <c r="J105" s="32">
        <f t="shared" ref="J105" si="18">+K105+L105</f>
        <v>39881175650</v>
      </c>
      <c r="K105" s="33">
        <v>39881175650</v>
      </c>
      <c r="L105" s="33">
        <v>0</v>
      </c>
    </row>
    <row r="106" spans="1:12" ht="24" x14ac:dyDescent="0.25">
      <c r="A106" s="72"/>
      <c r="B106" s="73"/>
      <c r="C106" s="74"/>
      <c r="D106" s="75"/>
      <c r="E106" s="76"/>
      <c r="F106" s="77"/>
      <c r="G106" s="77"/>
      <c r="H106" s="56"/>
      <c r="I106" s="2" t="s">
        <v>144</v>
      </c>
      <c r="J106" s="32">
        <f t="shared" si="10"/>
        <v>2200000000</v>
      </c>
      <c r="K106" s="33">
        <v>2200000000</v>
      </c>
      <c r="L106" s="33">
        <v>0</v>
      </c>
    </row>
    <row r="107" spans="1:12" ht="24" customHeight="1" x14ac:dyDescent="0.25">
      <c r="A107" s="72" t="s">
        <v>97</v>
      </c>
      <c r="B107" s="73" t="s">
        <v>145</v>
      </c>
      <c r="C107" s="74" t="s">
        <v>146</v>
      </c>
      <c r="D107" s="75" t="s">
        <v>147</v>
      </c>
      <c r="E107" s="76">
        <f t="shared" si="1"/>
        <v>15017661079</v>
      </c>
      <c r="F107" s="77">
        <v>15017661079</v>
      </c>
      <c r="G107" s="81">
        <v>0</v>
      </c>
      <c r="H107" s="84" t="s">
        <v>148</v>
      </c>
      <c r="I107" s="31" t="s">
        <v>149</v>
      </c>
      <c r="J107" s="32">
        <f t="shared" si="10"/>
        <v>11566364239</v>
      </c>
      <c r="K107" s="33">
        <f>12766364239-1200000000</f>
        <v>11566364239</v>
      </c>
      <c r="L107" s="33">
        <v>0</v>
      </c>
    </row>
    <row r="108" spans="1:12" ht="36" x14ac:dyDescent="0.25">
      <c r="A108" s="72"/>
      <c r="B108" s="73"/>
      <c r="C108" s="74"/>
      <c r="D108" s="75"/>
      <c r="E108" s="76"/>
      <c r="F108" s="77"/>
      <c r="G108" s="81"/>
      <c r="H108" s="84"/>
      <c r="I108" s="31" t="s">
        <v>150</v>
      </c>
      <c r="J108" s="32">
        <f t="shared" si="10"/>
        <v>391980960</v>
      </c>
      <c r="K108" s="33">
        <v>391980960</v>
      </c>
      <c r="L108" s="33">
        <v>0</v>
      </c>
    </row>
    <row r="109" spans="1:12" ht="24" x14ac:dyDescent="0.25">
      <c r="A109" s="72"/>
      <c r="B109" s="73"/>
      <c r="C109" s="74"/>
      <c r="D109" s="75"/>
      <c r="E109" s="76"/>
      <c r="F109" s="77"/>
      <c r="G109" s="81"/>
      <c r="H109" s="84"/>
      <c r="I109" s="31" t="s">
        <v>151</v>
      </c>
      <c r="J109" s="32">
        <f>+K109+L109</f>
        <v>1859315880</v>
      </c>
      <c r="K109" s="33">
        <v>1859315880</v>
      </c>
      <c r="L109" s="33">
        <v>0</v>
      </c>
    </row>
    <row r="110" spans="1:12" ht="24" x14ac:dyDescent="0.25">
      <c r="A110" s="72"/>
      <c r="B110" s="73"/>
      <c r="C110" s="74"/>
      <c r="D110" s="75"/>
      <c r="E110" s="76"/>
      <c r="F110" s="77"/>
      <c r="G110" s="77"/>
      <c r="H110" s="24" t="s">
        <v>61</v>
      </c>
      <c r="I110" s="2" t="s">
        <v>62</v>
      </c>
      <c r="J110" s="32">
        <f t="shared" si="10"/>
        <v>1200000000</v>
      </c>
      <c r="K110" s="33">
        <v>1200000000</v>
      </c>
      <c r="L110" s="33">
        <v>0</v>
      </c>
    </row>
    <row r="111" spans="1:12" ht="24" x14ac:dyDescent="0.25">
      <c r="A111" s="72" t="s">
        <v>152</v>
      </c>
      <c r="B111" s="73" t="s">
        <v>153</v>
      </c>
      <c r="C111" s="74" t="s">
        <v>154</v>
      </c>
      <c r="D111" s="75" t="s">
        <v>155</v>
      </c>
      <c r="E111" s="76">
        <f t="shared" si="1"/>
        <v>15070965171</v>
      </c>
      <c r="F111" s="77">
        <v>15070965171</v>
      </c>
      <c r="G111" s="77">
        <v>0</v>
      </c>
      <c r="H111" s="55" t="s">
        <v>156</v>
      </c>
      <c r="I111" s="2" t="s">
        <v>157</v>
      </c>
      <c r="J111" s="32">
        <f t="shared" si="10"/>
        <v>14370965171</v>
      </c>
      <c r="K111" s="33">
        <v>14370965171</v>
      </c>
      <c r="L111" s="33">
        <v>0</v>
      </c>
    </row>
    <row r="112" spans="1:12" ht="24" x14ac:dyDescent="0.25">
      <c r="A112" s="72"/>
      <c r="B112" s="73"/>
      <c r="C112" s="74"/>
      <c r="D112" s="75"/>
      <c r="E112" s="76"/>
      <c r="F112" s="77"/>
      <c r="G112" s="77"/>
      <c r="H112" s="57"/>
      <c r="I112" s="2" t="s">
        <v>158</v>
      </c>
      <c r="J112" s="32">
        <f t="shared" ref="J112" si="19">+K112+L112</f>
        <v>200000000</v>
      </c>
      <c r="K112" s="33">
        <v>200000000</v>
      </c>
      <c r="L112" s="33">
        <v>0</v>
      </c>
    </row>
    <row r="113" spans="1:12" ht="24" x14ac:dyDescent="0.25">
      <c r="A113" s="72"/>
      <c r="B113" s="73"/>
      <c r="C113" s="74"/>
      <c r="D113" s="75"/>
      <c r="E113" s="76"/>
      <c r="F113" s="77"/>
      <c r="G113" s="77"/>
      <c r="H113" s="57"/>
      <c r="I113" s="2" t="s">
        <v>159</v>
      </c>
      <c r="J113" s="32">
        <f t="shared" ref="J113" si="20">+K113+L113</f>
        <v>500000000</v>
      </c>
      <c r="K113" s="33">
        <v>500000000</v>
      </c>
      <c r="L113" s="33">
        <v>0</v>
      </c>
    </row>
    <row r="114" spans="1:12" ht="72" x14ac:dyDescent="0.25">
      <c r="A114" s="3" t="s">
        <v>152</v>
      </c>
      <c r="B114" s="4" t="s">
        <v>160</v>
      </c>
      <c r="C114" s="6" t="s">
        <v>161</v>
      </c>
      <c r="D114" s="10" t="s">
        <v>162</v>
      </c>
      <c r="E114" s="8">
        <f t="shared" si="1"/>
        <v>5275210925</v>
      </c>
      <c r="F114" s="9">
        <v>5275210925</v>
      </c>
      <c r="G114" s="9">
        <v>0</v>
      </c>
      <c r="H114" s="21" t="s">
        <v>163</v>
      </c>
      <c r="I114" s="2" t="s">
        <v>164</v>
      </c>
      <c r="J114" s="32">
        <f t="shared" si="10"/>
        <v>5275210925</v>
      </c>
      <c r="K114" s="33">
        <v>5275210925</v>
      </c>
      <c r="L114" s="33">
        <v>0</v>
      </c>
    </row>
    <row r="115" spans="1:12" x14ac:dyDescent="0.25">
      <c r="A115" s="82"/>
      <c r="B115" s="82"/>
      <c r="C115" s="82"/>
      <c r="D115" s="83"/>
      <c r="E115" s="11">
        <f>+SUM(E3:E114)</f>
        <v>1485146818000</v>
      </c>
      <c r="F115" s="11">
        <f>+SUM(F3:F114)</f>
        <v>1285146818000</v>
      </c>
      <c r="G115" s="11">
        <f>+SUM(G3:G114)</f>
        <v>200000000000</v>
      </c>
      <c r="H115" s="19"/>
      <c r="I115" s="16"/>
      <c r="J115" s="36">
        <f>+SUM(J3:J114)</f>
        <v>1485146818000</v>
      </c>
      <c r="K115" s="36">
        <f>+SUM(K3:K114)</f>
        <v>1285146818000</v>
      </c>
      <c r="L115" s="36">
        <f>+SUM(L3:L114)</f>
        <v>200000000000</v>
      </c>
    </row>
    <row r="116" spans="1:12" x14ac:dyDescent="0.25">
      <c r="J116" s="17"/>
      <c r="K116" s="17"/>
      <c r="L116" s="17"/>
    </row>
    <row r="117" spans="1:12" x14ac:dyDescent="0.25">
      <c r="J117" s="17"/>
      <c r="K117" s="17"/>
      <c r="L117" s="17"/>
    </row>
  </sheetData>
  <autoFilter ref="A2:M115" xr:uid="{23B55704-1D9D-4E58-A4F8-4857A2126BD0}"/>
  <mergeCells count="150">
    <mergeCell ref="H17:H19"/>
    <mergeCell ref="H54:H58"/>
    <mergeCell ref="H83:H85"/>
    <mergeCell ref="H28:H35"/>
    <mergeCell ref="H25:H27"/>
    <mergeCell ref="H41:H42"/>
    <mergeCell ref="H43:H45"/>
    <mergeCell ref="H36:H37"/>
    <mergeCell ref="H75:H78"/>
    <mergeCell ref="H11:H15"/>
    <mergeCell ref="H46:H47"/>
    <mergeCell ref="H20:H21"/>
    <mergeCell ref="H22:H24"/>
    <mergeCell ref="H60:H64"/>
    <mergeCell ref="H69:H73"/>
    <mergeCell ref="F68:F73"/>
    <mergeCell ref="G68:G73"/>
    <mergeCell ref="A49:A50"/>
    <mergeCell ref="G51:G53"/>
    <mergeCell ref="A11:A15"/>
    <mergeCell ref="B11:B15"/>
    <mergeCell ref="C11:C15"/>
    <mergeCell ref="D11:D15"/>
    <mergeCell ref="C68:C73"/>
    <mergeCell ref="D68:D73"/>
    <mergeCell ref="E68:E73"/>
    <mergeCell ref="G54:G65"/>
    <mergeCell ref="A41:A47"/>
    <mergeCell ref="B41:B47"/>
    <mergeCell ref="C41:C47"/>
    <mergeCell ref="D41:D47"/>
    <mergeCell ref="E41:E47"/>
    <mergeCell ref="F41:F47"/>
    <mergeCell ref="H103:H106"/>
    <mergeCell ref="H79:H81"/>
    <mergeCell ref="H66:H67"/>
    <mergeCell ref="H111:H113"/>
    <mergeCell ref="H107:H109"/>
    <mergeCell ref="H51:H53"/>
    <mergeCell ref="A66:A67"/>
    <mergeCell ref="B66:B67"/>
    <mergeCell ref="C66:C67"/>
    <mergeCell ref="D66:D67"/>
    <mergeCell ref="E66:E67"/>
    <mergeCell ref="F66:F67"/>
    <mergeCell ref="B51:B53"/>
    <mergeCell ref="A54:A65"/>
    <mergeCell ref="B54:B65"/>
    <mergeCell ref="C54:C65"/>
    <mergeCell ref="G103:G106"/>
    <mergeCell ref="A111:A113"/>
    <mergeCell ref="B111:B113"/>
    <mergeCell ref="C111:C113"/>
    <mergeCell ref="D111:D113"/>
    <mergeCell ref="E111:E113"/>
    <mergeCell ref="F111:F113"/>
    <mergeCell ref="G111:G113"/>
    <mergeCell ref="A115:D115"/>
    <mergeCell ref="A39:A40"/>
    <mergeCell ref="B39:B40"/>
    <mergeCell ref="C39:C40"/>
    <mergeCell ref="D39:D40"/>
    <mergeCell ref="E39:E40"/>
    <mergeCell ref="F39:F40"/>
    <mergeCell ref="G39:G40"/>
    <mergeCell ref="E54:E65"/>
    <mergeCell ref="F54:F65"/>
    <mergeCell ref="B49:B50"/>
    <mergeCell ref="C49:C50"/>
    <mergeCell ref="D49:D50"/>
    <mergeCell ref="E49:E50"/>
    <mergeCell ref="F49:F50"/>
    <mergeCell ref="G49:G50"/>
    <mergeCell ref="C51:C53"/>
    <mergeCell ref="D51:D53"/>
    <mergeCell ref="E51:E53"/>
    <mergeCell ref="F51:F53"/>
    <mergeCell ref="A103:A106"/>
    <mergeCell ref="B103:B106"/>
    <mergeCell ref="C103:C106"/>
    <mergeCell ref="D103:D106"/>
    <mergeCell ref="A20:A24"/>
    <mergeCell ref="B20:B24"/>
    <mergeCell ref="C20:C24"/>
    <mergeCell ref="G107:G110"/>
    <mergeCell ref="A68:A73"/>
    <mergeCell ref="B68:B73"/>
    <mergeCell ref="G66:G67"/>
    <mergeCell ref="E103:E106"/>
    <mergeCell ref="F103:F106"/>
    <mergeCell ref="A107:A110"/>
    <mergeCell ref="B107:B110"/>
    <mergeCell ref="C107:C110"/>
    <mergeCell ref="D107:D110"/>
    <mergeCell ref="E107:E110"/>
    <mergeCell ref="F107:F110"/>
    <mergeCell ref="D20:D24"/>
    <mergeCell ref="E20:E24"/>
    <mergeCell ref="D54:D65"/>
    <mergeCell ref="G41:G47"/>
    <mergeCell ref="A51:A53"/>
    <mergeCell ref="F20:F24"/>
    <mergeCell ref="G20:G24"/>
    <mergeCell ref="E11:E15"/>
    <mergeCell ref="F11:F15"/>
    <mergeCell ref="G11:G15"/>
    <mergeCell ref="A17:A19"/>
    <mergeCell ref="B17:B19"/>
    <mergeCell ref="C17:C19"/>
    <mergeCell ref="D17:D19"/>
    <mergeCell ref="E17:E19"/>
    <mergeCell ref="F17:F19"/>
    <mergeCell ref="G17:G19"/>
    <mergeCell ref="J1:L1"/>
    <mergeCell ref="A6:A10"/>
    <mergeCell ref="B6:B10"/>
    <mergeCell ref="C6:C10"/>
    <mergeCell ref="D6:D10"/>
    <mergeCell ref="E6:E10"/>
    <mergeCell ref="F6:F10"/>
    <mergeCell ref="G6:G10"/>
    <mergeCell ref="A3:A5"/>
    <mergeCell ref="B3:B5"/>
    <mergeCell ref="C3:C5"/>
    <mergeCell ref="D3:D5"/>
    <mergeCell ref="E3:E5"/>
    <mergeCell ref="F3:F5"/>
    <mergeCell ref="G3:G5"/>
    <mergeCell ref="E1:G1"/>
    <mergeCell ref="H6:H8"/>
    <mergeCell ref="H3:H5"/>
    <mergeCell ref="A25:A38"/>
    <mergeCell ref="B25:B38"/>
    <mergeCell ref="C25:C38"/>
    <mergeCell ref="D25:D38"/>
    <mergeCell ref="E25:E38"/>
    <mergeCell ref="H86:H87"/>
    <mergeCell ref="H89:H91"/>
    <mergeCell ref="H93:H98"/>
    <mergeCell ref="H99:H102"/>
    <mergeCell ref="A75:A102"/>
    <mergeCell ref="B75:B102"/>
    <mergeCell ref="C75:C102"/>
    <mergeCell ref="D75:D102"/>
    <mergeCell ref="E75:E102"/>
    <mergeCell ref="F75:F102"/>
    <mergeCell ref="G75:G102"/>
    <mergeCell ref="F25:F38"/>
    <mergeCell ref="G25:G38"/>
    <mergeCell ref="H39:H4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36355C61BE9304F8C6C046D93B098C0" ma:contentTypeVersion="15" ma:contentTypeDescription="Crear nuevo documento." ma:contentTypeScope="" ma:versionID="d2799095b4b8369d57edec032e16a746">
  <xsd:schema xmlns:xsd="http://www.w3.org/2001/XMLSchema" xmlns:xs="http://www.w3.org/2001/XMLSchema" xmlns:p="http://schemas.microsoft.com/office/2006/metadata/properties" xmlns:ns2="85deeb88-0a09-4023-bd20-c960ad2e2113" xmlns:ns3="d51fc9c0-e4ae-458f-a128-e6e2c0f77f12" targetNamespace="http://schemas.microsoft.com/office/2006/metadata/properties" ma:root="true" ma:fieldsID="3295581cca77cf61e9da6b76b8523f51" ns2:_="" ns3:_="">
    <xsd:import namespace="85deeb88-0a09-4023-bd20-c960ad2e2113"/>
    <xsd:import namespace="d51fc9c0-e4ae-458f-a128-e6e2c0f77f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eeb88-0a09-4023-bd20-c960ad2e21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c427b5ec-ef2e-485d-a942-29e3b2b0a2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fc9c0-e4ae-458f-a128-e6e2c0f77f1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f7b1aec-988c-4a8c-b8b9-7c10bbc220a0}" ma:internalName="TaxCatchAll" ma:showField="CatchAllData" ma:web="d51fc9c0-e4ae-458f-a128-e6e2c0f77f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deeb88-0a09-4023-bd20-c960ad2e2113">
      <Terms xmlns="http://schemas.microsoft.com/office/infopath/2007/PartnerControls"/>
    </lcf76f155ced4ddcb4097134ff3c332f>
    <TaxCatchAll xmlns="d51fc9c0-e4ae-458f-a128-e6e2c0f77f1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0DB4BB-65EE-4718-9701-466E26314E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deeb88-0a09-4023-bd20-c960ad2e2113"/>
    <ds:schemaRef ds:uri="d51fc9c0-e4ae-458f-a128-e6e2c0f77f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75F629-FD32-4E80-BF3A-5172FE443C1D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85deeb88-0a09-4023-bd20-c960ad2e2113"/>
    <ds:schemaRef ds:uri="http://schemas.microsoft.com/office/2006/metadata/properties"/>
    <ds:schemaRef ds:uri="http://purl.org/dc/dcmitype/"/>
    <ds:schemaRef ds:uri="http://schemas.openxmlformats.org/package/2006/metadata/core-properties"/>
    <ds:schemaRef ds:uri="d51fc9c0-e4ae-458f-a128-e6e2c0f77f12"/>
  </ds:schemaRefs>
</ds:datastoreItem>
</file>

<file path=customXml/itemProps3.xml><?xml version="1.0" encoding="utf-8"?>
<ds:datastoreItem xmlns:ds="http://schemas.openxmlformats.org/officeDocument/2006/customXml" ds:itemID="{6FF70166-F7D0-4B9D-BD3B-9F8D244A72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Agenda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David Arias Vasquez</dc:creator>
  <cp:keywords/>
  <dc:description/>
  <cp:lastModifiedBy>Juan David Arias Vasquez</cp:lastModifiedBy>
  <cp:revision/>
  <dcterms:created xsi:type="dcterms:W3CDTF">2025-12-12T19:29:46Z</dcterms:created>
  <dcterms:modified xsi:type="dcterms:W3CDTF">2026-01-08T22:14:42Z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0x010100136355C61BE9304F8C6C046D93B098C0</vt:lpwstr>
  </property>
  <property fmtid="{D5CDD505-2E9C-101B-9397-08002B2CF9AE}" pid="3" name="MediaServiceImageTags">
    <vt:lpwstr/>
  </property>
</Properties>
</file>