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rtta\Documents\"/>
    </mc:Choice>
  </mc:AlternateContent>
  <bookViews>
    <workbookView xWindow="0" yWindow="0" windowWidth="19200" windowHeight="7230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M24" i="1" l="1"/>
  <c r="M23" i="1"/>
  <c r="M18" i="1"/>
  <c r="M16" i="1"/>
  <c r="M15" i="1"/>
  <c r="M14" i="1"/>
  <c r="M13" i="1"/>
  <c r="M12" i="1"/>
  <c r="K14" i="1"/>
  <c r="K13" i="1"/>
  <c r="K12" i="1"/>
  <c r="M11" i="1"/>
  <c r="K11" i="1"/>
  <c r="L24" i="1" l="1"/>
  <c r="J22" i="1"/>
  <c r="J12" i="1"/>
  <c r="L23" i="1" l="1"/>
  <c r="L22" i="1"/>
  <c r="L21" i="1"/>
  <c r="L20" i="1"/>
  <c r="L18" i="1"/>
  <c r="L16" i="1"/>
  <c r="L15" i="1"/>
  <c r="L14" i="1"/>
  <c r="L13" i="1"/>
  <c r="L12" i="1"/>
  <c r="L11" i="1"/>
  <c r="J24" i="1"/>
  <c r="J23" i="1"/>
  <c r="J21" i="1"/>
  <c r="J20" i="1"/>
  <c r="J18" i="1"/>
  <c r="J16" i="1"/>
  <c r="J15" i="1"/>
  <c r="J14" i="1"/>
  <c r="J13" i="1"/>
  <c r="J11" i="1"/>
  <c r="M19" i="1"/>
  <c r="K19" i="1"/>
  <c r="I19" i="1"/>
  <c r="H19" i="1"/>
  <c r="G19" i="1"/>
  <c r="M17" i="1"/>
  <c r="K17" i="1"/>
  <c r="I17" i="1"/>
  <c r="H17" i="1"/>
  <c r="G17" i="1"/>
  <c r="M10" i="1"/>
  <c r="K10" i="1"/>
  <c r="I10" i="1"/>
  <c r="H10" i="1"/>
  <c r="G10" i="1"/>
  <c r="J17" i="1" l="1"/>
  <c r="H9" i="1"/>
  <c r="H27" i="1" s="1"/>
  <c r="J10" i="1"/>
  <c r="L10" i="1"/>
  <c r="J19" i="1"/>
  <c r="L19" i="1"/>
  <c r="K9" i="1"/>
  <c r="K27" i="1" s="1"/>
  <c r="L17" i="1"/>
  <c r="G9" i="1"/>
  <c r="G27" i="1" s="1"/>
  <c r="I9" i="1"/>
  <c r="I27" i="1" s="1"/>
  <c r="M9" i="1"/>
  <c r="M27" i="1" s="1"/>
  <c r="J9" i="1" l="1"/>
  <c r="J27" i="1" s="1"/>
  <c r="L9" i="1"/>
  <c r="L27" i="1" s="1"/>
</calcChain>
</file>

<file path=xl/sharedStrings.xml><?xml version="1.0" encoding="utf-8"?>
<sst xmlns="http://schemas.openxmlformats.org/spreadsheetml/2006/main" count="103" uniqueCount="49">
  <si>
    <t>Año Fiscal:</t>
  </si>
  <si>
    <t>Vigencia:</t>
  </si>
  <si>
    <t>Actual</t>
  </si>
  <si>
    <t>Periodo:</t>
  </si>
  <si>
    <t>TIPO</t>
  </si>
  <si>
    <t>CTA</t>
  </si>
  <si>
    <t>SUB
CTA</t>
  </si>
  <si>
    <t>OBJ</t>
  </si>
  <si>
    <t>ORD</t>
  </si>
  <si>
    <t>DESCRIPCION</t>
  </si>
  <si>
    <t>APR. VIGENTE</t>
  </si>
  <si>
    <t>CDP</t>
  </si>
  <si>
    <t>COMPROMISO</t>
  </si>
  <si>
    <t>OBLIGACION</t>
  </si>
  <si>
    <t>PAGOS</t>
  </si>
  <si>
    <t>A</t>
  </si>
  <si>
    <t>1</t>
  </si>
  <si>
    <t>0</t>
  </si>
  <si>
    <t>SUELDOS DE PERSONAL DE NOMINA</t>
  </si>
  <si>
    <t>4</t>
  </si>
  <si>
    <t>PRIMA TECNICA</t>
  </si>
  <si>
    <t>5</t>
  </si>
  <si>
    <t>OTROS</t>
  </si>
  <si>
    <t>9</t>
  </si>
  <si>
    <t>HORAS EXTRAS, DIAS FESTIVOS E INDEMNIZACION POR VACACIONES</t>
  </si>
  <si>
    <t>2</t>
  </si>
  <si>
    <t>SERVICIOS PERSONALES INDIRECTOS</t>
  </si>
  <si>
    <t>CONTRIBUCIONES INHERENTES A LA NOMINA SECTOR PRIVADO Y PUBLICO</t>
  </si>
  <si>
    <t>ADQUISICION DE BIENES Y SERVICIOS</t>
  </si>
  <si>
    <t>3</t>
  </si>
  <si>
    <t>CUOTA DE AUDITAJE CONTRANAL</t>
  </si>
  <si>
    <t>BONOS PENSIONALES</t>
  </si>
  <si>
    <t>7</t>
  </si>
  <si>
    <t>AUXILIOS FUNERARIOS</t>
  </si>
  <si>
    <t>33</t>
  </si>
  <si>
    <t>PLANES COMPLEMENTARIOS DE SALUD LEY 314 DE 1996</t>
  </si>
  <si>
    <t>6</t>
  </si>
  <si>
    <t>SENTENCIAS Y CONCILIACIONES</t>
  </si>
  <si>
    <t>26</t>
  </si>
  <si>
    <t>PROVISION PARA GASTOS INSTITUCIONALES Y/O SECTORIALES CONTINGENTES - PREVIO CONCEPTO DGPPN</t>
  </si>
  <si>
    <t>FUNCIONAMIENTO</t>
  </si>
  <si>
    <t>GASTOS DE PERSONAL</t>
  </si>
  <si>
    <t>GASTOS GENERALES</t>
  </si>
  <si>
    <t>TRANSFERENCIAS CORRIENTES</t>
  </si>
  <si>
    <t>% COMP</t>
  </si>
  <si>
    <t>% OBLIG</t>
  </si>
  <si>
    <t>MINISTERIO DE TECNOLOGIAS DE LA INFORMACION Y LAS COMUNICACIONES</t>
  </si>
  <si>
    <t>*Fuente: Subdireccion Financiera - Grupo de Presupuesto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</si>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</sst>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6"/>
      <color rgb="FF000000"/>
      <name val="Times New Roman"/>
      <family val="1"/>
    </font>
    <font>
      <sz val="1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 applyFont="1" applyFill="1" applyBorder="1"/>
    <xf numFmtId="0" fontId="2" fillId="2" borderId="0" xfId="0" applyFont="1" applyFill="1" applyBorder="1"/>
    <xf numFmtId="7" fontId="3" fillId="0" borderId="0" xfId="0" applyNumberFormat="1" applyFont="1" applyFill="1" applyBorder="1"/>
    <xf numFmtId="10" fontId="3" fillId="0" borderId="0" xfId="1" applyNumberFormat="1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5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10" fontId="7" fillId="0" borderId="1" xfId="1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left" vertical="center" wrapText="1" readingOrder="1"/>
    </xf>
    <xf numFmtId="164" fontId="8" fillId="2" borderId="1" xfId="0" applyNumberFormat="1" applyFont="1" applyFill="1" applyBorder="1" applyAlignment="1">
      <alignment horizontal="right" vertical="center" wrapText="1" readingOrder="1"/>
    </xf>
    <xf numFmtId="10" fontId="8" fillId="2" borderId="1" xfId="1" applyNumberFormat="1" applyFont="1" applyFill="1" applyBorder="1" applyAlignment="1">
      <alignment horizontal="right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left" vertical="center" wrapText="1" readingOrder="1"/>
    </xf>
    <xf numFmtId="164" fontId="9" fillId="0" borderId="1" xfId="0" applyNumberFormat="1" applyFont="1" applyFill="1" applyBorder="1" applyAlignment="1">
      <alignment horizontal="right" vertical="center" wrapText="1" readingOrder="1"/>
    </xf>
    <xf numFmtId="10" fontId="9" fillId="0" borderId="1" xfId="1" applyNumberFormat="1" applyFont="1" applyFill="1" applyBorder="1" applyAlignment="1">
      <alignment horizontal="right" vertical="center" wrapText="1" readingOrder="1"/>
    </xf>
    <xf numFmtId="10" fontId="8" fillId="2" borderId="1" xfId="0" applyNumberFormat="1" applyFont="1" applyFill="1" applyBorder="1" applyAlignment="1">
      <alignment horizontal="right" vertical="center" wrapText="1" readingOrder="1"/>
    </xf>
    <xf numFmtId="10" fontId="2" fillId="2" borderId="0" xfId="0" applyNumberFormat="1" applyFont="1" applyFill="1" applyBorder="1"/>
    <xf numFmtId="0" fontId="4" fillId="0" borderId="2" xfId="0" applyNumberFormat="1" applyFont="1" applyFill="1" applyBorder="1" applyAlignment="1">
      <alignment horizontal="center" vertical="center" readingOrder="1"/>
    </xf>
    <xf numFmtId="0" fontId="4" fillId="0" borderId="3" xfId="0" applyNumberFormat="1" applyFont="1" applyFill="1" applyBorder="1" applyAlignment="1">
      <alignment horizontal="center" vertical="center" readingOrder="1"/>
    </xf>
    <xf numFmtId="0" fontId="4" fillId="0" borderId="4" xfId="0" applyNumberFormat="1" applyFont="1" applyFill="1" applyBorder="1" applyAlignment="1">
      <alignment horizontal="center" vertical="center" readingOrder="1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2</xdr:row>
      <xdr:rowOff>15240</xdr:rowOff>
    </xdr:from>
    <xdr:to>
      <xdr:col>5</xdr:col>
      <xdr:colOff>201930</xdr:colOff>
      <xdr:row>4</xdr:row>
      <xdr:rowOff>182880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72440"/>
          <a:ext cx="198882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289560</xdr:colOff>
      <xdr:row>0</xdr:row>
      <xdr:rowOff>60960</xdr:rowOff>
    </xdr:from>
    <xdr:to>
      <xdr:col>12</xdr:col>
      <xdr:colOff>1555115</xdr:colOff>
      <xdr:row>6</xdr:row>
      <xdr:rowOff>91440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8540" y="60960"/>
          <a:ext cx="2006600" cy="1706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topLeftCell="F14" workbookViewId="0">
      <selection activeCell="N27" sqref="N27"/>
    </sheetView>
  </sheetViews>
  <sheetFormatPr baseColWidth="10" defaultColWidth="11.5703125" defaultRowHeight="15" x14ac:dyDescent="0.25"/>
  <cols>
    <col min="1" max="1" width="4.5703125" style="5" customWidth="1"/>
    <col min="2" max="5" width="5.42578125" style="5" customWidth="1"/>
    <col min="6" max="6" width="27.5703125" style="5" customWidth="1"/>
    <col min="7" max="7" width="24.85546875" style="5" customWidth="1"/>
    <col min="8" max="8" width="25.28515625" style="5" customWidth="1"/>
    <col min="9" max="9" width="25.7109375" style="5" customWidth="1"/>
    <col min="10" max="10" width="10.42578125" style="3" customWidth="1"/>
    <col min="11" max="11" width="25.140625" style="5" bestFit="1" customWidth="1"/>
    <col min="12" max="12" width="10.28515625" style="3" bestFit="1" customWidth="1"/>
    <col min="13" max="13" width="25.140625" style="5" bestFit="1" customWidth="1"/>
    <col min="14" max="14" width="16.42578125" style="5" customWidth="1"/>
    <col min="15" max="15" width="8.140625" style="5" customWidth="1"/>
    <col min="16" max="16384" width="11.5703125" style="5"/>
  </cols>
  <sheetData>
    <row r="1" spans="1:14" ht="15.75" thickBot="1" x14ac:dyDescent="0.3"/>
    <row r="2" spans="1:14" ht="21" thickBot="1" x14ac:dyDescent="0.3">
      <c r="F2" s="19" t="s">
        <v>46</v>
      </c>
      <c r="G2" s="20"/>
      <c r="H2" s="20"/>
      <c r="I2" s="20"/>
      <c r="J2" s="20"/>
      <c r="K2" s="21"/>
    </row>
    <row r="3" spans="1:14" ht="20.25" x14ac:dyDescent="0.25">
      <c r="G3" s="4" t="s">
        <v>0</v>
      </c>
      <c r="H3" s="4">
        <v>2015</v>
      </c>
    </row>
    <row r="4" spans="1:14" ht="20.25" x14ac:dyDescent="0.25">
      <c r="G4" s="4" t="s">
        <v>1</v>
      </c>
      <c r="H4" s="4" t="s">
        <v>2</v>
      </c>
    </row>
    <row r="5" spans="1:14" ht="20.25" x14ac:dyDescent="0.25">
      <c r="G5" s="4" t="s">
        <v>3</v>
      </c>
      <c r="H5" s="4" t="s">
        <v>48</v>
      </c>
    </row>
    <row r="6" spans="1:14" x14ac:dyDescent="0.25">
      <c r="I6" s="2"/>
    </row>
    <row r="8" spans="1:14" s="6" customFormat="1" ht="25.5" x14ac:dyDescent="0.2">
      <c r="A8" s="7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8" t="s">
        <v>44</v>
      </c>
      <c r="K8" s="7" t="s">
        <v>13</v>
      </c>
      <c r="L8" s="8" t="s">
        <v>45</v>
      </c>
      <c r="M8" s="7" t="s">
        <v>14</v>
      </c>
    </row>
    <row r="9" spans="1:14" s="1" customFormat="1" ht="18.75" x14ac:dyDescent="0.3">
      <c r="A9" s="9" t="s">
        <v>15</v>
      </c>
      <c r="B9" s="9"/>
      <c r="C9" s="9"/>
      <c r="D9" s="9"/>
      <c r="E9" s="9"/>
      <c r="F9" s="10" t="s">
        <v>40</v>
      </c>
      <c r="G9" s="11">
        <f>+G10+G17+G19</f>
        <v>54975580000</v>
      </c>
      <c r="H9" s="11">
        <f>+H10+H17+H19</f>
        <v>50122848572</v>
      </c>
      <c r="I9" s="11">
        <f>+I10+I17+I19</f>
        <v>16784253901</v>
      </c>
      <c r="J9" s="12">
        <f t="shared" ref="J9:J24" si="0">+I9/G9</f>
        <v>0.30530380763604498</v>
      </c>
      <c r="K9" s="11">
        <f>+K10+K17+K19</f>
        <v>9523405579</v>
      </c>
      <c r="L9" s="12">
        <f t="shared" ref="L9:L24" si="1">+K9/G9</f>
        <v>0.17322974271485631</v>
      </c>
      <c r="M9" s="11">
        <f>+M10+M17+M19</f>
        <v>9523405579</v>
      </c>
      <c r="N9" s="18"/>
    </row>
    <row r="10" spans="1:14" s="1" customFormat="1" ht="18.75" x14ac:dyDescent="0.3">
      <c r="A10" s="9" t="s">
        <v>15</v>
      </c>
      <c r="B10" s="9">
        <v>1</v>
      </c>
      <c r="C10" s="9"/>
      <c r="D10" s="9"/>
      <c r="E10" s="9"/>
      <c r="F10" s="10" t="s">
        <v>41</v>
      </c>
      <c r="G10" s="11">
        <f>+SUM(G11:G16)</f>
        <v>41204100000</v>
      </c>
      <c r="H10" s="11">
        <f>+SUM(H11:H16)</f>
        <v>41204100000</v>
      </c>
      <c r="I10" s="11">
        <f>+SUM(I11:I16)</f>
        <v>8768844110</v>
      </c>
      <c r="J10" s="12">
        <f t="shared" si="0"/>
        <v>0.21281484391116418</v>
      </c>
      <c r="K10" s="11">
        <f>+SUM(K11:K16)</f>
        <v>7307898915</v>
      </c>
      <c r="L10" s="12">
        <f t="shared" si="1"/>
        <v>0.17735853749990899</v>
      </c>
      <c r="M10" s="11">
        <f>+SUM(M11:M16)</f>
        <v>7307898915</v>
      </c>
      <c r="N10" s="18"/>
    </row>
    <row r="11" spans="1:14" ht="31.5" x14ac:dyDescent="0.25">
      <c r="A11" s="13" t="s">
        <v>15</v>
      </c>
      <c r="B11" s="13" t="s">
        <v>16</v>
      </c>
      <c r="C11" s="13" t="s">
        <v>17</v>
      </c>
      <c r="D11" s="13" t="s">
        <v>16</v>
      </c>
      <c r="E11" s="13" t="s">
        <v>16</v>
      </c>
      <c r="F11" s="14" t="s">
        <v>18</v>
      </c>
      <c r="G11" s="15">
        <v>19309234395</v>
      </c>
      <c r="H11" s="15">
        <v>19309234395</v>
      </c>
      <c r="I11" s="15">
        <v>3965688139</v>
      </c>
      <c r="J11" s="16">
        <f t="shared" si="0"/>
        <v>0.20537780306954526</v>
      </c>
      <c r="K11" s="15">
        <f>I11</f>
        <v>3965688139</v>
      </c>
      <c r="L11" s="16">
        <f t="shared" si="1"/>
        <v>0.20537780306954526</v>
      </c>
      <c r="M11" s="15">
        <f t="shared" ref="M11:M16" si="2">K11</f>
        <v>3965688139</v>
      </c>
    </row>
    <row r="12" spans="1:14" ht="15.75" x14ac:dyDescent="0.25">
      <c r="A12" s="13" t="s">
        <v>15</v>
      </c>
      <c r="B12" s="13" t="s">
        <v>16</v>
      </c>
      <c r="C12" s="13" t="s">
        <v>17</v>
      </c>
      <c r="D12" s="13" t="s">
        <v>16</v>
      </c>
      <c r="E12" s="13" t="s">
        <v>19</v>
      </c>
      <c r="F12" s="14" t="s">
        <v>20</v>
      </c>
      <c r="G12" s="15">
        <v>3380500000</v>
      </c>
      <c r="H12" s="15">
        <v>3380500000</v>
      </c>
      <c r="I12" s="15">
        <v>743528613</v>
      </c>
      <c r="J12" s="16">
        <f t="shared" si="0"/>
        <v>0.21994634314450526</v>
      </c>
      <c r="K12" s="15">
        <f>I12</f>
        <v>743528613</v>
      </c>
      <c r="L12" s="16">
        <f t="shared" si="1"/>
        <v>0.21994634314450526</v>
      </c>
      <c r="M12" s="15">
        <f t="shared" si="2"/>
        <v>743528613</v>
      </c>
    </row>
    <row r="13" spans="1:14" ht="15.75" x14ac:dyDescent="0.25">
      <c r="A13" s="13" t="s">
        <v>15</v>
      </c>
      <c r="B13" s="13" t="s">
        <v>16</v>
      </c>
      <c r="C13" s="13" t="s">
        <v>17</v>
      </c>
      <c r="D13" s="13" t="s">
        <v>16</v>
      </c>
      <c r="E13" s="13" t="s">
        <v>21</v>
      </c>
      <c r="F13" s="14" t="s">
        <v>22</v>
      </c>
      <c r="G13" s="15">
        <v>6492100000</v>
      </c>
      <c r="H13" s="15">
        <v>6492100000</v>
      </c>
      <c r="I13" s="15">
        <v>496610855</v>
      </c>
      <c r="J13" s="16">
        <f t="shared" si="0"/>
        <v>7.6494640409112608E-2</v>
      </c>
      <c r="K13" s="15">
        <f>I13</f>
        <v>496610855</v>
      </c>
      <c r="L13" s="16">
        <f t="shared" si="1"/>
        <v>7.6494640409112608E-2</v>
      </c>
      <c r="M13" s="15">
        <f t="shared" si="2"/>
        <v>496610855</v>
      </c>
    </row>
    <row r="14" spans="1:14" ht="63" x14ac:dyDescent="0.25">
      <c r="A14" s="13" t="s">
        <v>15</v>
      </c>
      <c r="B14" s="13" t="s">
        <v>16</v>
      </c>
      <c r="C14" s="13" t="s">
        <v>17</v>
      </c>
      <c r="D14" s="13" t="s">
        <v>16</v>
      </c>
      <c r="E14" s="13" t="s">
        <v>23</v>
      </c>
      <c r="F14" s="14" t="s">
        <v>24</v>
      </c>
      <c r="G14" s="15">
        <v>371065605</v>
      </c>
      <c r="H14" s="15">
        <v>371065605</v>
      </c>
      <c r="I14" s="15">
        <v>48140491</v>
      </c>
      <c r="J14" s="16">
        <f t="shared" si="0"/>
        <v>0.1297357942943809</v>
      </c>
      <c r="K14" s="15">
        <f>I14</f>
        <v>48140491</v>
      </c>
      <c r="L14" s="16">
        <f t="shared" si="1"/>
        <v>0.1297357942943809</v>
      </c>
      <c r="M14" s="15">
        <f t="shared" si="2"/>
        <v>48140491</v>
      </c>
    </row>
    <row r="15" spans="1:14" ht="31.5" x14ac:dyDescent="0.25">
      <c r="A15" s="13" t="s">
        <v>15</v>
      </c>
      <c r="B15" s="13" t="s">
        <v>16</v>
      </c>
      <c r="C15" s="13" t="s">
        <v>17</v>
      </c>
      <c r="D15" s="13" t="s">
        <v>25</v>
      </c>
      <c r="E15" s="13"/>
      <c r="F15" s="14" t="s">
        <v>26</v>
      </c>
      <c r="G15" s="15">
        <v>1719000000</v>
      </c>
      <c r="H15" s="15">
        <v>1719000000</v>
      </c>
      <c r="I15" s="15">
        <v>1719000000</v>
      </c>
      <c r="J15" s="16">
        <f t="shared" si="0"/>
        <v>1</v>
      </c>
      <c r="K15" s="15">
        <v>702215421</v>
      </c>
      <c r="L15" s="16">
        <f t="shared" si="1"/>
        <v>0.40850228097731239</v>
      </c>
      <c r="M15" s="15">
        <f t="shared" si="2"/>
        <v>702215421</v>
      </c>
      <c r="N15" s="2"/>
    </row>
    <row r="16" spans="1:14" ht="63" x14ac:dyDescent="0.25">
      <c r="A16" s="13" t="s">
        <v>15</v>
      </c>
      <c r="B16" s="13" t="s">
        <v>16</v>
      </c>
      <c r="C16" s="13" t="s">
        <v>17</v>
      </c>
      <c r="D16" s="13" t="s">
        <v>21</v>
      </c>
      <c r="E16" s="13"/>
      <c r="F16" s="14" t="s">
        <v>27</v>
      </c>
      <c r="G16" s="15">
        <v>9932200000</v>
      </c>
      <c r="H16" s="15">
        <v>9932200000</v>
      </c>
      <c r="I16" s="15">
        <v>1795876012</v>
      </c>
      <c r="J16" s="16">
        <f t="shared" si="0"/>
        <v>0.18081351684420371</v>
      </c>
      <c r="K16" s="15">
        <v>1351715396</v>
      </c>
      <c r="L16" s="16">
        <f t="shared" si="1"/>
        <v>0.13609425867380842</v>
      </c>
      <c r="M16" s="15">
        <f t="shared" si="2"/>
        <v>1351715396</v>
      </c>
    </row>
    <row r="17" spans="1:14" s="1" customFormat="1" ht="18.75" x14ac:dyDescent="0.3">
      <c r="A17" s="9" t="s">
        <v>15</v>
      </c>
      <c r="B17" s="9">
        <v>2</v>
      </c>
      <c r="C17" s="9"/>
      <c r="D17" s="9"/>
      <c r="E17" s="9"/>
      <c r="F17" s="10" t="s">
        <v>42</v>
      </c>
      <c r="G17" s="11">
        <f>+G18</f>
        <v>1494360000</v>
      </c>
      <c r="H17" s="11">
        <f t="shared" ref="H17:M17" si="3">+H18</f>
        <v>1280948572</v>
      </c>
      <c r="I17" s="11">
        <f t="shared" si="3"/>
        <v>1280948572</v>
      </c>
      <c r="J17" s="17">
        <f>I17/G17</f>
        <v>0.85718874434540537</v>
      </c>
      <c r="K17" s="11">
        <f t="shared" si="3"/>
        <v>330275825</v>
      </c>
      <c r="L17" s="12">
        <f t="shared" si="1"/>
        <v>0.22101489935490778</v>
      </c>
      <c r="M17" s="11">
        <f t="shared" si="3"/>
        <v>330275825</v>
      </c>
    </row>
    <row r="18" spans="1:14" ht="31.5" x14ac:dyDescent="0.25">
      <c r="A18" s="13" t="s">
        <v>15</v>
      </c>
      <c r="B18" s="13" t="s">
        <v>25</v>
      </c>
      <c r="C18" s="13" t="s">
        <v>17</v>
      </c>
      <c r="D18" s="13" t="s">
        <v>19</v>
      </c>
      <c r="E18" s="13"/>
      <c r="F18" s="14" t="s">
        <v>28</v>
      </c>
      <c r="G18" s="15">
        <v>1494360000</v>
      </c>
      <c r="H18" s="15">
        <v>1280948572</v>
      </c>
      <c r="I18" s="15">
        <v>1280948572</v>
      </c>
      <c r="J18" s="16">
        <f t="shared" si="0"/>
        <v>0.85718874434540537</v>
      </c>
      <c r="K18" s="15">
        <v>330275825</v>
      </c>
      <c r="L18" s="16">
        <f t="shared" si="1"/>
        <v>0.22101489935490778</v>
      </c>
      <c r="M18" s="15">
        <f>K18</f>
        <v>330275825</v>
      </c>
    </row>
    <row r="19" spans="1:14" s="1" customFormat="1" ht="37.5" x14ac:dyDescent="0.3">
      <c r="A19" s="9" t="s">
        <v>15</v>
      </c>
      <c r="B19" s="9">
        <v>3</v>
      </c>
      <c r="C19" s="9"/>
      <c r="D19" s="9"/>
      <c r="E19" s="9"/>
      <c r="F19" s="10" t="s">
        <v>43</v>
      </c>
      <c r="G19" s="11">
        <f>+SUM(G20:G26)</f>
        <v>12277120000</v>
      </c>
      <c r="H19" s="11">
        <f t="shared" ref="H19" si="4">+SUM(H20:H26)</f>
        <v>7637800000</v>
      </c>
      <c r="I19" s="11">
        <f>+SUM(I20:I26)</f>
        <v>6734461219</v>
      </c>
      <c r="J19" s="12">
        <f t="shared" si="0"/>
        <v>0.54853754129633003</v>
      </c>
      <c r="K19" s="11">
        <f>+SUM(K20:K26)</f>
        <v>1885230839</v>
      </c>
      <c r="L19" s="12">
        <f t="shared" si="1"/>
        <v>0.15355643986537559</v>
      </c>
      <c r="M19" s="11">
        <f>+SUM(M20:M26)</f>
        <v>1885230839</v>
      </c>
      <c r="N19" s="18"/>
    </row>
    <row r="20" spans="1:14" ht="31.5" x14ac:dyDescent="0.25">
      <c r="A20" s="13" t="s">
        <v>15</v>
      </c>
      <c r="B20" s="13" t="s">
        <v>29</v>
      </c>
      <c r="C20" s="13" t="s">
        <v>25</v>
      </c>
      <c r="D20" s="13" t="s">
        <v>16</v>
      </c>
      <c r="E20" s="13" t="s">
        <v>16</v>
      </c>
      <c r="F20" s="14" t="s">
        <v>30</v>
      </c>
      <c r="G20" s="15">
        <v>304000000</v>
      </c>
      <c r="H20" s="15">
        <v>0</v>
      </c>
      <c r="I20" s="15">
        <v>0</v>
      </c>
      <c r="J20" s="16">
        <f t="shared" si="0"/>
        <v>0</v>
      </c>
      <c r="K20" s="15">
        <v>0</v>
      </c>
      <c r="L20" s="16">
        <f t="shared" si="1"/>
        <v>0</v>
      </c>
      <c r="M20" s="15">
        <v>0</v>
      </c>
    </row>
    <row r="21" spans="1:14" ht="15.75" x14ac:dyDescent="0.25">
      <c r="A21" s="13" t="s">
        <v>15</v>
      </c>
      <c r="B21" s="13" t="s">
        <v>29</v>
      </c>
      <c r="C21" s="13" t="s">
        <v>21</v>
      </c>
      <c r="D21" s="13" t="s">
        <v>16</v>
      </c>
      <c r="E21" s="13" t="s">
        <v>21</v>
      </c>
      <c r="F21" s="14" t="s">
        <v>31</v>
      </c>
      <c r="G21" s="15">
        <v>91600000</v>
      </c>
      <c r="H21" s="15">
        <v>0</v>
      </c>
      <c r="I21" s="15">
        <v>0</v>
      </c>
      <c r="J21" s="16">
        <f t="shared" si="0"/>
        <v>0</v>
      </c>
      <c r="K21" s="15">
        <v>0</v>
      </c>
      <c r="L21" s="16">
        <f t="shared" si="1"/>
        <v>0</v>
      </c>
      <c r="M21" s="15">
        <v>0</v>
      </c>
    </row>
    <row r="22" spans="1:14" ht="15.75" x14ac:dyDescent="0.25">
      <c r="A22" s="13" t="s">
        <v>15</v>
      </c>
      <c r="B22" s="13" t="s">
        <v>29</v>
      </c>
      <c r="C22" s="13" t="s">
        <v>21</v>
      </c>
      <c r="D22" s="13" t="s">
        <v>29</v>
      </c>
      <c r="E22" s="13" t="s">
        <v>32</v>
      </c>
      <c r="F22" s="14" t="s">
        <v>33</v>
      </c>
      <c r="G22" s="15">
        <v>91700000</v>
      </c>
      <c r="H22" s="15">
        <v>0</v>
      </c>
      <c r="I22" s="15">
        <v>0</v>
      </c>
      <c r="J22" s="16">
        <f t="shared" si="0"/>
        <v>0</v>
      </c>
      <c r="K22" s="15">
        <v>0</v>
      </c>
      <c r="L22" s="16">
        <f t="shared" si="1"/>
        <v>0</v>
      </c>
      <c r="M22" s="15">
        <v>0</v>
      </c>
    </row>
    <row r="23" spans="1:14" ht="47.25" x14ac:dyDescent="0.25">
      <c r="A23" s="13" t="s">
        <v>15</v>
      </c>
      <c r="B23" s="13" t="s">
        <v>29</v>
      </c>
      <c r="C23" s="13" t="s">
        <v>21</v>
      </c>
      <c r="D23" s="13" t="s">
        <v>29</v>
      </c>
      <c r="E23" s="13" t="s">
        <v>34</v>
      </c>
      <c r="F23" s="14" t="s">
        <v>35</v>
      </c>
      <c r="G23" s="15">
        <v>5994000000</v>
      </c>
      <c r="H23" s="15">
        <v>5994000000</v>
      </c>
      <c r="I23" s="15">
        <v>5994000000</v>
      </c>
      <c r="J23" s="16">
        <f t="shared" si="0"/>
        <v>1</v>
      </c>
      <c r="K23" s="15">
        <v>1700952770</v>
      </c>
      <c r="L23" s="16">
        <f t="shared" si="1"/>
        <v>0.28377590423757093</v>
      </c>
      <c r="M23" s="15">
        <f>K23</f>
        <v>1700952770</v>
      </c>
    </row>
    <row r="24" spans="1:14" ht="31.5" x14ac:dyDescent="0.25">
      <c r="A24" s="13" t="s">
        <v>15</v>
      </c>
      <c r="B24" s="13" t="s">
        <v>29</v>
      </c>
      <c r="C24" s="13" t="s">
        <v>36</v>
      </c>
      <c r="D24" s="13" t="s">
        <v>16</v>
      </c>
      <c r="E24" s="13" t="s">
        <v>16</v>
      </c>
      <c r="F24" s="14" t="s">
        <v>37</v>
      </c>
      <c r="G24" s="15">
        <v>2569900000</v>
      </c>
      <c r="H24" s="15">
        <v>1048000000</v>
      </c>
      <c r="I24" s="15">
        <v>740461219</v>
      </c>
      <c r="J24" s="16">
        <f t="shared" si="0"/>
        <v>0.28812841705902953</v>
      </c>
      <c r="K24" s="15">
        <v>184278069</v>
      </c>
      <c r="L24" s="16">
        <f t="shared" si="1"/>
        <v>7.1706318922915291E-2</v>
      </c>
      <c r="M24" s="15">
        <f>K24</f>
        <v>184278069</v>
      </c>
    </row>
    <row r="25" spans="1:14" ht="78.75" x14ac:dyDescent="0.25">
      <c r="A25" s="13" t="s">
        <v>15</v>
      </c>
      <c r="B25" s="13" t="s">
        <v>29</v>
      </c>
      <c r="C25" s="13" t="s">
        <v>36</v>
      </c>
      <c r="D25" s="13" t="s">
        <v>29</v>
      </c>
      <c r="E25" s="13" t="s">
        <v>38</v>
      </c>
      <c r="F25" s="14" t="s">
        <v>39</v>
      </c>
      <c r="G25" s="15">
        <v>3225920000</v>
      </c>
      <c r="H25" s="15">
        <v>595800000</v>
      </c>
      <c r="I25" s="15">
        <v>0</v>
      </c>
      <c r="J25" s="16">
        <v>0</v>
      </c>
      <c r="K25" s="15">
        <v>0</v>
      </c>
      <c r="L25" s="16">
        <v>0</v>
      </c>
      <c r="M25" s="15">
        <v>0</v>
      </c>
    </row>
    <row r="26" spans="1:14" ht="15.75" x14ac:dyDescent="0.25">
      <c r="A26" s="13"/>
      <c r="B26" s="13"/>
      <c r="C26" s="13"/>
      <c r="D26" s="13"/>
      <c r="E26" s="13"/>
      <c r="F26" s="14"/>
      <c r="G26" s="15"/>
      <c r="H26" s="15"/>
      <c r="I26" s="15"/>
      <c r="J26" s="16"/>
      <c r="K26" s="15"/>
      <c r="L26" s="16"/>
      <c r="M26" s="15"/>
    </row>
    <row r="27" spans="1:14" s="1" customFormat="1" ht="18.75" x14ac:dyDescent="0.3">
      <c r="A27" s="22" t="s">
        <v>47</v>
      </c>
      <c r="B27" s="23"/>
      <c r="C27" s="23"/>
      <c r="D27" s="23"/>
      <c r="E27" s="23"/>
      <c r="F27" s="24"/>
      <c r="G27" s="11">
        <f t="shared" ref="G27:M27" si="5">G9</f>
        <v>54975580000</v>
      </c>
      <c r="H27" s="11">
        <f t="shared" si="5"/>
        <v>50122848572</v>
      </c>
      <c r="I27" s="11">
        <f t="shared" si="5"/>
        <v>16784253901</v>
      </c>
      <c r="J27" s="12">
        <f t="shared" si="5"/>
        <v>0.30530380763604498</v>
      </c>
      <c r="K27" s="11">
        <f t="shared" si="5"/>
        <v>9523405579</v>
      </c>
      <c r="L27" s="12">
        <f t="shared" si="5"/>
        <v>0.17322974271485631</v>
      </c>
      <c r="M27" s="11">
        <f t="shared" si="5"/>
        <v>9523405579</v>
      </c>
    </row>
    <row r="28" spans="1:14" x14ac:dyDescent="0.25">
      <c r="G28" s="2"/>
      <c r="H28" s="2"/>
      <c r="I28" s="2"/>
      <c r="J28" s="2"/>
      <c r="K28" s="2"/>
      <c r="L28" s="2"/>
      <c r="M28" s="2"/>
    </row>
    <row r="29" spans="1:14" x14ac:dyDescent="0.25">
      <c r="G29" s="2"/>
      <c r="H29" s="2"/>
      <c r="I29" s="2"/>
      <c r="J29" s="2"/>
      <c r="K29" s="2"/>
      <c r="L29" s="2"/>
      <c r="M29" s="2"/>
    </row>
    <row r="30" spans="1:14" x14ac:dyDescent="0.25">
      <c r="G30" s="2"/>
      <c r="H30" s="2"/>
    </row>
    <row r="31" spans="1:14" x14ac:dyDescent="0.25">
      <c r="H31" s="2"/>
    </row>
    <row r="33" spans="8:8" x14ac:dyDescent="0.25">
      <c r="H33" s="2"/>
    </row>
  </sheetData>
  <mergeCells count="2">
    <mergeCell ref="F2:K2"/>
    <mergeCell ref="A27:F27"/>
  </mergeCells>
  <pageMargins left="0.59055118110236227" right="0.19685039370078741" top="0.39370078740157483" bottom="0.39370078740157483" header="0.78740157480314965" footer="0.78740157480314965"/>
  <pageSetup paperSize="14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Claudia Marcela CM. Martta Herrera</cp:lastModifiedBy>
  <cp:lastPrinted>2015-04-13T21:40:34Z</cp:lastPrinted>
  <dcterms:created xsi:type="dcterms:W3CDTF">2014-10-20T16:10:32Z</dcterms:created>
  <dcterms:modified xsi:type="dcterms:W3CDTF">2015-04-13T21:48:33Z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