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I\Documents\INFORMES TRIMESTRALES\"/>
    </mc:Choice>
  </mc:AlternateContent>
  <bookViews>
    <workbookView xWindow="0" yWindow="0" windowWidth="21600" windowHeight="9435"/>
  </bookViews>
  <sheets>
    <sheet name="REP_EPG034_EjecucionPresupuesta" sheetId="1" r:id="rId1"/>
  </sheets>
  <definedNames>
    <definedName name="_xlnm.Print_Titles" localSheetId="0">REP_EPG034_EjecucionPresupuesta!$1:$8</definedName>
  </definedNames>
  <calcPr calcId="171027"/>
</workbook>
</file>

<file path=xl/calcChain.xml><?xml version="1.0" encoding="utf-8"?>
<calcChain xmlns="http://schemas.openxmlformats.org/spreadsheetml/2006/main">
  <c r="N24" i="1" l="1"/>
  <c r="N44" i="1"/>
  <c r="N47" i="1"/>
  <c r="N46" i="1"/>
  <c r="N45" i="1"/>
  <c r="N43" i="1"/>
  <c r="N41" i="1"/>
  <c r="N40" i="1"/>
  <c r="N39" i="1"/>
  <c r="N38" i="1"/>
  <c r="N36" i="1"/>
  <c r="N35" i="1"/>
  <c r="N31" i="1"/>
  <c r="N30" i="1" s="1"/>
  <c r="N28" i="1"/>
  <c r="N27" i="1"/>
  <c r="N25" i="1"/>
  <c r="N23" i="1"/>
  <c r="N22" i="1"/>
  <c r="N21" i="1"/>
  <c r="N20" i="1"/>
  <c r="N19" i="1"/>
  <c r="N18" i="1"/>
  <c r="N16" i="1"/>
  <c r="N15" i="1"/>
  <c r="N13" i="1"/>
  <c r="N12" i="1"/>
  <c r="J30" i="1"/>
  <c r="K30" i="1"/>
  <c r="L30" i="1"/>
  <c r="M30" i="1"/>
  <c r="L46" i="1"/>
  <c r="L11" i="1" l="1"/>
  <c r="L37" i="1"/>
  <c r="I30" i="1"/>
  <c r="H30" i="1"/>
  <c r="M32" i="1"/>
  <c r="K32" i="1"/>
  <c r="M36" i="1" l="1"/>
  <c r="M16" i="1"/>
  <c r="M15" i="1"/>
  <c r="J52" i="1"/>
  <c r="K50" i="1"/>
  <c r="I52" i="1"/>
  <c r="H52" i="1"/>
  <c r="M55" i="1"/>
  <c r="K55" i="1"/>
  <c r="H49" i="1"/>
  <c r="K52" i="1" l="1"/>
  <c r="M12" i="1"/>
  <c r="M13" i="1"/>
  <c r="M18" i="1"/>
  <c r="M19" i="1"/>
  <c r="M20" i="1"/>
  <c r="M21" i="1"/>
  <c r="M22" i="1"/>
  <c r="M23" i="1"/>
  <c r="M24" i="1"/>
  <c r="M25" i="1"/>
  <c r="M26" i="1"/>
  <c r="M27" i="1"/>
  <c r="M28" i="1"/>
  <c r="M29" i="1"/>
  <c r="M31" i="1"/>
  <c r="M38" i="1"/>
  <c r="M39" i="1"/>
  <c r="M40" i="1"/>
  <c r="M41" i="1"/>
  <c r="M42" i="1"/>
  <c r="M43" i="1"/>
  <c r="M44" i="1"/>
  <c r="M45" i="1"/>
  <c r="M46" i="1"/>
  <c r="M47" i="1"/>
  <c r="M50" i="1"/>
  <c r="M51" i="1"/>
  <c r="M53" i="1"/>
  <c r="M54" i="1"/>
  <c r="M56" i="1"/>
  <c r="M57" i="1"/>
  <c r="K12" i="1" l="1"/>
  <c r="K13" i="1"/>
  <c r="K15" i="1"/>
  <c r="K16" i="1"/>
  <c r="K18" i="1"/>
  <c r="K19" i="1"/>
  <c r="K20" i="1"/>
  <c r="K21" i="1"/>
  <c r="K22" i="1"/>
  <c r="K23" i="1"/>
  <c r="K24" i="1"/>
  <c r="K25" i="1"/>
  <c r="K26" i="1"/>
  <c r="K27" i="1"/>
  <c r="K28" i="1"/>
  <c r="K29" i="1"/>
  <c r="K31" i="1"/>
  <c r="K34" i="1"/>
  <c r="K35" i="1"/>
  <c r="K36" i="1"/>
  <c r="K38" i="1"/>
  <c r="K39" i="1"/>
  <c r="K40" i="1"/>
  <c r="K41" i="1"/>
  <c r="K42" i="1"/>
  <c r="K43" i="1"/>
  <c r="K44" i="1"/>
  <c r="K45" i="1"/>
  <c r="K46" i="1"/>
  <c r="K47" i="1"/>
  <c r="K51" i="1"/>
  <c r="K53" i="1"/>
  <c r="K54" i="1"/>
  <c r="K56" i="1"/>
  <c r="K57" i="1"/>
  <c r="I49" i="1" l="1"/>
  <c r="J49" i="1"/>
  <c r="L49" i="1"/>
  <c r="M49" i="1" s="1"/>
  <c r="N49" i="1"/>
  <c r="N48" i="1" s="1"/>
  <c r="I48" i="1"/>
  <c r="L52" i="1"/>
  <c r="N52" i="1"/>
  <c r="O48" i="1"/>
  <c r="P48" i="1"/>
  <c r="H48" i="1"/>
  <c r="I37" i="1"/>
  <c r="J37" i="1"/>
  <c r="N37" i="1"/>
  <c r="H37" i="1"/>
  <c r="I33" i="1"/>
  <c r="J33" i="1"/>
  <c r="L33" i="1"/>
  <c r="N33" i="1"/>
  <c r="O33" i="1"/>
  <c r="P33" i="1"/>
  <c r="H33" i="1"/>
  <c r="I17" i="1"/>
  <c r="J17" i="1"/>
  <c r="L17" i="1"/>
  <c r="M17" i="1" s="1"/>
  <c r="N17" i="1"/>
  <c r="H17" i="1"/>
  <c r="I14" i="1"/>
  <c r="J14" i="1"/>
  <c r="L14" i="1"/>
  <c r="N14" i="1"/>
  <c r="H14" i="1"/>
  <c r="J11" i="1"/>
  <c r="N11" i="1"/>
  <c r="O11" i="1"/>
  <c r="P11" i="1"/>
  <c r="P10" i="1" s="1"/>
  <c r="I11" i="1"/>
  <c r="H11" i="1"/>
  <c r="M52" i="1" l="1"/>
  <c r="M37" i="1"/>
  <c r="H10" i="1"/>
  <c r="H9" i="1" s="1"/>
  <c r="H58" i="1" s="1"/>
  <c r="K14" i="1"/>
  <c r="K11" i="1"/>
  <c r="K49" i="1"/>
  <c r="K17" i="1"/>
  <c r="K37" i="1"/>
  <c r="J48" i="1"/>
  <c r="K48" i="1" s="1"/>
  <c r="O10" i="1"/>
  <c r="O9" i="1" s="1"/>
  <c r="L48" i="1"/>
  <c r="M11" i="1"/>
  <c r="M14" i="1"/>
  <c r="M33" i="1"/>
  <c r="L10" i="1"/>
  <c r="I10" i="1"/>
  <c r="I9" i="1" s="1"/>
  <c r="I58" i="1" s="1"/>
  <c r="P9" i="1"/>
  <c r="N10" i="1"/>
  <c r="N9" i="1" s="1"/>
  <c r="N58" i="1" s="1"/>
  <c r="J10" i="1"/>
  <c r="K33" i="1"/>
  <c r="O50" i="1"/>
  <c r="P50" i="1"/>
  <c r="M48" i="1" l="1"/>
  <c r="L9" i="1"/>
  <c r="M10" i="1"/>
  <c r="J9" i="1"/>
  <c r="J58" i="1" s="1"/>
  <c r="K10" i="1"/>
  <c r="K9" i="1" l="1"/>
  <c r="K58" i="1" s="1"/>
  <c r="M9" i="1"/>
  <c r="M58" i="1" s="1"/>
  <c r="L58" i="1"/>
</calcChain>
</file>

<file path=xl/sharedStrings.xml><?xml version="1.0" encoding="utf-8"?>
<sst xmlns="http://schemas.openxmlformats.org/spreadsheetml/2006/main" count="296" uniqueCount="93">
  <si>
    <t>Año Fiscal:</t>
  </si>
  <si>
    <t/>
  </si>
  <si>
    <t>Vigencia:</t>
  </si>
  <si>
    <t>Actual</t>
  </si>
  <si>
    <t>Periodo:</t>
  </si>
  <si>
    <t>TIPO</t>
  </si>
  <si>
    <t>CTA</t>
  </si>
  <si>
    <t>SUB
CTA</t>
  </si>
  <si>
    <t>OBJ</t>
  </si>
  <si>
    <t>ORD</t>
  </si>
  <si>
    <t>SOR
ORD</t>
  </si>
  <si>
    <t>DESCRIPCION</t>
  </si>
  <si>
    <t>APR. VIGENTE</t>
  </si>
  <si>
    <t>CDP</t>
  </si>
  <si>
    <t>COMPROMISO</t>
  </si>
  <si>
    <t>OBLIGACION</t>
  </si>
  <si>
    <t>PAGOS</t>
  </si>
  <si>
    <t>A</t>
  </si>
  <si>
    <t>1</t>
  </si>
  <si>
    <t>0</t>
  </si>
  <si>
    <t>SUELDOS</t>
  </si>
  <si>
    <t>2</t>
  </si>
  <si>
    <t>SUELDOS DE VACACIONES</t>
  </si>
  <si>
    <t>4</t>
  </si>
  <si>
    <t>PRIMA TECNICA SALARIAL</t>
  </si>
  <si>
    <t>PRIMA TECNICA NO SALARIAL</t>
  </si>
  <si>
    <t>5</t>
  </si>
  <si>
    <t>GASTOS DE REPRESENTACION</t>
  </si>
  <si>
    <t>BONIFICACION POR SERVICIOS PRESTADOS</t>
  </si>
  <si>
    <t>BONIFICACION ESPECIAL DE RECREACION</t>
  </si>
  <si>
    <t>12</t>
  </si>
  <si>
    <t>SUBSIDIO DE ALIMENTACION</t>
  </si>
  <si>
    <t>13</t>
  </si>
  <si>
    <t>AUXILIO DE TRANSPORTE</t>
  </si>
  <si>
    <t>14</t>
  </si>
  <si>
    <t>PRIMA DE SERVICIO</t>
  </si>
  <si>
    <t>15</t>
  </si>
  <si>
    <t>PRIMA DE VACACIONES</t>
  </si>
  <si>
    <t>16</t>
  </si>
  <si>
    <t>PRIMA DE NAVIDAD</t>
  </si>
  <si>
    <t>17</t>
  </si>
  <si>
    <t>PRIMAS EXTRAORDINARIAS</t>
  </si>
  <si>
    <t>19</t>
  </si>
  <si>
    <t>PRIMA DE RIESGO</t>
  </si>
  <si>
    <t>47</t>
  </si>
  <si>
    <t>PRIMA DE COORDINACION</t>
  </si>
  <si>
    <t>92</t>
  </si>
  <si>
    <t>BONIFICACION DE DIRECCION</t>
  </si>
  <si>
    <t>9</t>
  </si>
  <si>
    <t>HORAS EXTRAS</t>
  </si>
  <si>
    <t>CAJAS DE COMPENSACION PRIVADAS</t>
  </si>
  <si>
    <t>3</t>
  </si>
  <si>
    <t>FONDOS ADMINISTRADORES DE PENSIONES PRIVADOS</t>
  </si>
  <si>
    <t>EMPRESAS PRIVADAS PROMOTORAS DE SALUD</t>
  </si>
  <si>
    <t>ADMINISTRADORAS PRIVADAS DE APORTES PARA ACCIDENTES DE TRABAJO Y ENFERMEDADES PROFESIONALES</t>
  </si>
  <si>
    <t>FONDO NACIONAL DEL AHORRO</t>
  </si>
  <si>
    <t>FONDOS ADMINISTRADORES DE PENSIONES PUBLICOS</t>
  </si>
  <si>
    <t>6</t>
  </si>
  <si>
    <t>APORTES AL ICBF</t>
  </si>
  <si>
    <t>7</t>
  </si>
  <si>
    <t>APORTES AL SENA</t>
  </si>
  <si>
    <t>8</t>
  </si>
  <si>
    <t>APORTES A LA ESAP</t>
  </si>
  <si>
    <t>APORTES A ESCUELAS INDUSTRIALES E INSTITUTOS TECNICOS</t>
  </si>
  <si>
    <t>MINISTERIO DE TECNOLOGIAS DE LA INFORMACION Y LAS COMUNICACIONES</t>
  </si>
  <si>
    <t>HONORARIOS</t>
  </si>
  <si>
    <t>REMUNERACION SERVICIOS TECNICOS</t>
  </si>
  <si>
    <t>OTROS SERVICIOS PERSONALES INDIRECTOS</t>
  </si>
  <si>
    <t>SERVICIOS DE CAPACITACION</t>
  </si>
  <si>
    <t>OTROS GASTOS POR ADQUISICION DE SERVICIOS</t>
  </si>
  <si>
    <t>CUOTA DE AUDITAJE CONTRANAL</t>
  </si>
  <si>
    <t>AUXILIOS FUNERARIOS</t>
  </si>
  <si>
    <t>CUOTAS PARTES PENSIONALES</t>
  </si>
  <si>
    <t xml:space="preserve">SENTENCIAS </t>
  </si>
  <si>
    <t>SUELDO DE PERSONAL DE NOMINA</t>
  </si>
  <si>
    <t>PRIMA TECNICA</t>
  </si>
  <si>
    <t>OTROS</t>
  </si>
  <si>
    <t>HORAS EXTRAS, DIAS FESTIVOS E INDEMNIZACION  POR VACACIONES</t>
  </si>
  <si>
    <t>SERVICIOS PERSONALES INDIRECTOS</t>
  </si>
  <si>
    <t>CONTRIBUCIONES INHERENTES A LA NOMINA SECTOR PRIVADO Y PUBLICO</t>
  </si>
  <si>
    <t>FUNCIONAMIENTO</t>
  </si>
  <si>
    <t>GASTOS DE PERSONAL</t>
  </si>
  <si>
    <t>GASTOS GENERALES</t>
  </si>
  <si>
    <t>ADQUISICION DE BIENES Y SERVICIOS</t>
  </si>
  <si>
    <t>TRANSFERENCIAS CORRIENTES</t>
  </si>
  <si>
    <t>% COMP.</t>
  </si>
  <si>
    <t>% OBL</t>
  </si>
  <si>
    <t>PLANES COMPLEMENTARIOS DE SALUD LEY 314 DE 1996</t>
  </si>
  <si>
    <t>a</t>
  </si>
  <si>
    <t>INDEMNIZACION POR VACACIONES</t>
  </si>
  <si>
    <t>*Fuente: Subdireccion Financiera - Grupo de Presupuesto</t>
  </si>
  <si>
    <t>Enero-Marzo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</si>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</sst>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\ #,##0.00_);\(&quot;$&quot;\ #,##0.00\)"/>
    <numFmt numFmtId="164" formatCode="[$-1240A]&quot;$&quot;\ #,##0.00;\(&quot;$&quot;\ #,##0.00\)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14"/>
      <name val="Calibri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1" fillId="0" borderId="1" xfId="0" applyFont="1" applyFill="1" applyBorder="1"/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3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right" vertical="center" wrapText="1" readingOrder="1"/>
    </xf>
    <xf numFmtId="0" fontId="5" fillId="0" borderId="1" xfId="0" applyFont="1" applyFill="1" applyBorder="1"/>
    <xf numFmtId="4" fontId="5" fillId="0" borderId="1" xfId="0" applyNumberFormat="1" applyFont="1" applyFill="1" applyBorder="1"/>
    <xf numFmtId="0" fontId="6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Fill="1" applyBorder="1" applyAlignment="1">
      <alignment horizontal="left" vertical="center" wrapText="1" readingOrder="1"/>
    </xf>
    <xf numFmtId="164" fontId="0" fillId="0" borderId="1" xfId="0" applyNumberFormat="1" applyFont="1" applyFill="1" applyBorder="1" applyAlignment="1">
      <alignment horizontal="right" vertical="center" wrapText="1" readingOrder="1"/>
    </xf>
    <xf numFmtId="7" fontId="6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left" vertical="center" wrapText="1" readingOrder="1"/>
    </xf>
    <xf numFmtId="164" fontId="6" fillId="0" borderId="1" xfId="0" applyNumberFormat="1" applyFont="1" applyFill="1" applyBorder="1" applyAlignment="1">
      <alignment horizontal="right" vertical="center" wrapText="1" readingOrder="1"/>
    </xf>
    <xf numFmtId="0" fontId="1" fillId="0" borderId="4" xfId="0" applyFont="1" applyFill="1" applyBorder="1"/>
    <xf numFmtId="164" fontId="6" fillId="0" borderId="5" xfId="0" applyNumberFormat="1" applyFont="1" applyFill="1" applyBorder="1" applyAlignment="1">
      <alignment horizontal="right" vertical="center" wrapText="1" readingOrder="1"/>
    </xf>
    <xf numFmtId="164" fontId="6" fillId="0" borderId="0" xfId="0" applyNumberFormat="1" applyFont="1" applyFill="1" applyBorder="1" applyAlignment="1">
      <alignment horizontal="right" vertical="center" wrapText="1" readingOrder="1"/>
    </xf>
    <xf numFmtId="0" fontId="7" fillId="0" borderId="1" xfId="0" applyFont="1" applyFill="1" applyBorder="1"/>
    <xf numFmtId="4" fontId="7" fillId="0" borderId="1" xfId="0" applyNumberFormat="1" applyFont="1" applyFill="1" applyBorder="1"/>
    <xf numFmtId="10" fontId="0" fillId="0" borderId="1" xfId="0" applyNumberFormat="1" applyFont="1" applyFill="1" applyBorder="1" applyAlignment="1">
      <alignment horizontal="right" vertical="center" wrapText="1" readingOrder="1"/>
    </xf>
    <xf numFmtId="10" fontId="6" fillId="0" borderId="1" xfId="0" applyNumberFormat="1" applyFont="1" applyFill="1" applyBorder="1" applyAlignment="1">
      <alignment horizontal="right" vertical="center" wrapText="1" readingOrder="1"/>
    </xf>
    <xf numFmtId="0" fontId="1" fillId="0" borderId="7" xfId="0" applyFont="1" applyFill="1" applyBorder="1"/>
    <xf numFmtId="4" fontId="1" fillId="0" borderId="7" xfId="0" applyNumberFormat="1" applyFont="1" applyFill="1" applyBorder="1"/>
    <xf numFmtId="0" fontId="5" fillId="0" borderId="6" xfId="0" applyFont="1" applyFill="1" applyBorder="1"/>
    <xf numFmtId="0" fontId="5" fillId="0" borderId="1" xfId="0" applyFont="1" applyFill="1" applyBorder="1" applyAlignment="1">
      <alignment wrapText="1"/>
    </xf>
    <xf numFmtId="7" fontId="1" fillId="0" borderId="1" xfId="0" applyNumberFormat="1" applyFont="1" applyFill="1" applyBorder="1"/>
    <xf numFmtId="4" fontId="7" fillId="0" borderId="6" xfId="0" applyNumberFormat="1" applyFont="1" applyFill="1" applyBorder="1"/>
    <xf numFmtId="10" fontId="7" fillId="0" borderId="6" xfId="0" applyNumberFormat="1" applyFont="1" applyFill="1" applyBorder="1" applyAlignment="1">
      <alignment horizontal="right"/>
    </xf>
    <xf numFmtId="0" fontId="7" fillId="0" borderId="6" xfId="0" applyFont="1" applyFill="1" applyBorder="1"/>
    <xf numFmtId="0" fontId="7" fillId="0" borderId="9" xfId="0" applyFont="1" applyFill="1" applyBorder="1"/>
    <xf numFmtId="0" fontId="7" fillId="0" borderId="8" xfId="0" applyFont="1" applyFill="1" applyBorder="1"/>
    <xf numFmtId="0" fontId="4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457200</xdr:colOff>
      <xdr:row>0</xdr:row>
      <xdr:rowOff>0</xdr:rowOff>
    </xdr:from>
    <xdr:to>
      <xdr:col>13</xdr:col>
      <xdr:colOff>465455</xdr:colOff>
      <xdr:row>6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3725" y="0"/>
          <a:ext cx="1951355" cy="1238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161925</xdr:colOff>
      <xdr:row>1</xdr:row>
      <xdr:rowOff>95250</xdr:rowOff>
    </xdr:from>
    <xdr:to>
      <xdr:col>5</xdr:col>
      <xdr:colOff>78105</xdr:colOff>
      <xdr:row>3</xdr:row>
      <xdr:rowOff>171450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285750"/>
          <a:ext cx="1725930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9"/>
  <sheetViews>
    <sheetView showGridLines="0" tabSelected="1" topLeftCell="A41" workbookViewId="0">
      <selection activeCell="H65" sqref="H65"/>
    </sheetView>
  </sheetViews>
  <sheetFormatPr baseColWidth="10" defaultRowHeight="15" x14ac:dyDescent="0.25"/>
  <cols>
    <col min="1" max="6" width="5.42578125" customWidth="1"/>
    <col min="7" max="7" width="42.7109375" customWidth="1"/>
    <col min="8" max="10" width="18.85546875" customWidth="1"/>
    <col min="11" max="11" width="11" customWidth="1"/>
    <col min="12" max="12" width="18.85546875" customWidth="1"/>
    <col min="13" max="13" width="10.28515625" customWidth="1"/>
    <col min="14" max="14" width="18.5703125" customWidth="1"/>
    <col min="15" max="15" width="0" hidden="1" customWidth="1"/>
    <col min="16" max="16" width="0.42578125" hidden="1" customWidth="1"/>
  </cols>
  <sheetData>
    <row r="2" spans="1:16" ht="18.75" x14ac:dyDescent="0.3">
      <c r="G2" s="35" t="s">
        <v>64</v>
      </c>
      <c r="H2" s="35"/>
      <c r="I2" s="35"/>
      <c r="J2" s="35"/>
      <c r="K2" s="7"/>
    </row>
    <row r="3" spans="1:16" ht="18.75" x14ac:dyDescent="0.3">
      <c r="A3" s="35"/>
      <c r="B3" s="35"/>
      <c r="C3" s="35"/>
      <c r="D3" s="35"/>
      <c r="E3" s="35"/>
      <c r="F3" s="35"/>
      <c r="G3" s="35"/>
      <c r="H3" s="35"/>
      <c r="I3" s="35"/>
      <c r="J3" s="35"/>
      <c r="K3" s="7"/>
    </row>
    <row r="5" spans="1:16" x14ac:dyDescent="0.25">
      <c r="A5" s="1" t="s">
        <v>1</v>
      </c>
      <c r="B5" s="1" t="s">
        <v>1</v>
      </c>
      <c r="C5" s="1" t="s">
        <v>1</v>
      </c>
      <c r="D5" s="1" t="s">
        <v>1</v>
      </c>
      <c r="E5" s="1" t="s">
        <v>1</v>
      </c>
      <c r="F5" s="1" t="s">
        <v>1</v>
      </c>
      <c r="G5" s="1"/>
      <c r="I5" s="2" t="s">
        <v>0</v>
      </c>
      <c r="J5" s="2">
        <v>2018</v>
      </c>
      <c r="K5" s="1"/>
      <c r="L5" s="1"/>
      <c r="M5" s="1"/>
      <c r="N5" s="1" t="s">
        <v>1</v>
      </c>
    </row>
    <row r="6" spans="1:16" x14ac:dyDescent="0.25">
      <c r="A6" s="1" t="s">
        <v>1</v>
      </c>
      <c r="B6" s="1" t="s">
        <v>1</v>
      </c>
      <c r="C6" s="1" t="s">
        <v>1</v>
      </c>
      <c r="D6" s="1" t="s">
        <v>1</v>
      </c>
      <c r="E6" s="1" t="s">
        <v>1</v>
      </c>
      <c r="F6" s="1" t="s">
        <v>1</v>
      </c>
      <c r="G6" s="1"/>
      <c r="I6" s="2" t="s">
        <v>2</v>
      </c>
      <c r="J6" s="2" t="s">
        <v>3</v>
      </c>
      <c r="K6" s="1"/>
      <c r="L6" s="1"/>
      <c r="M6" s="1"/>
      <c r="N6" s="1" t="s">
        <v>1</v>
      </c>
    </row>
    <row r="7" spans="1:16" x14ac:dyDescent="0.25">
      <c r="A7" s="1" t="s">
        <v>1</v>
      </c>
      <c r="B7" s="1" t="s">
        <v>1</v>
      </c>
      <c r="C7" s="1" t="s">
        <v>1</v>
      </c>
      <c r="D7" s="1" t="s">
        <v>1</v>
      </c>
      <c r="E7" s="1" t="s">
        <v>1</v>
      </c>
      <c r="F7" s="1" t="s">
        <v>1</v>
      </c>
      <c r="G7" s="6"/>
      <c r="I7" s="2" t="s">
        <v>4</v>
      </c>
      <c r="J7" s="3" t="s">
        <v>91</v>
      </c>
      <c r="K7" s="1"/>
      <c r="L7" s="1"/>
      <c r="M7" s="1"/>
      <c r="N7" s="1" t="s">
        <v>1</v>
      </c>
    </row>
    <row r="8" spans="1:16" ht="30" x14ac:dyDescent="0.25">
      <c r="A8" s="11" t="s">
        <v>5</v>
      </c>
      <c r="B8" s="11" t="s">
        <v>6</v>
      </c>
      <c r="C8" s="11" t="s">
        <v>7</v>
      </c>
      <c r="D8" s="11" t="s">
        <v>8</v>
      </c>
      <c r="E8" s="11" t="s">
        <v>9</v>
      </c>
      <c r="F8" s="11" t="s">
        <v>10</v>
      </c>
      <c r="G8" s="11" t="s">
        <v>11</v>
      </c>
      <c r="H8" s="11" t="s">
        <v>12</v>
      </c>
      <c r="I8" s="11" t="s">
        <v>13</v>
      </c>
      <c r="J8" s="11" t="s">
        <v>14</v>
      </c>
      <c r="K8" s="11" t="s">
        <v>85</v>
      </c>
      <c r="L8" s="11" t="s">
        <v>15</v>
      </c>
      <c r="M8" s="11" t="s">
        <v>86</v>
      </c>
      <c r="N8" s="11" t="s">
        <v>16</v>
      </c>
      <c r="O8" s="4"/>
      <c r="P8" s="4"/>
    </row>
    <row r="9" spans="1:16" x14ac:dyDescent="0.25">
      <c r="A9" s="11" t="s">
        <v>17</v>
      </c>
      <c r="B9" s="11"/>
      <c r="C9" s="11"/>
      <c r="D9" s="11"/>
      <c r="E9" s="11"/>
      <c r="F9" s="11"/>
      <c r="G9" s="16" t="s">
        <v>80</v>
      </c>
      <c r="H9" s="15">
        <f>H10+H48+H52</f>
        <v>53490529927</v>
      </c>
      <c r="I9" s="15">
        <f t="shared" ref="I9:P9" si="0">I10+I48+I52</f>
        <v>46600916131.160004</v>
      </c>
      <c r="J9" s="15">
        <f>J10+J48+J52</f>
        <v>11348123858.4</v>
      </c>
      <c r="K9" s="24">
        <f t="shared" ref="K9:K57" si="1">J9/H9</f>
        <v>0.2121520178223528</v>
      </c>
      <c r="L9" s="15">
        <f>L10+L48+L52</f>
        <v>9486581596.4300003</v>
      </c>
      <c r="M9" s="24">
        <f t="shared" ref="M9:M14" si="2">L9/H9</f>
        <v>0.17735067514523786</v>
      </c>
      <c r="N9" s="15">
        <f t="shared" si="0"/>
        <v>9074566276.1599998</v>
      </c>
      <c r="O9" s="15">
        <f t="shared" si="0"/>
        <v>106209478.08</v>
      </c>
      <c r="P9" s="15">
        <f t="shared" si="0"/>
        <v>0</v>
      </c>
    </row>
    <row r="10" spans="1:16" x14ac:dyDescent="0.25">
      <c r="A10" s="11" t="s">
        <v>17</v>
      </c>
      <c r="B10" s="11">
        <v>1</v>
      </c>
      <c r="C10" s="11"/>
      <c r="D10" s="11"/>
      <c r="E10" s="11"/>
      <c r="F10" s="11"/>
      <c r="G10" s="16" t="s">
        <v>81</v>
      </c>
      <c r="H10" s="15">
        <f>H11+H14+H17+H30+H33+H37</f>
        <v>45558483900</v>
      </c>
      <c r="I10" s="15">
        <f t="shared" ref="I10:P10" si="3">I11+I14+I17+I30+I33+I37</f>
        <v>44824014343</v>
      </c>
      <c r="J10" s="15">
        <f>J11+J14+J17+J30+J33+J37</f>
        <v>9826382332</v>
      </c>
      <c r="K10" s="24">
        <f t="shared" si="1"/>
        <v>0.21568721104874169</v>
      </c>
      <c r="L10" s="15">
        <f t="shared" si="3"/>
        <v>9038047011</v>
      </c>
      <c r="M10" s="24">
        <f t="shared" si="2"/>
        <v>0.19838340166978208</v>
      </c>
      <c r="N10" s="15">
        <f t="shared" si="3"/>
        <v>8838740943</v>
      </c>
      <c r="O10" s="15">
        <f t="shared" si="3"/>
        <v>106209478.08</v>
      </c>
      <c r="P10" s="15">
        <f t="shared" si="3"/>
        <v>0</v>
      </c>
    </row>
    <row r="11" spans="1:16" x14ac:dyDescent="0.25">
      <c r="A11" s="11" t="s">
        <v>17</v>
      </c>
      <c r="B11" s="11">
        <v>1</v>
      </c>
      <c r="C11" s="11">
        <v>0</v>
      </c>
      <c r="D11" s="11">
        <v>1</v>
      </c>
      <c r="E11" s="11">
        <v>1</v>
      </c>
      <c r="F11" s="11"/>
      <c r="G11" s="16" t="s">
        <v>74</v>
      </c>
      <c r="H11" s="15">
        <f>H12+H13</f>
        <v>21531646727</v>
      </c>
      <c r="I11" s="15">
        <f t="shared" ref="I11:J11" si="4">I12+I13</f>
        <v>21531646727</v>
      </c>
      <c r="J11" s="15">
        <f t="shared" si="4"/>
        <v>5462351838</v>
      </c>
      <c r="K11" s="23">
        <f t="shared" si="1"/>
        <v>0.25368946032122963</v>
      </c>
      <c r="L11" s="15">
        <f t="shared" ref="L11" si="5">L12+L13</f>
        <v>5448200857</v>
      </c>
      <c r="M11" s="24">
        <f t="shared" si="2"/>
        <v>0.25303224254409346</v>
      </c>
      <c r="N11" s="15">
        <f t="shared" ref="N11" si="6">N12+N13</f>
        <v>5448200857</v>
      </c>
      <c r="O11" s="15">
        <f t="shared" ref="O11:P11" si="7">O12+O13</f>
        <v>0</v>
      </c>
      <c r="P11" s="15">
        <f t="shared" si="7"/>
        <v>0</v>
      </c>
    </row>
    <row r="12" spans="1:16" x14ac:dyDescent="0.25">
      <c r="A12" s="12" t="s">
        <v>17</v>
      </c>
      <c r="B12" s="12" t="s">
        <v>18</v>
      </c>
      <c r="C12" s="12" t="s">
        <v>19</v>
      </c>
      <c r="D12" s="12" t="s">
        <v>18</v>
      </c>
      <c r="E12" s="12" t="s">
        <v>18</v>
      </c>
      <c r="F12" s="12" t="s">
        <v>18</v>
      </c>
      <c r="G12" s="13" t="s">
        <v>20</v>
      </c>
      <c r="H12" s="14">
        <v>20430000000</v>
      </c>
      <c r="I12" s="14">
        <v>20430000000</v>
      </c>
      <c r="J12" s="14">
        <v>5313670089</v>
      </c>
      <c r="K12" s="23">
        <f t="shared" si="1"/>
        <v>0.26009153641703375</v>
      </c>
      <c r="L12" s="14">
        <v>5309149033</v>
      </c>
      <c r="M12" s="23">
        <f t="shared" si="2"/>
        <v>0.25987024145863924</v>
      </c>
      <c r="N12" s="14">
        <f>L12</f>
        <v>5309149033</v>
      </c>
      <c r="O12" s="4"/>
      <c r="P12" s="4"/>
    </row>
    <row r="13" spans="1:16" x14ac:dyDescent="0.25">
      <c r="A13" s="12" t="s">
        <v>17</v>
      </c>
      <c r="B13" s="12" t="s">
        <v>18</v>
      </c>
      <c r="C13" s="12" t="s">
        <v>19</v>
      </c>
      <c r="D13" s="12" t="s">
        <v>18</v>
      </c>
      <c r="E13" s="12" t="s">
        <v>18</v>
      </c>
      <c r="F13" s="12" t="s">
        <v>21</v>
      </c>
      <c r="G13" s="13" t="s">
        <v>22</v>
      </c>
      <c r="H13" s="14">
        <v>1101646727</v>
      </c>
      <c r="I13" s="14">
        <v>1101646727</v>
      </c>
      <c r="J13" s="14">
        <v>148681749</v>
      </c>
      <c r="K13" s="23">
        <f t="shared" si="1"/>
        <v>0.13496318316570463</v>
      </c>
      <c r="L13" s="14">
        <v>139051824</v>
      </c>
      <c r="M13" s="23">
        <f t="shared" si="2"/>
        <v>0.12622179197015851</v>
      </c>
      <c r="N13" s="14">
        <f>L13</f>
        <v>139051824</v>
      </c>
      <c r="O13" s="4"/>
      <c r="P13" s="4"/>
    </row>
    <row r="14" spans="1:16" x14ac:dyDescent="0.25">
      <c r="A14" s="11" t="s">
        <v>17</v>
      </c>
      <c r="B14" s="11">
        <v>1</v>
      </c>
      <c r="C14" s="11">
        <v>0</v>
      </c>
      <c r="D14" s="11">
        <v>1</v>
      </c>
      <c r="E14" s="11">
        <v>4</v>
      </c>
      <c r="F14" s="11"/>
      <c r="G14" s="16" t="s">
        <v>75</v>
      </c>
      <c r="H14" s="17">
        <f>H15+H16</f>
        <v>3478990748</v>
      </c>
      <c r="I14" s="17">
        <f t="shared" ref="I14:N14" si="8">I15+I16</f>
        <v>3478990748</v>
      </c>
      <c r="J14" s="17">
        <f t="shared" si="8"/>
        <v>976537131</v>
      </c>
      <c r="K14" s="24">
        <f t="shared" si="1"/>
        <v>0.28069552399970915</v>
      </c>
      <c r="L14" s="17">
        <f t="shared" si="8"/>
        <v>967667091</v>
      </c>
      <c r="M14" s="24">
        <f t="shared" si="2"/>
        <v>0.27814592250821357</v>
      </c>
      <c r="N14" s="17">
        <f t="shared" si="8"/>
        <v>967667091</v>
      </c>
      <c r="O14" s="4"/>
      <c r="P14" s="4"/>
    </row>
    <row r="15" spans="1:16" x14ac:dyDescent="0.25">
      <c r="A15" s="12" t="s">
        <v>17</v>
      </c>
      <c r="B15" s="12" t="s">
        <v>18</v>
      </c>
      <c r="C15" s="12" t="s">
        <v>19</v>
      </c>
      <c r="D15" s="12" t="s">
        <v>18</v>
      </c>
      <c r="E15" s="12" t="s">
        <v>23</v>
      </c>
      <c r="F15" s="12" t="s">
        <v>18</v>
      </c>
      <c r="G15" s="13" t="s">
        <v>24</v>
      </c>
      <c r="H15" s="14">
        <v>1354311596</v>
      </c>
      <c r="I15" s="14">
        <v>1354311596</v>
      </c>
      <c r="J15" s="14">
        <v>438097643</v>
      </c>
      <c r="K15" s="23">
        <f t="shared" si="1"/>
        <v>0.323483638694326</v>
      </c>
      <c r="L15" s="14">
        <v>438097643</v>
      </c>
      <c r="M15" s="24">
        <f t="shared" ref="M15:M16" si="9">L15/H15</f>
        <v>0.323483638694326</v>
      </c>
      <c r="N15" s="14">
        <f>L15</f>
        <v>438097643</v>
      </c>
      <c r="O15" s="4">
        <v>126881605</v>
      </c>
      <c r="P15" s="4"/>
    </row>
    <row r="16" spans="1:16" x14ac:dyDescent="0.25">
      <c r="A16" s="12" t="s">
        <v>17</v>
      </c>
      <c r="B16" s="12" t="s">
        <v>18</v>
      </c>
      <c r="C16" s="12" t="s">
        <v>19</v>
      </c>
      <c r="D16" s="12" t="s">
        <v>18</v>
      </c>
      <c r="E16" s="12" t="s">
        <v>23</v>
      </c>
      <c r="F16" s="12" t="s">
        <v>21</v>
      </c>
      <c r="G16" s="13" t="s">
        <v>25</v>
      </c>
      <c r="H16" s="14">
        <v>2124679152</v>
      </c>
      <c r="I16" s="14">
        <v>2124679152</v>
      </c>
      <c r="J16" s="14">
        <v>538439488</v>
      </c>
      <c r="K16" s="23">
        <f t="shared" si="1"/>
        <v>0.25342155190498145</v>
      </c>
      <c r="L16" s="14">
        <v>529569448</v>
      </c>
      <c r="M16" s="24">
        <f t="shared" si="9"/>
        <v>0.24924678509764941</v>
      </c>
      <c r="N16" s="14">
        <f>L16</f>
        <v>529569448</v>
      </c>
      <c r="O16" s="4">
        <v>166260300</v>
      </c>
      <c r="P16" s="4"/>
    </row>
    <row r="17" spans="1:16" x14ac:dyDescent="0.25">
      <c r="A17" s="11" t="s">
        <v>17</v>
      </c>
      <c r="B17" s="11">
        <v>1</v>
      </c>
      <c r="C17" s="11">
        <v>0</v>
      </c>
      <c r="D17" s="11">
        <v>1</v>
      </c>
      <c r="E17" s="11">
        <v>5</v>
      </c>
      <c r="F17" s="11"/>
      <c r="G17" s="16" t="s">
        <v>76</v>
      </c>
      <c r="H17" s="17">
        <f>SUM(H18:H29)</f>
        <v>7442648532</v>
      </c>
      <c r="I17" s="17">
        <f t="shared" ref="I17:N17" si="10">SUM(I18:I29)</f>
        <v>7442648532</v>
      </c>
      <c r="J17" s="17">
        <f t="shared" si="10"/>
        <v>553498786</v>
      </c>
      <c r="K17" s="24">
        <f t="shared" si="1"/>
        <v>7.4368524003277495E-2</v>
      </c>
      <c r="L17" s="17">
        <f t="shared" si="10"/>
        <v>548577096</v>
      </c>
      <c r="M17" s="24">
        <f t="shared" ref="M17:M33" si="11">L17/H17</f>
        <v>7.3707241936975559E-2</v>
      </c>
      <c r="N17" s="17">
        <f t="shared" si="10"/>
        <v>548577096</v>
      </c>
      <c r="O17" s="4"/>
      <c r="P17" s="4"/>
    </row>
    <row r="18" spans="1:16" x14ac:dyDescent="0.25">
      <c r="A18" s="12" t="s">
        <v>17</v>
      </c>
      <c r="B18" s="12" t="s">
        <v>18</v>
      </c>
      <c r="C18" s="12" t="s">
        <v>19</v>
      </c>
      <c r="D18" s="12" t="s">
        <v>18</v>
      </c>
      <c r="E18" s="12" t="s">
        <v>26</v>
      </c>
      <c r="F18" s="12" t="s">
        <v>18</v>
      </c>
      <c r="G18" s="13" t="s">
        <v>27</v>
      </c>
      <c r="H18" s="14">
        <v>239000000</v>
      </c>
      <c r="I18" s="14">
        <v>239000000</v>
      </c>
      <c r="J18" s="14">
        <v>63353485</v>
      </c>
      <c r="K18" s="23">
        <f t="shared" si="1"/>
        <v>0.26507734309623432</v>
      </c>
      <c r="L18" s="14">
        <v>63353485</v>
      </c>
      <c r="M18" s="23">
        <f t="shared" si="11"/>
        <v>0.26507734309623432</v>
      </c>
      <c r="N18" s="14">
        <f t="shared" ref="N18:N25" si="12">L18</f>
        <v>63353485</v>
      </c>
      <c r="O18" s="4"/>
      <c r="P18" s="4"/>
    </row>
    <row r="19" spans="1:16" x14ac:dyDescent="0.25">
      <c r="A19" s="12" t="s">
        <v>17</v>
      </c>
      <c r="B19" s="12" t="s">
        <v>18</v>
      </c>
      <c r="C19" s="12" t="s">
        <v>19</v>
      </c>
      <c r="D19" s="12" t="s">
        <v>18</v>
      </c>
      <c r="E19" s="12" t="s">
        <v>26</v>
      </c>
      <c r="F19" s="12" t="s">
        <v>21</v>
      </c>
      <c r="G19" s="13" t="s">
        <v>28</v>
      </c>
      <c r="H19" s="14">
        <v>728684990</v>
      </c>
      <c r="I19" s="14">
        <v>728684990</v>
      </c>
      <c r="J19" s="14">
        <v>266308872</v>
      </c>
      <c r="K19" s="23">
        <f t="shared" si="1"/>
        <v>0.36546501664594466</v>
      </c>
      <c r="L19" s="14">
        <v>266308872</v>
      </c>
      <c r="M19" s="23">
        <f t="shared" si="11"/>
        <v>0.36546501664594466</v>
      </c>
      <c r="N19" s="14">
        <f t="shared" si="12"/>
        <v>266308872</v>
      </c>
      <c r="O19" s="4"/>
      <c r="P19" s="4"/>
    </row>
    <row r="20" spans="1:16" x14ac:dyDescent="0.25">
      <c r="A20" s="12" t="s">
        <v>17</v>
      </c>
      <c r="B20" s="12" t="s">
        <v>18</v>
      </c>
      <c r="C20" s="12" t="s">
        <v>19</v>
      </c>
      <c r="D20" s="12" t="s">
        <v>18</v>
      </c>
      <c r="E20" s="12" t="s">
        <v>26</v>
      </c>
      <c r="F20" s="12" t="s">
        <v>26</v>
      </c>
      <c r="G20" s="13" t="s">
        <v>29</v>
      </c>
      <c r="H20" s="14">
        <v>126518838</v>
      </c>
      <c r="I20" s="14">
        <v>126518838</v>
      </c>
      <c r="J20" s="14">
        <v>11734756</v>
      </c>
      <c r="K20" s="23">
        <f t="shared" si="1"/>
        <v>9.2751057356375663E-2</v>
      </c>
      <c r="L20" s="14">
        <v>11190304</v>
      </c>
      <c r="M20" s="23">
        <f t="shared" si="11"/>
        <v>8.8447729815539403E-2</v>
      </c>
      <c r="N20" s="14">
        <f t="shared" si="12"/>
        <v>11190304</v>
      </c>
      <c r="O20" s="4"/>
      <c r="P20" s="4"/>
    </row>
    <row r="21" spans="1:16" x14ac:dyDescent="0.25">
      <c r="A21" s="12" t="s">
        <v>17</v>
      </c>
      <c r="B21" s="12" t="s">
        <v>18</v>
      </c>
      <c r="C21" s="12" t="s">
        <v>19</v>
      </c>
      <c r="D21" s="12" t="s">
        <v>18</v>
      </c>
      <c r="E21" s="12" t="s">
        <v>26</v>
      </c>
      <c r="F21" s="12" t="s">
        <v>30</v>
      </c>
      <c r="G21" s="13" t="s">
        <v>31</v>
      </c>
      <c r="H21" s="14">
        <v>74517609</v>
      </c>
      <c r="I21" s="14">
        <v>74517609</v>
      </c>
      <c r="J21" s="14">
        <v>16998886</v>
      </c>
      <c r="K21" s="23">
        <f t="shared" si="1"/>
        <v>0.22811904767368477</v>
      </c>
      <c r="L21" s="14">
        <v>16998886</v>
      </c>
      <c r="M21" s="23">
        <f t="shared" si="11"/>
        <v>0.22811904767368477</v>
      </c>
      <c r="N21" s="14">
        <f t="shared" si="12"/>
        <v>16998886</v>
      </c>
      <c r="O21" s="4"/>
      <c r="P21" s="4"/>
    </row>
    <row r="22" spans="1:16" x14ac:dyDescent="0.25">
      <c r="A22" s="12" t="s">
        <v>17</v>
      </c>
      <c r="B22" s="12" t="s">
        <v>18</v>
      </c>
      <c r="C22" s="12" t="s">
        <v>19</v>
      </c>
      <c r="D22" s="12" t="s">
        <v>18</v>
      </c>
      <c r="E22" s="12" t="s">
        <v>26</v>
      </c>
      <c r="F22" s="12" t="s">
        <v>32</v>
      </c>
      <c r="G22" s="13" t="s">
        <v>33</v>
      </c>
      <c r="H22" s="14">
        <v>47578175</v>
      </c>
      <c r="I22" s="14">
        <v>47578175</v>
      </c>
      <c r="J22" s="14">
        <v>10561798</v>
      </c>
      <c r="K22" s="23">
        <f t="shared" si="1"/>
        <v>0.22198829610425369</v>
      </c>
      <c r="L22" s="14">
        <v>10561798</v>
      </c>
      <c r="M22" s="23">
        <f t="shared" si="11"/>
        <v>0.22198829610425369</v>
      </c>
      <c r="N22" s="14">
        <f t="shared" si="12"/>
        <v>10561798</v>
      </c>
      <c r="O22" s="4"/>
      <c r="P22" s="4"/>
    </row>
    <row r="23" spans="1:16" x14ac:dyDescent="0.25">
      <c r="A23" s="12" t="s">
        <v>17</v>
      </c>
      <c r="B23" s="12" t="s">
        <v>18</v>
      </c>
      <c r="C23" s="12" t="s">
        <v>19</v>
      </c>
      <c r="D23" s="12" t="s">
        <v>18</v>
      </c>
      <c r="E23" s="12" t="s">
        <v>26</v>
      </c>
      <c r="F23" s="12" t="s">
        <v>34</v>
      </c>
      <c r="G23" s="13" t="s">
        <v>35</v>
      </c>
      <c r="H23" s="14">
        <v>1052263409</v>
      </c>
      <c r="I23" s="14">
        <v>1052263409</v>
      </c>
      <c r="J23" s="14">
        <v>1330810</v>
      </c>
      <c r="K23" s="23">
        <f t="shared" si="1"/>
        <v>1.2647118474495961E-3</v>
      </c>
      <c r="L23" s="14">
        <v>1330810</v>
      </c>
      <c r="M23" s="23">
        <f t="shared" si="11"/>
        <v>1.2647118474495961E-3</v>
      </c>
      <c r="N23" s="14">
        <f t="shared" si="12"/>
        <v>1330810</v>
      </c>
      <c r="O23" s="4"/>
      <c r="P23" s="4"/>
    </row>
    <row r="24" spans="1:16" x14ac:dyDescent="0.25">
      <c r="A24" s="12" t="s">
        <v>17</v>
      </c>
      <c r="B24" s="12" t="s">
        <v>18</v>
      </c>
      <c r="C24" s="12" t="s">
        <v>19</v>
      </c>
      <c r="D24" s="12" t="s">
        <v>18</v>
      </c>
      <c r="E24" s="12" t="s">
        <v>26</v>
      </c>
      <c r="F24" s="12" t="s">
        <v>36</v>
      </c>
      <c r="G24" s="13" t="s">
        <v>37</v>
      </c>
      <c r="H24" s="14">
        <v>1059688696</v>
      </c>
      <c r="I24" s="14">
        <v>1059688696</v>
      </c>
      <c r="J24" s="14">
        <v>104938599</v>
      </c>
      <c r="K24" s="23">
        <f t="shared" si="1"/>
        <v>9.9027761073710655E-2</v>
      </c>
      <c r="L24" s="14">
        <v>100561361</v>
      </c>
      <c r="M24" s="23">
        <f t="shared" si="11"/>
        <v>9.4897078150959158E-2</v>
      </c>
      <c r="N24" s="14">
        <f t="shared" si="12"/>
        <v>100561361</v>
      </c>
      <c r="O24" s="4"/>
      <c r="P24" s="4"/>
    </row>
    <row r="25" spans="1:16" x14ac:dyDescent="0.25">
      <c r="A25" s="12" t="s">
        <v>17</v>
      </c>
      <c r="B25" s="12" t="s">
        <v>18</v>
      </c>
      <c r="C25" s="12" t="s">
        <v>19</v>
      </c>
      <c r="D25" s="12" t="s">
        <v>18</v>
      </c>
      <c r="E25" s="12" t="s">
        <v>26</v>
      </c>
      <c r="F25" s="12" t="s">
        <v>38</v>
      </c>
      <c r="G25" s="13" t="s">
        <v>39</v>
      </c>
      <c r="H25" s="14">
        <v>2271560727</v>
      </c>
      <c r="I25" s="14">
        <v>2271560727</v>
      </c>
      <c r="J25" s="14">
        <v>7542602</v>
      </c>
      <c r="K25" s="23">
        <f t="shared" si="1"/>
        <v>3.3204492005641196E-3</v>
      </c>
      <c r="L25" s="14">
        <v>7542602</v>
      </c>
      <c r="M25" s="23">
        <f t="shared" si="11"/>
        <v>3.3204492005641196E-3</v>
      </c>
      <c r="N25" s="14">
        <f t="shared" si="12"/>
        <v>7542602</v>
      </c>
      <c r="O25" s="4"/>
      <c r="P25" s="4"/>
    </row>
    <row r="26" spans="1:16" x14ac:dyDescent="0.25">
      <c r="A26" s="12" t="s">
        <v>17</v>
      </c>
      <c r="B26" s="12" t="s">
        <v>18</v>
      </c>
      <c r="C26" s="12" t="s">
        <v>19</v>
      </c>
      <c r="D26" s="12" t="s">
        <v>18</v>
      </c>
      <c r="E26" s="12" t="s">
        <v>26</v>
      </c>
      <c r="F26" s="12" t="s">
        <v>40</v>
      </c>
      <c r="G26" s="13" t="s">
        <v>41</v>
      </c>
      <c r="H26" s="14">
        <v>942784679</v>
      </c>
      <c r="I26" s="14">
        <v>942784679</v>
      </c>
      <c r="J26" s="14">
        <v>0</v>
      </c>
      <c r="K26" s="23">
        <f t="shared" si="1"/>
        <v>0</v>
      </c>
      <c r="L26" s="14">
        <v>0</v>
      </c>
      <c r="M26" s="23">
        <f t="shared" si="11"/>
        <v>0</v>
      </c>
      <c r="N26" s="14">
        <v>0</v>
      </c>
      <c r="O26" s="4"/>
      <c r="P26" s="4"/>
    </row>
    <row r="27" spans="1:16" x14ac:dyDescent="0.25">
      <c r="A27" s="12" t="s">
        <v>17</v>
      </c>
      <c r="B27" s="12" t="s">
        <v>18</v>
      </c>
      <c r="C27" s="12" t="s">
        <v>19</v>
      </c>
      <c r="D27" s="12" t="s">
        <v>18</v>
      </c>
      <c r="E27" s="12" t="s">
        <v>26</v>
      </c>
      <c r="F27" s="12" t="s">
        <v>42</v>
      </c>
      <c r="G27" s="13" t="s">
        <v>43</v>
      </c>
      <c r="H27" s="14">
        <v>9994081</v>
      </c>
      <c r="I27" s="14">
        <v>9994081</v>
      </c>
      <c r="J27" s="14">
        <v>2718811</v>
      </c>
      <c r="K27" s="23">
        <f t="shared" si="1"/>
        <v>0.2720421217318531</v>
      </c>
      <c r="L27" s="14">
        <v>2718811</v>
      </c>
      <c r="M27" s="23">
        <f t="shared" si="11"/>
        <v>0.2720421217318531</v>
      </c>
      <c r="N27" s="14">
        <f>L27</f>
        <v>2718811</v>
      </c>
      <c r="O27" s="4"/>
      <c r="P27" s="4"/>
    </row>
    <row r="28" spans="1:16" x14ac:dyDescent="0.25">
      <c r="A28" s="12" t="s">
        <v>17</v>
      </c>
      <c r="B28" s="12" t="s">
        <v>18</v>
      </c>
      <c r="C28" s="12" t="s">
        <v>19</v>
      </c>
      <c r="D28" s="12" t="s">
        <v>18</v>
      </c>
      <c r="E28" s="12" t="s">
        <v>26</v>
      </c>
      <c r="F28" s="12" t="s">
        <v>44</v>
      </c>
      <c r="G28" s="13" t="s">
        <v>45</v>
      </c>
      <c r="H28" s="14">
        <v>209607285</v>
      </c>
      <c r="I28" s="14">
        <v>209607285</v>
      </c>
      <c r="J28" s="14">
        <v>68010167</v>
      </c>
      <c r="K28" s="23">
        <f t="shared" si="1"/>
        <v>0.32446471027951151</v>
      </c>
      <c r="L28" s="14">
        <v>68010167</v>
      </c>
      <c r="M28" s="23">
        <f t="shared" si="11"/>
        <v>0.32446471027951151</v>
      </c>
      <c r="N28" s="14">
        <f>L28</f>
        <v>68010167</v>
      </c>
      <c r="O28" s="4"/>
      <c r="P28" s="4"/>
    </row>
    <row r="29" spans="1:16" x14ac:dyDescent="0.25">
      <c r="A29" s="12" t="s">
        <v>17</v>
      </c>
      <c r="B29" s="12" t="s">
        <v>18</v>
      </c>
      <c r="C29" s="12" t="s">
        <v>19</v>
      </c>
      <c r="D29" s="12" t="s">
        <v>18</v>
      </c>
      <c r="E29" s="12" t="s">
        <v>26</v>
      </c>
      <c r="F29" s="12" t="s">
        <v>46</v>
      </c>
      <c r="G29" s="13" t="s">
        <v>47</v>
      </c>
      <c r="H29" s="14">
        <v>680450043</v>
      </c>
      <c r="I29" s="14">
        <v>680450043</v>
      </c>
      <c r="J29" s="14">
        <v>0</v>
      </c>
      <c r="K29" s="23">
        <f t="shared" si="1"/>
        <v>0</v>
      </c>
      <c r="L29" s="14">
        <v>0</v>
      </c>
      <c r="M29" s="23">
        <f t="shared" si="11"/>
        <v>0</v>
      </c>
      <c r="N29" s="14">
        <v>0</v>
      </c>
      <c r="O29" s="4"/>
      <c r="P29" s="4"/>
    </row>
    <row r="30" spans="1:16" ht="30" x14ac:dyDescent="0.25">
      <c r="A30" s="11" t="s">
        <v>17</v>
      </c>
      <c r="B30" s="11" t="s">
        <v>18</v>
      </c>
      <c r="C30" s="11" t="s">
        <v>19</v>
      </c>
      <c r="D30" s="11" t="s">
        <v>18</v>
      </c>
      <c r="E30" s="11" t="s">
        <v>48</v>
      </c>
      <c r="F30" s="12"/>
      <c r="G30" s="16" t="s">
        <v>77</v>
      </c>
      <c r="H30" s="17">
        <f>H31+H32</f>
        <v>665578265</v>
      </c>
      <c r="I30" s="17">
        <f>I31+I32</f>
        <v>665578265</v>
      </c>
      <c r="J30" s="17">
        <f t="shared" ref="J30:N30" si="13">J31+J32</f>
        <v>35854375</v>
      </c>
      <c r="K30" s="17">
        <f t="shared" si="13"/>
        <v>0.16979885628522634</v>
      </c>
      <c r="L30" s="17">
        <f t="shared" si="13"/>
        <v>35854375</v>
      </c>
      <c r="M30" s="17">
        <f t="shared" si="13"/>
        <v>0.16979885628522634</v>
      </c>
      <c r="N30" s="17">
        <f t="shared" si="13"/>
        <v>30895520</v>
      </c>
      <c r="O30" s="4"/>
      <c r="P30" s="4"/>
    </row>
    <row r="31" spans="1:16" x14ac:dyDescent="0.25">
      <c r="A31" s="12" t="s">
        <v>17</v>
      </c>
      <c r="B31" s="12" t="s">
        <v>18</v>
      </c>
      <c r="C31" s="12" t="s">
        <v>19</v>
      </c>
      <c r="D31" s="12" t="s">
        <v>18</v>
      </c>
      <c r="E31" s="12" t="s">
        <v>48</v>
      </c>
      <c r="F31" s="12" t="s">
        <v>18</v>
      </c>
      <c r="G31" s="13" t="s">
        <v>49</v>
      </c>
      <c r="H31" s="14">
        <v>624362863</v>
      </c>
      <c r="I31" s="14">
        <v>624362863</v>
      </c>
      <c r="J31" s="14">
        <v>30895520</v>
      </c>
      <c r="K31" s="23">
        <f t="shared" si="1"/>
        <v>4.9483276201839059E-2</v>
      </c>
      <c r="L31" s="14">
        <v>30895520</v>
      </c>
      <c r="M31" s="23">
        <f t="shared" si="11"/>
        <v>4.9483276201839059E-2</v>
      </c>
      <c r="N31" s="14">
        <f>L31</f>
        <v>30895520</v>
      </c>
      <c r="O31" s="4"/>
      <c r="P31" s="4"/>
    </row>
    <row r="32" spans="1:16" x14ac:dyDescent="0.25">
      <c r="A32" s="12" t="s">
        <v>88</v>
      </c>
      <c r="B32" s="12">
        <v>1</v>
      </c>
      <c r="C32" s="12">
        <v>0</v>
      </c>
      <c r="D32" s="12">
        <v>1</v>
      </c>
      <c r="E32" s="12">
        <v>9</v>
      </c>
      <c r="F32" s="12">
        <v>2</v>
      </c>
      <c r="G32" s="13" t="s">
        <v>89</v>
      </c>
      <c r="H32" s="14">
        <v>41215402</v>
      </c>
      <c r="I32" s="14">
        <v>41215402</v>
      </c>
      <c r="J32" s="14">
        <v>4958855</v>
      </c>
      <c r="K32" s="23">
        <f t="shared" si="1"/>
        <v>0.12031558008338727</v>
      </c>
      <c r="L32" s="14">
        <v>4958855</v>
      </c>
      <c r="M32" s="23">
        <f t="shared" si="11"/>
        <v>0.12031558008338727</v>
      </c>
      <c r="N32" s="14">
        <v>0</v>
      </c>
      <c r="O32" s="4"/>
      <c r="P32" s="4"/>
    </row>
    <row r="33" spans="1:17" x14ac:dyDescent="0.25">
      <c r="A33" s="11" t="s">
        <v>17</v>
      </c>
      <c r="B33" s="11" t="s">
        <v>18</v>
      </c>
      <c r="C33" s="11" t="s">
        <v>19</v>
      </c>
      <c r="D33" s="11">
        <v>2</v>
      </c>
      <c r="E33" s="11"/>
      <c r="F33" s="11"/>
      <c r="G33" s="16" t="s">
        <v>78</v>
      </c>
      <c r="H33" s="17">
        <f>H34+H35+H36</f>
        <v>1787904437</v>
      </c>
      <c r="I33" s="17">
        <f t="shared" ref="I33:P33" si="14">I34+I35+I36</f>
        <v>1053434880</v>
      </c>
      <c r="J33" s="17">
        <f t="shared" si="14"/>
        <v>1053434880</v>
      </c>
      <c r="K33" s="24">
        <f t="shared" si="1"/>
        <v>0.58920088691518813</v>
      </c>
      <c r="L33" s="17">
        <f t="shared" si="14"/>
        <v>293042270</v>
      </c>
      <c r="M33" s="24">
        <f t="shared" si="11"/>
        <v>0.16390264710775479</v>
      </c>
      <c r="N33" s="17">
        <f t="shared" si="14"/>
        <v>293042270</v>
      </c>
      <c r="O33" s="17">
        <f t="shared" si="14"/>
        <v>106209478.08</v>
      </c>
      <c r="P33" s="17">
        <f t="shared" si="14"/>
        <v>0</v>
      </c>
    </row>
    <row r="34" spans="1:17" x14ac:dyDescent="0.25">
      <c r="A34" s="12" t="s">
        <v>17</v>
      </c>
      <c r="B34" s="12" t="s">
        <v>18</v>
      </c>
      <c r="C34" s="12" t="s">
        <v>19</v>
      </c>
      <c r="D34" s="12">
        <v>2</v>
      </c>
      <c r="E34" s="12">
        <v>12</v>
      </c>
      <c r="F34" s="12"/>
      <c r="G34" s="13" t="s">
        <v>65</v>
      </c>
      <c r="H34" s="14">
        <v>30000000</v>
      </c>
      <c r="I34" s="14">
        <v>0</v>
      </c>
      <c r="J34" s="14">
        <v>0</v>
      </c>
      <c r="K34" s="23">
        <f t="shared" si="1"/>
        <v>0</v>
      </c>
      <c r="L34" s="14">
        <v>0</v>
      </c>
      <c r="M34" s="23">
        <v>0</v>
      </c>
      <c r="N34" s="14">
        <v>0</v>
      </c>
      <c r="O34" s="4">
        <v>0</v>
      </c>
      <c r="P34" s="4"/>
    </row>
    <row r="35" spans="1:17" x14ac:dyDescent="0.25">
      <c r="A35" s="12" t="s">
        <v>17</v>
      </c>
      <c r="B35" s="12" t="s">
        <v>18</v>
      </c>
      <c r="C35" s="12" t="s">
        <v>19</v>
      </c>
      <c r="D35" s="12">
        <v>2</v>
      </c>
      <c r="E35" s="12">
        <v>14</v>
      </c>
      <c r="F35" s="12"/>
      <c r="G35" s="13" t="s">
        <v>66</v>
      </c>
      <c r="H35" s="14">
        <v>1207332377</v>
      </c>
      <c r="I35" s="14">
        <v>502862820</v>
      </c>
      <c r="J35" s="14">
        <v>502862820</v>
      </c>
      <c r="K35" s="23">
        <f t="shared" si="1"/>
        <v>0.41650735918266524</v>
      </c>
      <c r="L35" s="14">
        <v>125715705</v>
      </c>
      <c r="M35" s="24">
        <v>0</v>
      </c>
      <c r="N35" s="14">
        <f>L35</f>
        <v>125715705</v>
      </c>
      <c r="O35" s="4">
        <v>0</v>
      </c>
      <c r="P35" s="4"/>
    </row>
    <row r="36" spans="1:17" x14ac:dyDescent="0.25">
      <c r="A36" s="12" t="s">
        <v>17</v>
      </c>
      <c r="B36" s="12" t="s">
        <v>18</v>
      </c>
      <c r="C36" s="12" t="s">
        <v>19</v>
      </c>
      <c r="D36" s="12">
        <v>2</v>
      </c>
      <c r="E36" s="12">
        <v>100</v>
      </c>
      <c r="F36" s="12"/>
      <c r="G36" s="13" t="s">
        <v>67</v>
      </c>
      <c r="H36" s="14">
        <v>550572060</v>
      </c>
      <c r="I36" s="14">
        <v>550572060</v>
      </c>
      <c r="J36" s="14">
        <v>550572060</v>
      </c>
      <c r="K36" s="23">
        <f t="shared" si="1"/>
        <v>1</v>
      </c>
      <c r="L36" s="14">
        <v>167326565</v>
      </c>
      <c r="M36" s="24">
        <f t="shared" ref="M36:M57" si="15">L36/H36</f>
        <v>0.30391401445253141</v>
      </c>
      <c r="N36" s="14">
        <f>L36</f>
        <v>167326565</v>
      </c>
      <c r="O36" s="4">
        <v>106209478.08</v>
      </c>
      <c r="P36" s="4"/>
    </row>
    <row r="37" spans="1:17" ht="30" x14ac:dyDescent="0.25">
      <c r="A37" s="11" t="s">
        <v>17</v>
      </c>
      <c r="B37" s="11">
        <v>1</v>
      </c>
      <c r="C37" s="11">
        <v>0</v>
      </c>
      <c r="D37" s="11">
        <v>5</v>
      </c>
      <c r="E37" s="11"/>
      <c r="F37" s="11"/>
      <c r="G37" s="16" t="s">
        <v>79</v>
      </c>
      <c r="H37" s="17">
        <f>SUM(H38:H47)</f>
        <v>10651715191</v>
      </c>
      <c r="I37" s="17">
        <f t="shared" ref="I37:N37" si="16">SUM(I38:I47)</f>
        <v>10651715191</v>
      </c>
      <c r="J37" s="17">
        <f t="shared" si="16"/>
        <v>1744705322</v>
      </c>
      <c r="K37" s="24">
        <f t="shared" si="1"/>
        <v>0.16379571653156494</v>
      </c>
      <c r="L37" s="17">
        <f t="shared" si="16"/>
        <v>1744705322</v>
      </c>
      <c r="M37" s="24">
        <f t="shared" si="15"/>
        <v>0.16379571653156494</v>
      </c>
      <c r="N37" s="17">
        <f t="shared" si="16"/>
        <v>1550358109</v>
      </c>
      <c r="O37" s="4"/>
      <c r="P37" s="4"/>
    </row>
    <row r="38" spans="1:17" x14ac:dyDescent="0.25">
      <c r="A38" s="12" t="s">
        <v>17</v>
      </c>
      <c r="B38" s="12" t="s">
        <v>18</v>
      </c>
      <c r="C38" s="12" t="s">
        <v>19</v>
      </c>
      <c r="D38" s="12" t="s">
        <v>26</v>
      </c>
      <c r="E38" s="12" t="s">
        <v>18</v>
      </c>
      <c r="F38" s="12" t="s">
        <v>18</v>
      </c>
      <c r="G38" s="13" t="s">
        <v>50</v>
      </c>
      <c r="H38" s="14">
        <v>1108767739</v>
      </c>
      <c r="I38" s="14">
        <v>1108767739</v>
      </c>
      <c r="J38" s="14">
        <v>160482100</v>
      </c>
      <c r="K38" s="23">
        <f t="shared" si="1"/>
        <v>0.14473914991857462</v>
      </c>
      <c r="L38" s="14">
        <v>160482100</v>
      </c>
      <c r="M38" s="23">
        <f t="shared" si="15"/>
        <v>0.14473914991857462</v>
      </c>
      <c r="N38" s="14">
        <f>L38</f>
        <v>160482100</v>
      </c>
      <c r="O38" s="4"/>
      <c r="P38" s="4"/>
    </row>
    <row r="39" spans="1:17" ht="30" x14ac:dyDescent="0.25">
      <c r="A39" s="12" t="s">
        <v>17</v>
      </c>
      <c r="B39" s="12" t="s">
        <v>18</v>
      </c>
      <c r="C39" s="12" t="s">
        <v>19</v>
      </c>
      <c r="D39" s="12" t="s">
        <v>26</v>
      </c>
      <c r="E39" s="12" t="s">
        <v>18</v>
      </c>
      <c r="F39" s="12" t="s">
        <v>51</v>
      </c>
      <c r="G39" s="13" t="s">
        <v>52</v>
      </c>
      <c r="H39" s="14">
        <v>1699410357</v>
      </c>
      <c r="I39" s="14">
        <v>1699410357</v>
      </c>
      <c r="J39" s="14">
        <v>256927200</v>
      </c>
      <c r="K39" s="23">
        <f t="shared" si="1"/>
        <v>0.15118608577480855</v>
      </c>
      <c r="L39" s="14">
        <v>256927200</v>
      </c>
      <c r="M39" s="23">
        <f t="shared" si="15"/>
        <v>0.15118608577480855</v>
      </c>
      <c r="N39" s="14">
        <f>L39</f>
        <v>256927200</v>
      </c>
      <c r="O39" s="4"/>
      <c r="P39" s="4"/>
    </row>
    <row r="40" spans="1:17" x14ac:dyDescent="0.25">
      <c r="A40" s="12" t="s">
        <v>17</v>
      </c>
      <c r="B40" s="12" t="s">
        <v>18</v>
      </c>
      <c r="C40" s="12" t="s">
        <v>19</v>
      </c>
      <c r="D40" s="12" t="s">
        <v>26</v>
      </c>
      <c r="E40" s="12" t="s">
        <v>18</v>
      </c>
      <c r="F40" s="12" t="s">
        <v>23</v>
      </c>
      <c r="G40" s="13" t="s">
        <v>53</v>
      </c>
      <c r="H40" s="14">
        <v>2199076944</v>
      </c>
      <c r="I40" s="14">
        <v>2199076944</v>
      </c>
      <c r="J40" s="14">
        <v>349621400</v>
      </c>
      <c r="K40" s="23">
        <f t="shared" si="1"/>
        <v>0.15898552388260589</v>
      </c>
      <c r="L40" s="14">
        <v>349621400</v>
      </c>
      <c r="M40" s="23">
        <f t="shared" si="15"/>
        <v>0.15898552388260589</v>
      </c>
      <c r="N40" s="14">
        <f>L40</f>
        <v>349621400</v>
      </c>
      <c r="O40" s="4"/>
      <c r="P40" s="4"/>
    </row>
    <row r="41" spans="1:17" ht="45" x14ac:dyDescent="0.25">
      <c r="A41" s="12" t="s">
        <v>17</v>
      </c>
      <c r="B41" s="12" t="s">
        <v>18</v>
      </c>
      <c r="C41" s="12" t="s">
        <v>19</v>
      </c>
      <c r="D41" s="12" t="s">
        <v>26</v>
      </c>
      <c r="E41" s="12" t="s">
        <v>18</v>
      </c>
      <c r="F41" s="12" t="s">
        <v>26</v>
      </c>
      <c r="G41" s="13" t="s">
        <v>54</v>
      </c>
      <c r="H41" s="14">
        <v>140042220</v>
      </c>
      <c r="I41" s="14">
        <v>140042220</v>
      </c>
      <c r="J41" s="14">
        <v>19522000</v>
      </c>
      <c r="K41" s="23">
        <f t="shared" si="1"/>
        <v>0.13940081783907737</v>
      </c>
      <c r="L41" s="14">
        <v>19522000</v>
      </c>
      <c r="M41" s="23">
        <f t="shared" si="15"/>
        <v>0.13940081783907737</v>
      </c>
      <c r="N41" s="14">
        <f>L41</f>
        <v>19522000</v>
      </c>
      <c r="O41" s="4"/>
      <c r="P41" s="4"/>
    </row>
    <row r="42" spans="1:17" x14ac:dyDescent="0.25">
      <c r="A42" s="12" t="s">
        <v>17</v>
      </c>
      <c r="B42" s="12" t="s">
        <v>18</v>
      </c>
      <c r="C42" s="12" t="s">
        <v>19</v>
      </c>
      <c r="D42" s="12" t="s">
        <v>26</v>
      </c>
      <c r="E42" s="12" t="s">
        <v>21</v>
      </c>
      <c r="F42" s="12" t="s">
        <v>21</v>
      </c>
      <c r="G42" s="13" t="s">
        <v>55</v>
      </c>
      <c r="H42" s="14">
        <v>2755000000</v>
      </c>
      <c r="I42" s="14">
        <v>2755000000</v>
      </c>
      <c r="J42" s="14">
        <v>522600522</v>
      </c>
      <c r="K42" s="23">
        <f t="shared" si="1"/>
        <v>0.18969165952813066</v>
      </c>
      <c r="L42" s="14">
        <v>522600522</v>
      </c>
      <c r="M42" s="23">
        <f t="shared" si="15"/>
        <v>0.18969165952813066</v>
      </c>
      <c r="N42" s="14">
        <v>328253309</v>
      </c>
      <c r="O42" s="4"/>
      <c r="P42" s="4"/>
    </row>
    <row r="43" spans="1:17" ht="30" x14ac:dyDescent="0.25">
      <c r="A43" s="12" t="s">
        <v>17</v>
      </c>
      <c r="B43" s="12" t="s">
        <v>18</v>
      </c>
      <c r="C43" s="12" t="s">
        <v>19</v>
      </c>
      <c r="D43" s="12" t="s">
        <v>26</v>
      </c>
      <c r="E43" s="12" t="s">
        <v>21</v>
      </c>
      <c r="F43" s="12" t="s">
        <v>51</v>
      </c>
      <c r="G43" s="13" t="s">
        <v>56</v>
      </c>
      <c r="H43" s="14">
        <v>1372753574</v>
      </c>
      <c r="I43" s="14">
        <v>1372753574</v>
      </c>
      <c r="J43" s="14">
        <v>234828600</v>
      </c>
      <c r="K43" s="23">
        <f t="shared" si="1"/>
        <v>0.17106391449103595</v>
      </c>
      <c r="L43" s="14">
        <v>234828600</v>
      </c>
      <c r="M43" s="23">
        <f t="shared" si="15"/>
        <v>0.17106391449103595</v>
      </c>
      <c r="N43" s="14">
        <f>L43</f>
        <v>234828600</v>
      </c>
      <c r="O43" s="4"/>
      <c r="P43" s="4"/>
    </row>
    <row r="44" spans="1:17" x14ac:dyDescent="0.25">
      <c r="A44" s="12" t="s">
        <v>17</v>
      </c>
      <c r="B44" s="12" t="s">
        <v>18</v>
      </c>
      <c r="C44" s="12" t="s">
        <v>19</v>
      </c>
      <c r="D44" s="12" t="s">
        <v>26</v>
      </c>
      <c r="E44" s="12" t="s">
        <v>57</v>
      </c>
      <c r="F44" s="12"/>
      <c r="G44" s="13" t="s">
        <v>58</v>
      </c>
      <c r="H44" s="14">
        <v>823600938</v>
      </c>
      <c r="I44" s="14">
        <v>823600938</v>
      </c>
      <c r="J44" s="14">
        <v>120372600</v>
      </c>
      <c r="K44" s="23">
        <f t="shared" si="1"/>
        <v>0.14615403461330201</v>
      </c>
      <c r="L44" s="14">
        <v>120372600</v>
      </c>
      <c r="M44" s="23">
        <f t="shared" si="15"/>
        <v>0.14615403461330201</v>
      </c>
      <c r="N44" s="14">
        <f>L44</f>
        <v>120372600</v>
      </c>
      <c r="O44" s="4"/>
      <c r="P44" s="4"/>
    </row>
    <row r="45" spans="1:17" x14ac:dyDescent="0.25">
      <c r="A45" s="12" t="s">
        <v>17</v>
      </c>
      <c r="B45" s="12" t="s">
        <v>18</v>
      </c>
      <c r="C45" s="12" t="s">
        <v>19</v>
      </c>
      <c r="D45" s="12" t="s">
        <v>26</v>
      </c>
      <c r="E45" s="12" t="s">
        <v>59</v>
      </c>
      <c r="F45" s="12"/>
      <c r="G45" s="13" t="s">
        <v>60</v>
      </c>
      <c r="H45" s="14">
        <v>137333559</v>
      </c>
      <c r="I45" s="14">
        <v>137333559</v>
      </c>
      <c r="J45" s="14">
        <v>20099400</v>
      </c>
      <c r="K45" s="23">
        <f t="shared" si="1"/>
        <v>0.14635461387846216</v>
      </c>
      <c r="L45" s="14">
        <v>20099400</v>
      </c>
      <c r="M45" s="23">
        <f t="shared" si="15"/>
        <v>0.14635461387846216</v>
      </c>
      <c r="N45" s="14">
        <f>L45</f>
        <v>20099400</v>
      </c>
      <c r="O45" s="4"/>
      <c r="P45" s="4"/>
    </row>
    <row r="46" spans="1:17" x14ac:dyDescent="0.25">
      <c r="A46" s="12" t="s">
        <v>17</v>
      </c>
      <c r="B46" s="12" t="s">
        <v>18</v>
      </c>
      <c r="C46" s="12" t="s">
        <v>19</v>
      </c>
      <c r="D46" s="12" t="s">
        <v>26</v>
      </c>
      <c r="E46" s="12" t="s">
        <v>61</v>
      </c>
      <c r="F46" s="12"/>
      <c r="G46" s="13" t="s">
        <v>62</v>
      </c>
      <c r="H46" s="14">
        <v>137333559</v>
      </c>
      <c r="I46" s="14">
        <v>137333559</v>
      </c>
      <c r="J46" s="14">
        <v>20099400</v>
      </c>
      <c r="K46" s="23">
        <f t="shared" si="1"/>
        <v>0.14635461387846216</v>
      </c>
      <c r="L46" s="14">
        <f>L45</f>
        <v>20099400</v>
      </c>
      <c r="M46" s="23">
        <f t="shared" si="15"/>
        <v>0.14635461387846216</v>
      </c>
      <c r="N46" s="14">
        <f>L46</f>
        <v>20099400</v>
      </c>
      <c r="O46" s="4"/>
      <c r="P46" s="4"/>
    </row>
    <row r="47" spans="1:17" ht="30" x14ac:dyDescent="0.25">
      <c r="A47" s="12" t="s">
        <v>17</v>
      </c>
      <c r="B47" s="12" t="s">
        <v>18</v>
      </c>
      <c r="C47" s="12" t="s">
        <v>19</v>
      </c>
      <c r="D47" s="12" t="s">
        <v>26</v>
      </c>
      <c r="E47" s="12" t="s">
        <v>48</v>
      </c>
      <c r="F47" s="12"/>
      <c r="G47" s="13" t="s">
        <v>63</v>
      </c>
      <c r="H47" s="14">
        <v>278396301</v>
      </c>
      <c r="I47" s="14">
        <v>278396301</v>
      </c>
      <c r="J47" s="14">
        <v>40152100</v>
      </c>
      <c r="K47" s="23">
        <f t="shared" si="1"/>
        <v>0.14422641341057185</v>
      </c>
      <c r="L47" s="14">
        <v>40152100</v>
      </c>
      <c r="M47" s="23">
        <f t="shared" si="15"/>
        <v>0.14422641341057185</v>
      </c>
      <c r="N47" s="14">
        <f>L47</f>
        <v>40152100</v>
      </c>
      <c r="O47" s="4"/>
      <c r="P47" s="4"/>
    </row>
    <row r="48" spans="1:17" x14ac:dyDescent="0.25">
      <c r="A48" s="11" t="s">
        <v>17</v>
      </c>
      <c r="B48" s="11">
        <v>2</v>
      </c>
      <c r="C48" s="11"/>
      <c r="D48" s="11"/>
      <c r="E48" s="11"/>
      <c r="F48" s="11"/>
      <c r="G48" s="16" t="s">
        <v>82</v>
      </c>
      <c r="H48" s="17">
        <f>H49</f>
        <v>1499427940</v>
      </c>
      <c r="I48" s="17">
        <f t="shared" ref="I48:P48" si="17">I49</f>
        <v>1499427940</v>
      </c>
      <c r="J48" s="17">
        <f t="shared" si="17"/>
        <v>1289427940</v>
      </c>
      <c r="K48" s="24">
        <f t="shared" si="1"/>
        <v>0.85994658736317797</v>
      </c>
      <c r="L48" s="17">
        <f t="shared" si="17"/>
        <v>424837916.32999998</v>
      </c>
      <c r="M48" s="24">
        <f t="shared" si="15"/>
        <v>0.28333333333111027</v>
      </c>
      <c r="N48" s="17">
        <f t="shared" si="17"/>
        <v>212418958.16</v>
      </c>
      <c r="O48" s="17">
        <f t="shared" si="17"/>
        <v>0</v>
      </c>
      <c r="P48" s="19">
        <f t="shared" si="17"/>
        <v>0</v>
      </c>
      <c r="Q48" s="20"/>
    </row>
    <row r="49" spans="1:17" x14ac:dyDescent="0.25">
      <c r="A49" s="12" t="s">
        <v>17</v>
      </c>
      <c r="B49" s="12">
        <v>2</v>
      </c>
      <c r="C49" s="12">
        <v>0</v>
      </c>
      <c r="D49" s="12">
        <v>4</v>
      </c>
      <c r="E49" s="12"/>
      <c r="F49" s="12"/>
      <c r="G49" s="13" t="s">
        <v>83</v>
      </c>
      <c r="H49" s="14">
        <f>SUM(H50:H51)</f>
        <v>1499427940</v>
      </c>
      <c r="I49" s="14">
        <f t="shared" ref="I49:N49" si="18">SUM(I50:I51)</f>
        <v>1499427940</v>
      </c>
      <c r="J49" s="14">
        <f t="shared" si="18"/>
        <v>1289427940</v>
      </c>
      <c r="K49" s="23">
        <f t="shared" si="1"/>
        <v>0.85994658736317797</v>
      </c>
      <c r="L49" s="14">
        <f t="shared" si="18"/>
        <v>424837916.32999998</v>
      </c>
      <c r="M49" s="23">
        <f t="shared" si="15"/>
        <v>0.28333333333111027</v>
      </c>
      <c r="N49" s="14">
        <f t="shared" si="18"/>
        <v>212418958.16</v>
      </c>
      <c r="O49" s="18"/>
      <c r="P49" s="4"/>
    </row>
    <row r="50" spans="1:17" x14ac:dyDescent="0.25">
      <c r="A50" s="12" t="s">
        <v>17</v>
      </c>
      <c r="B50" s="12">
        <v>2</v>
      </c>
      <c r="C50" s="12">
        <v>0</v>
      </c>
      <c r="D50" s="12">
        <v>4</v>
      </c>
      <c r="E50" s="12">
        <v>21</v>
      </c>
      <c r="F50" s="12">
        <v>5</v>
      </c>
      <c r="G50" s="13" t="s">
        <v>68</v>
      </c>
      <c r="H50" s="14">
        <v>210000000</v>
      </c>
      <c r="I50" s="14">
        <v>210000000</v>
      </c>
      <c r="J50" s="14">
        <v>0</v>
      </c>
      <c r="K50" s="23">
        <f t="shared" si="1"/>
        <v>0</v>
      </c>
      <c r="L50" s="14">
        <v>0</v>
      </c>
      <c r="M50" s="23">
        <f t="shared" si="15"/>
        <v>0</v>
      </c>
      <c r="N50" s="14">
        <v>0</v>
      </c>
      <c r="O50" s="8">
        <f t="shared" ref="O50:P50" si="19">SUM(O12:O47)</f>
        <v>505560861.15999997</v>
      </c>
      <c r="P50" s="5">
        <f t="shared" si="19"/>
        <v>0</v>
      </c>
    </row>
    <row r="51" spans="1:17" ht="13.5" customHeight="1" x14ac:dyDescent="0.25">
      <c r="A51" s="12" t="s">
        <v>17</v>
      </c>
      <c r="B51" s="12">
        <v>2</v>
      </c>
      <c r="C51" s="12">
        <v>0</v>
      </c>
      <c r="D51" s="12">
        <v>4</v>
      </c>
      <c r="E51" s="12">
        <v>41</v>
      </c>
      <c r="F51" s="12">
        <v>13</v>
      </c>
      <c r="G51" s="9" t="s">
        <v>69</v>
      </c>
      <c r="H51" s="10">
        <v>1289427940</v>
      </c>
      <c r="I51" s="10">
        <v>1289427940</v>
      </c>
      <c r="J51" s="10">
        <v>1289427940</v>
      </c>
      <c r="K51" s="23">
        <f t="shared" si="1"/>
        <v>1</v>
      </c>
      <c r="L51" s="10">
        <v>424837916.32999998</v>
      </c>
      <c r="M51" s="23">
        <f t="shared" si="15"/>
        <v>0.32947782745424298</v>
      </c>
      <c r="N51" s="10">
        <v>212418958.16</v>
      </c>
    </row>
    <row r="52" spans="1:17" ht="13.5" customHeight="1" x14ac:dyDescent="0.25">
      <c r="A52" s="11" t="s">
        <v>17</v>
      </c>
      <c r="B52" s="11">
        <v>3</v>
      </c>
      <c r="C52" s="11"/>
      <c r="D52" s="11"/>
      <c r="E52" s="11"/>
      <c r="F52" s="11"/>
      <c r="G52" s="21" t="s">
        <v>84</v>
      </c>
      <c r="H52" s="22">
        <f>SUM(H53:H57)</f>
        <v>6432618087</v>
      </c>
      <c r="I52" s="22">
        <f t="shared" ref="I52" si="20">SUM(I53:I57)</f>
        <v>277473848.15999997</v>
      </c>
      <c r="J52" s="22">
        <f>SUM(J53:J57)</f>
        <v>232313586.40000001</v>
      </c>
      <c r="K52" s="24">
        <f t="shared" si="1"/>
        <v>3.6114935358822896E-2</v>
      </c>
      <c r="L52" s="22">
        <f>SUM(L53:L57)</f>
        <v>23696669.100000001</v>
      </c>
      <c r="M52" s="23">
        <f t="shared" si="15"/>
        <v>3.6838296288551294E-3</v>
      </c>
      <c r="N52" s="22">
        <f>SUM(N53:N57)</f>
        <v>23406375</v>
      </c>
    </row>
    <row r="53" spans="1:17" x14ac:dyDescent="0.25">
      <c r="A53" s="9" t="s">
        <v>17</v>
      </c>
      <c r="B53" s="9" t="s">
        <v>51</v>
      </c>
      <c r="C53" s="9" t="s">
        <v>21</v>
      </c>
      <c r="D53" s="9" t="s">
        <v>18</v>
      </c>
      <c r="E53" s="9" t="s">
        <v>18</v>
      </c>
      <c r="F53" s="9"/>
      <c r="G53" s="9" t="s">
        <v>70</v>
      </c>
      <c r="H53" s="10">
        <v>334234250</v>
      </c>
      <c r="I53" s="10">
        <v>0</v>
      </c>
      <c r="J53" s="10">
        <v>0</v>
      </c>
      <c r="K53" s="23">
        <f t="shared" si="1"/>
        <v>0</v>
      </c>
      <c r="L53" s="10">
        <v>0</v>
      </c>
      <c r="M53" s="23">
        <f t="shared" si="15"/>
        <v>0</v>
      </c>
      <c r="N53" s="10">
        <v>0</v>
      </c>
    </row>
    <row r="54" spans="1:17" x14ac:dyDescent="0.25">
      <c r="A54" s="9" t="s">
        <v>17</v>
      </c>
      <c r="B54" s="9" t="s">
        <v>51</v>
      </c>
      <c r="C54" s="9" t="s">
        <v>26</v>
      </c>
      <c r="D54" s="9" t="s">
        <v>51</v>
      </c>
      <c r="E54" s="9" t="s">
        <v>59</v>
      </c>
      <c r="F54" s="9"/>
      <c r="G54" s="9" t="s">
        <v>71</v>
      </c>
      <c r="H54" s="10">
        <v>94451000</v>
      </c>
      <c r="I54" s="10">
        <v>0</v>
      </c>
      <c r="J54" s="10">
        <v>0</v>
      </c>
      <c r="K54" s="23">
        <f t="shared" si="1"/>
        <v>0</v>
      </c>
      <c r="L54" s="10">
        <v>0</v>
      </c>
      <c r="M54" s="23">
        <f t="shared" si="15"/>
        <v>0</v>
      </c>
      <c r="N54" s="10">
        <v>0</v>
      </c>
    </row>
    <row r="55" spans="1:17" ht="30" x14ac:dyDescent="0.25">
      <c r="A55" s="9" t="s">
        <v>17</v>
      </c>
      <c r="B55" s="9">
        <v>3</v>
      </c>
      <c r="C55" s="9">
        <v>5</v>
      </c>
      <c r="D55" s="9">
        <v>3</v>
      </c>
      <c r="E55" s="9">
        <v>33</v>
      </c>
      <c r="F55" s="9"/>
      <c r="G55" s="28" t="s">
        <v>87</v>
      </c>
      <c r="H55" s="10">
        <v>3462977542</v>
      </c>
      <c r="I55" s="10">
        <v>0</v>
      </c>
      <c r="J55" s="10">
        <v>0</v>
      </c>
      <c r="K55" s="23">
        <f t="shared" si="1"/>
        <v>0</v>
      </c>
      <c r="L55" s="10">
        <v>0</v>
      </c>
      <c r="M55" s="23">
        <f t="shared" si="15"/>
        <v>0</v>
      </c>
      <c r="N55" s="10">
        <v>0</v>
      </c>
    </row>
    <row r="56" spans="1:17" x14ac:dyDescent="0.25">
      <c r="A56" s="9" t="s">
        <v>17</v>
      </c>
      <c r="B56" s="9">
        <v>3</v>
      </c>
      <c r="C56" s="9">
        <v>5</v>
      </c>
      <c r="D56" s="9">
        <v>3</v>
      </c>
      <c r="E56" s="9">
        <v>51</v>
      </c>
      <c r="F56" s="9">
        <v>1</v>
      </c>
      <c r="G56" s="9" t="s">
        <v>72</v>
      </c>
      <c r="H56" s="10">
        <v>743295744</v>
      </c>
      <c r="I56" s="10">
        <v>100203898.16</v>
      </c>
      <c r="J56" s="10">
        <v>55043636.399999999</v>
      </c>
      <c r="K56" s="23">
        <f t="shared" si="1"/>
        <v>7.4053479848796233E-2</v>
      </c>
      <c r="L56" s="10">
        <v>12096669.1</v>
      </c>
      <c r="M56" s="23">
        <f t="shared" si="15"/>
        <v>1.6274368846648474E-2</v>
      </c>
      <c r="N56" s="10">
        <v>11806375</v>
      </c>
    </row>
    <row r="57" spans="1:17" ht="15.75" thickBot="1" x14ac:dyDescent="0.3">
      <c r="A57" s="9" t="s">
        <v>17</v>
      </c>
      <c r="B57" s="9" t="s">
        <v>51</v>
      </c>
      <c r="C57" s="9" t="s">
        <v>57</v>
      </c>
      <c r="D57" s="9" t="s">
        <v>18</v>
      </c>
      <c r="E57" s="9" t="s">
        <v>18</v>
      </c>
      <c r="F57" s="9"/>
      <c r="G57" s="9" t="s">
        <v>73</v>
      </c>
      <c r="H57" s="10">
        <v>1797659551</v>
      </c>
      <c r="I57" s="10">
        <v>177269950</v>
      </c>
      <c r="J57" s="10">
        <v>177269950</v>
      </c>
      <c r="K57" s="23">
        <f t="shared" si="1"/>
        <v>9.8611525136329883E-2</v>
      </c>
      <c r="L57" s="10">
        <v>11600000</v>
      </c>
      <c r="M57" s="23">
        <f t="shared" si="15"/>
        <v>6.4528347392292188E-3</v>
      </c>
      <c r="N57" s="10">
        <v>11600000</v>
      </c>
    </row>
    <row r="58" spans="1:17" ht="15.75" thickBot="1" x14ac:dyDescent="0.3">
      <c r="A58" s="32" t="s">
        <v>90</v>
      </c>
      <c r="B58" s="32"/>
      <c r="C58" s="32"/>
      <c r="D58" s="32"/>
      <c r="E58" s="33"/>
      <c r="F58" s="34"/>
      <c r="G58" s="27"/>
      <c r="H58" s="30">
        <f>H9</f>
        <v>53490529927</v>
      </c>
      <c r="I58" s="30">
        <f t="shared" ref="I58:N58" si="21">I9</f>
        <v>46600916131.160004</v>
      </c>
      <c r="J58" s="30">
        <f>J9</f>
        <v>11348123858.4</v>
      </c>
      <c r="K58" s="31">
        <f t="shared" si="21"/>
        <v>0.2121520178223528</v>
      </c>
      <c r="L58" s="30">
        <f t="shared" si="21"/>
        <v>9486581596.4300003</v>
      </c>
      <c r="M58" s="31">
        <f t="shared" si="21"/>
        <v>0.17735067514523786</v>
      </c>
      <c r="N58" s="30">
        <f t="shared" si="21"/>
        <v>9074566276.1599998</v>
      </c>
      <c r="Q58" t="s">
        <v>92</v>
      </c>
    </row>
    <row r="59" spans="1:17" x14ac:dyDescent="0.25">
      <c r="A59" s="25"/>
      <c r="B59" s="25"/>
      <c r="C59" s="25"/>
      <c r="D59" s="25"/>
      <c r="E59" s="25"/>
      <c r="F59" s="25"/>
      <c r="G59" s="25"/>
      <c r="H59" s="26"/>
      <c r="I59" s="26"/>
      <c r="J59" s="26"/>
      <c r="K59" s="26"/>
      <c r="L59" s="26"/>
      <c r="M59" s="26"/>
      <c r="N59" s="26"/>
    </row>
    <row r="60" spans="1:17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 spans="1:17" x14ac:dyDescent="0.25">
      <c r="A61" s="4"/>
      <c r="B61" s="4"/>
      <c r="C61" s="4"/>
      <c r="D61" s="4"/>
      <c r="E61" s="4"/>
      <c r="F61" s="4"/>
      <c r="G61" s="4"/>
      <c r="H61" s="4"/>
      <c r="I61" s="4"/>
      <c r="J61" s="29"/>
      <c r="K61" s="4"/>
      <c r="L61" s="29"/>
      <c r="M61" s="4"/>
      <c r="N61" s="29"/>
    </row>
    <row r="62" spans="1:17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7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7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1:14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1:14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1:14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1:14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1:14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1:14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1:14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 spans="1:14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1:14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1:14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1:14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1:14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1:14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1:14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</sheetData>
  <mergeCells count="2">
    <mergeCell ref="A3:J3"/>
    <mergeCell ref="G2:J2"/>
  </mergeCells>
  <pageMargins left="0.39370078740157483" right="0.39370078740157483" top="0.78740157480314965" bottom="0.78740157480314965" header="0.78740157480314965" footer="0.78740157480314965"/>
  <pageSetup paperSize="14" scale="7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REP_EPG034_EjecucionPresupuesta</vt:lpstr>
      <vt:lpstr>REP_EPG034_EjecucionPresupuesta!Títulos_a_imprimir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Marcela CM. Martta Herrera</dc:creator>
  <cp:lastModifiedBy>Claudia Marcela CM. Martta Herrera</cp:lastModifiedBy>
  <cp:lastPrinted>2017-02-14T16:26:05Z</cp:lastPrinted>
  <dcterms:created xsi:type="dcterms:W3CDTF">2017-02-10T20:34:14Z</dcterms:created>
  <dcterms:modified xsi:type="dcterms:W3CDTF">2018-04-17T17:35:37Z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