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Q3UFR7NP\"/>
    </mc:Choice>
  </mc:AlternateContent>
  <bookViews>
    <workbookView xWindow="0" yWindow="0" windowWidth="19200" windowHeight="7230"/>
  </bookViews>
  <sheets>
    <sheet name="REP_EPG034_EjecucionPresupuesta" sheetId="1" r:id="rId1"/>
  </sheets>
  <definedNames>
    <definedName name="_xlnm.Print_Titles" localSheetId="0">REP_EPG034_EjecucionPresupuesta!$A:$O,REP_EPG034_EjecucionPresupuesta!$1:$8</definedName>
  </definedNames>
  <calcPr calcId="171027"/>
</workbook>
</file>

<file path=xl/calcChain.xml><?xml version="1.0" encoding="utf-8"?>
<calcChain xmlns="http://schemas.openxmlformats.org/spreadsheetml/2006/main">
  <c r="M58" i="1" l="1"/>
  <c r="N57" i="1"/>
  <c r="L57" i="1"/>
  <c r="I57" i="1"/>
  <c r="I52" i="1" s="1"/>
  <c r="I9" i="1" s="1"/>
  <c r="I58" i="1" s="1"/>
  <c r="N56" i="1"/>
  <c r="L56" i="1"/>
  <c r="N55" i="1"/>
  <c r="L55" i="1"/>
  <c r="N54" i="1"/>
  <c r="L54" i="1"/>
  <c r="N53" i="1"/>
  <c r="L53" i="1"/>
  <c r="O52" i="1"/>
  <c r="M52" i="1"/>
  <c r="N52" i="1" s="1"/>
  <c r="K52" i="1"/>
  <c r="L52" i="1" s="1"/>
  <c r="J52" i="1"/>
  <c r="H52" i="1"/>
  <c r="N51" i="1"/>
  <c r="L51" i="1"/>
  <c r="N50" i="1"/>
  <c r="L50" i="1"/>
  <c r="O49" i="1"/>
  <c r="M49" i="1"/>
  <c r="N49" i="1" s="1"/>
  <c r="K49" i="1"/>
  <c r="L49" i="1" s="1"/>
  <c r="J49" i="1"/>
  <c r="I49" i="1"/>
  <c r="H49" i="1"/>
  <c r="O48" i="1"/>
  <c r="M48" i="1"/>
  <c r="N48" i="1" s="1"/>
  <c r="K48" i="1"/>
  <c r="L48" i="1" s="1"/>
  <c r="J48" i="1"/>
  <c r="I48" i="1"/>
  <c r="H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O37" i="1"/>
  <c r="O10" i="1" s="1"/>
  <c r="O9" i="1" s="1"/>
  <c r="O58" i="1" s="1"/>
  <c r="M37" i="1"/>
  <c r="N37" i="1" s="1"/>
  <c r="K37" i="1"/>
  <c r="K10" i="1" s="1"/>
  <c r="J37" i="1"/>
  <c r="I37" i="1"/>
  <c r="H37" i="1"/>
  <c r="N36" i="1"/>
  <c r="L36" i="1"/>
  <c r="N35" i="1"/>
  <c r="L35" i="1"/>
  <c r="N34" i="1"/>
  <c r="L34" i="1"/>
  <c r="O33" i="1"/>
  <c r="M33" i="1"/>
  <c r="N33" i="1" s="1"/>
  <c r="K33" i="1"/>
  <c r="L33" i="1" s="1"/>
  <c r="J33" i="1"/>
  <c r="I33" i="1"/>
  <c r="H33" i="1"/>
  <c r="N32" i="1"/>
  <c r="L32" i="1"/>
  <c r="N31" i="1"/>
  <c r="L31" i="1"/>
  <c r="O30" i="1"/>
  <c r="M30" i="1"/>
  <c r="N30" i="1" s="1"/>
  <c r="K30" i="1"/>
  <c r="L30" i="1" s="1"/>
  <c r="J30" i="1"/>
  <c r="I30" i="1"/>
  <c r="H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O17" i="1"/>
  <c r="M17" i="1"/>
  <c r="K17" i="1"/>
  <c r="J17" i="1"/>
  <c r="I17" i="1"/>
  <c r="H17" i="1"/>
  <c r="N16" i="1"/>
  <c r="L16" i="1"/>
  <c r="N15" i="1"/>
  <c r="L15" i="1"/>
  <c r="O14" i="1"/>
  <c r="M14" i="1"/>
  <c r="N14" i="1" s="1"/>
  <c r="K14" i="1"/>
  <c r="L14" i="1" s="1"/>
  <c r="J14" i="1"/>
  <c r="I14" i="1"/>
  <c r="H14" i="1"/>
  <c r="N13" i="1"/>
  <c r="L13" i="1"/>
  <c r="N12" i="1"/>
  <c r="L12" i="1"/>
  <c r="O11" i="1"/>
  <c r="M11" i="1"/>
  <c r="N11" i="1" s="1"/>
  <c r="K11" i="1"/>
  <c r="L11" i="1" s="1"/>
  <c r="J11" i="1"/>
  <c r="I11" i="1"/>
  <c r="H11" i="1"/>
  <c r="M10" i="1"/>
  <c r="I10" i="1"/>
  <c r="M9" i="1"/>
  <c r="J10" i="1" l="1"/>
  <c r="J9" i="1" s="1"/>
  <c r="J58" i="1" s="1"/>
  <c r="L17" i="1"/>
  <c r="N17" i="1"/>
  <c r="H10" i="1"/>
  <c r="H9" i="1" s="1"/>
  <c r="H58" i="1" s="1"/>
  <c r="K9" i="1"/>
  <c r="L37" i="1"/>
  <c r="L10" i="1" l="1"/>
  <c r="N9" i="1"/>
  <c r="N58" i="1" s="1"/>
  <c r="N10" i="1"/>
  <c r="K58" i="1"/>
  <c r="L9" i="1"/>
  <c r="L58" i="1" s="1"/>
</calcChain>
</file>

<file path=xl/sharedStrings.xml><?xml version="1.0" encoding="utf-8"?>
<sst xmlns="http://schemas.openxmlformats.org/spreadsheetml/2006/main" count="278" uniqueCount="90">
  <si>
    <t>Año Fiscal:</t>
  </si>
  <si>
    <t>Vigencia:</t>
  </si>
  <si>
    <t>Actual</t>
  </si>
  <si>
    <t>Periodo:</t>
  </si>
  <si>
    <t>MINISTERIO DE TECNOLOGIAS DE LA INFORMACION Y LAS COMUNICACIONES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</si>
  <si>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</si>
  <si>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</si>
  <si>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</si>
  <si>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</si>
  <si>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</si>
  <si>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</si>
  <si>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</si>
  <si>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</si>
  <si>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APR BLOQUEADA</t>
  </si>
  <si>
    <t>CDP</t>
  </si>
  <si>
    <t>COMPROMISO</t>
  </si>
  <si>
    <t>% COMP.</t>
  </si>
  <si>
    <t>OBLIGACION</t>
  </si>
  <si>
    <t>% OBL</t>
  </si>
  <si>
    <t>PAGOS</t>
  </si>
  <si>
    <t>A</t>
  </si>
  <si>
    <t>FUNCIONAMIENTO</t>
  </si>
  <si>
    <t>GASTOS DE PERSONAL</t>
  </si>
  <si>
    <t>SUELDO DE PERSONAL DE NOMINA</t>
  </si>
  <si>
    <t>1</t>
  </si>
  <si>
    <t>0</t>
  </si>
  <si>
    <t>SUELDOS</t>
  </si>
  <si>
    <t>2</t>
  </si>
  <si>
    <t>SUELDOS DE VACACIONES</t>
  </si>
  <si>
    <t>PRIMA TECNICA</t>
  </si>
  <si>
    <t>4</t>
  </si>
  <si>
    <t>PRIMA TECNICA SALARIAL</t>
  </si>
  <si>
    <t>PRIMA TECNICA NO SALARIAL</t>
  </si>
  <si>
    <t>OTROS</t>
  </si>
  <si>
    <t>5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</si>
  <si>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</si>
  <si>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</si>
  <si>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</si>
  <si>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</si>
  <si>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</si>
  <si>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</si>
  <si>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</si>
  <si>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</si>
  <si>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</si>
  <si>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</si>
  <si>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</si>
  <si>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</si>
  <si>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</si>
  <si>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</si>
  <si>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</si>
  <si>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</si>
  <si>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</si>
  <si>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</si>
  <si>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</si>
  <si>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</si>
  <si>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</si>
  <si>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9</t>
  </si>
  <si>
    <t>HORAS EXTRAS, DIAS FESTIVOS E INDEMNIZACION  POR VACACIONES</t>
  </si>
  <si>
    <t>HORAS EXTRAS</t>
  </si>
  <si>
    <t>INDEMNIZACION POR VACACIONES</t>
  </si>
  <si>
    <t>SERVICIOS PERSONALES INDIRECTOS</t>
  </si>
  <si>
    <t>HONORARIOS</t>
  </si>
  <si>
    <t>REMUNERACION SERVICIOS TECNICOS</t>
  </si>
  <si>
    <t>OTROS SERVICIOS PERSONALES INDIRECTOS</t>
  </si>
  <si>
    <t>CONTRIBUCIONES INHERENTES A LA NOMINA SECTOR PRIVADO Y PUBLICO</t>
  </si>
  <si>
    <t>CAJAS DE COMPENSACION PRIVADAS</t>
  </si>
  <si>
    <t>3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</si>
  <si>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</si>
  <si>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</si>
  <si>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</si>
  <si>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</si>
  <si>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</si>
  <si>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6</t>
  </si>
  <si>
    <t>APORTES AL ICBF</t>
  </si>
  <si>
    <t>7</t>
  </si>
  <si>
    <t>APORTES AL SENA</t>
  </si>
  <si>
    <t>8</t>
  </si>
  <si>
    <t>APORTES A LA ESAP</t>
  </si>
  <si>
    <t>APORTES A ESCUELAS INDUSTRIALES E INSTITUTOS TECNICOS</t>
  </si>
  <si>
    <t>GASTOS GENERALES</t>
  </si>
  <si>
    <t>ADQUISICION DE BIENES Y SERVICIOS</t>
  </si>
  <si>
    <t>SERVICIOS DE CAPACITACION</t>
  </si>
  <si>
    <t>OTROS GASTOS POR ADQUISICION DE SERVICIOS</t>
  </si>
  <si>
    <t>TRANSFERENCIAS CORRIENTES</t>
  </si>
  <si>
    <t>CUOTA DE AUDITAJE CONTRANAL</t>
  </si>
  <si>
    <t>AUXILIOS FUNERARIOS</t>
  </si>
  <si>
    <t>CUOTAS PARTES PENSIONALES</t>
  </si>
  <si>
    <t xml:space="preserve">SENTENCIAS </t>
  </si>
  <si>
    <t>PROVISION PARA GASTOS INSTITUCIONALES Y/O SECTORIALES CONTINGENTES - PREVIO CONCEPTO DGPPN</t>
  </si>
  <si>
    <t>Enero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</si>
</sst>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_);\(&quot;$&quot;\ #,##0.00\)"/>
    <numFmt numFmtId="165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 applyFont="1" applyFill="1" applyBorder="1"/>
    <xf numFmtId="0" fontId="2" fillId="2" borderId="0" xfId="0" applyFont="1" applyFill="1" applyBorder="1"/>
    <xf numFmtId="164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164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165" fontId="0" fillId="0" borderId="1" xfId="0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/>
    <xf numFmtId="0" fontId="6" fillId="0" borderId="0" xfId="0" applyFont="1" applyFill="1" applyBorder="1"/>
    <xf numFmtId="10" fontId="6" fillId="0" borderId="0" xfId="1" applyNumberFormat="1" applyFont="1" applyFill="1" applyBorder="1"/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164" fontId="4" fillId="0" borderId="0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164" fontId="7" fillId="0" borderId="1" xfId="0" applyNumberFormat="1" applyFont="1" applyFill="1" applyBorder="1" applyAlignment="1">
      <alignment horizontal="center"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10" fontId="7" fillId="0" borderId="1" xfId="0" applyNumberFormat="1" applyFont="1" applyFill="1" applyBorder="1" applyAlignment="1">
      <alignment horizontal="right" vertical="center" wrapText="1" readingOrder="1"/>
    </xf>
    <xf numFmtId="10" fontId="0" fillId="0" borderId="1" xfId="0" applyNumberFormat="1" applyFont="1" applyFill="1" applyBorder="1" applyAlignment="1">
      <alignment horizontal="right" vertical="center" wrapText="1" readingOrder="1"/>
    </xf>
    <xf numFmtId="165" fontId="7" fillId="0" borderId="1" xfId="0" applyNumberFormat="1" applyFont="1" applyFill="1" applyBorder="1" applyAlignment="1">
      <alignment horizontal="right" vertical="center" wrapText="1" readingOrder="1"/>
    </xf>
    <xf numFmtId="0" fontId="0" fillId="2" borderId="1" xfId="0" applyNumberFormat="1" applyFont="1" applyFill="1" applyBorder="1" applyAlignment="1">
      <alignment horizontal="left" vertical="center" wrapText="1" readingOrder="1"/>
    </xf>
    <xf numFmtId="0" fontId="6" fillId="0" borderId="1" xfId="0" applyFont="1" applyFill="1" applyBorder="1"/>
    <xf numFmtId="4" fontId="6" fillId="0" borderId="1" xfId="0" applyNumberFormat="1" applyFont="1" applyFill="1" applyBorder="1"/>
    <xf numFmtId="0" fontId="8" fillId="0" borderId="1" xfId="0" applyFont="1" applyFill="1" applyBorder="1"/>
    <xf numFmtId="4" fontId="8" fillId="0" borderId="1" xfId="0" applyNumberFormat="1" applyFont="1" applyFill="1" applyBorder="1"/>
    <xf numFmtId="0" fontId="6" fillId="0" borderId="6" xfId="0" applyFont="1" applyFill="1" applyBorder="1"/>
    <xf numFmtId="4" fontId="6" fillId="0" borderId="6" xfId="0" applyNumberFormat="1" applyFont="1" applyFill="1" applyBorder="1"/>
    <xf numFmtId="10" fontId="0" fillId="0" borderId="6" xfId="0" applyNumberFormat="1" applyFont="1" applyFill="1" applyBorder="1" applyAlignment="1">
      <alignment horizontal="right" vertical="center" wrapText="1" readingOrder="1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4" fontId="8" fillId="0" borderId="8" xfId="0" applyNumberFormat="1" applyFont="1" applyFill="1" applyBorder="1"/>
    <xf numFmtId="4" fontId="8" fillId="0" borderId="10" xfId="0" applyNumberFormat="1" applyFont="1" applyFill="1" applyBorder="1"/>
    <xf numFmtId="10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/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4" fillId="0" borderId="4" xfId="0" applyNumberFormat="1" applyFont="1" applyFill="1" applyBorder="1" applyAlignment="1">
      <alignment horizontal="center" vertic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289560</xdr:colOff>
      <xdr:row>0</xdr:row>
      <xdr:rowOff>60960</xdr:rowOff>
    </xdr:from>
    <xdr:to>
      <xdr:col>15</xdr:col>
      <xdr:colOff>202565</xdr:colOff>
      <xdr:row>6</xdr:row>
      <xdr:rowOff>110490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171450</xdr:rowOff>
    </xdr:from>
    <xdr:to>
      <xdr:col>5</xdr:col>
      <xdr:colOff>154305</xdr:colOff>
      <xdr:row>3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19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0"/>
  <sheetViews>
    <sheetView showGridLines="0" tabSelected="1" topLeftCell="A36" workbookViewId="0">
      <selection activeCell="J60" sqref="J60"/>
    </sheetView>
  </sheetViews>
  <sheetFormatPr baseColWidth="10" defaultColWidth="11.5703125" defaultRowHeight="15" x14ac:dyDescent="0.25"/>
  <cols>
    <col min="1" max="1" width="4.5703125" style="5" customWidth="1"/>
    <col min="2" max="6" width="5.42578125" style="5" customWidth="1"/>
    <col min="7" max="7" width="30" style="5" customWidth="1"/>
    <col min="8" max="8" width="21.140625" style="5" customWidth="1"/>
    <col min="9" max="9" width="17.140625" style="5" customWidth="1"/>
    <col min="10" max="10" width="21.7109375" style="5" customWidth="1"/>
    <col min="11" max="11" width="19.7109375" style="5" customWidth="1"/>
    <col min="12" max="12" width="8" style="3" customWidth="1"/>
    <col min="13" max="13" width="21.140625" style="5" customWidth="1"/>
    <col min="14" max="14" width="10.5703125" style="3" customWidth="1"/>
    <col min="15" max="15" width="20" style="5" customWidth="1"/>
    <col min="16" max="16" width="15.5703125" style="5" customWidth="1"/>
    <col min="17" max="16384" width="11.5703125" style="5"/>
  </cols>
  <sheetData>
    <row r="2" spans="1:15" ht="20.25" x14ac:dyDescent="0.25">
      <c r="G2" s="39" t="s">
        <v>4</v>
      </c>
      <c r="H2" s="40"/>
      <c r="I2" s="40"/>
      <c r="J2" s="40"/>
      <c r="K2" s="40"/>
      <c r="L2" s="40"/>
      <c r="M2" s="41"/>
    </row>
    <row r="3" spans="1:15" ht="20.25" x14ac:dyDescent="0.25">
      <c r="H3" s="8"/>
      <c r="I3" s="8"/>
      <c r="J3" s="9" t="s">
        <v>0</v>
      </c>
      <c r="K3" s="9">
        <v>2017</v>
      </c>
    </row>
    <row r="4" spans="1:15" ht="20.25" x14ac:dyDescent="0.25">
      <c r="H4" s="8"/>
      <c r="I4" s="8"/>
      <c r="J4" s="4" t="s">
        <v>1</v>
      </c>
      <c r="K4" s="4" t="s">
        <v>2</v>
      </c>
    </row>
    <row r="5" spans="1:15" ht="20.25" x14ac:dyDescent="0.25">
      <c r="H5" s="16"/>
      <c r="I5" s="16"/>
      <c r="J5" s="4" t="s">
        <v>3</v>
      </c>
      <c r="K5" s="4" t="s">
        <v>89</v>
      </c>
    </row>
    <row r="6" spans="1:15" x14ac:dyDescent="0.25">
      <c r="H6" s="2"/>
      <c r="I6" s="2"/>
      <c r="J6" s="2"/>
    </row>
    <row r="8" spans="1:15" s="6" customFormat="1" ht="30" x14ac:dyDescent="0.2">
      <c r="A8" s="17" t="s">
        <v>5</v>
      </c>
      <c r="B8" s="17" t="s">
        <v>6</v>
      </c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17" t="s">
        <v>12</v>
      </c>
      <c r="I8" s="17" t="s">
        <v>13</v>
      </c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</row>
    <row r="9" spans="1:15" s="1" customFormat="1" ht="18.75" x14ac:dyDescent="0.3">
      <c r="A9" s="17" t="s">
        <v>20</v>
      </c>
      <c r="B9" s="17"/>
      <c r="C9" s="17"/>
      <c r="D9" s="17"/>
      <c r="E9" s="17"/>
      <c r="F9" s="17"/>
      <c r="G9" s="18" t="s">
        <v>21</v>
      </c>
      <c r="H9" s="19">
        <f>H10+H48+H52</f>
        <v>49078019616</v>
      </c>
      <c r="I9" s="20">
        <f t="shared" ref="I9:O9" si="0">I10+I48+I52</f>
        <v>3744400000</v>
      </c>
      <c r="J9" s="19">
        <f t="shared" si="0"/>
        <v>43031950083.940002</v>
      </c>
      <c r="K9" s="19">
        <f>K10+K48+K52</f>
        <v>21063253412.459999</v>
      </c>
      <c r="L9" s="21">
        <f>K9/H9</f>
        <v>0.42917895989415872</v>
      </c>
      <c r="M9" s="19">
        <f t="shared" si="0"/>
        <v>19696018754.459999</v>
      </c>
      <c r="N9" s="21">
        <f>M9/H9</f>
        <v>0.40132056893426216</v>
      </c>
      <c r="O9" s="19">
        <f t="shared" si="0"/>
        <v>18419078934.23</v>
      </c>
    </row>
    <row r="10" spans="1:15" s="1" customFormat="1" ht="18.75" x14ac:dyDescent="0.3">
      <c r="A10" s="17" t="s">
        <v>20</v>
      </c>
      <c r="B10" s="17">
        <v>1</v>
      </c>
      <c r="C10" s="17"/>
      <c r="D10" s="17"/>
      <c r="E10" s="17"/>
      <c r="F10" s="17"/>
      <c r="G10" s="18" t="s">
        <v>22</v>
      </c>
      <c r="H10" s="19">
        <f>H11+H14+H17+H30+H33+H37</f>
        <v>40770729858</v>
      </c>
      <c r="I10" s="20">
        <f t="shared" ref="I10:O10" si="1">I11+I14+I17+I30+I33+I37</f>
        <v>0</v>
      </c>
      <c r="J10" s="19">
        <f t="shared" si="1"/>
        <v>40770729858</v>
      </c>
      <c r="K10" s="19">
        <f>K11+K14+K17+K30+K33+K37</f>
        <v>19010664297</v>
      </c>
      <c r="L10" s="21">
        <f t="shared" ref="L10:L57" si="2">K10/H10</f>
        <v>0.46628216770246861</v>
      </c>
      <c r="M10" s="19">
        <f t="shared" si="1"/>
        <v>18379847569</v>
      </c>
      <c r="N10" s="21">
        <f t="shared" ref="N10:N57" si="3">M10/H10</f>
        <v>0.45080987348068091</v>
      </c>
      <c r="O10" s="19">
        <f t="shared" si="1"/>
        <v>17181497582</v>
      </c>
    </row>
    <row r="11" spans="1:15" s="1" customFormat="1" ht="30" x14ac:dyDescent="0.3">
      <c r="A11" s="17" t="s">
        <v>20</v>
      </c>
      <c r="B11" s="17">
        <v>1</v>
      </c>
      <c r="C11" s="17">
        <v>0</v>
      </c>
      <c r="D11" s="17">
        <v>1</v>
      </c>
      <c r="E11" s="17">
        <v>1</v>
      </c>
      <c r="F11" s="17"/>
      <c r="G11" s="18" t="s">
        <v>23</v>
      </c>
      <c r="H11" s="19">
        <f>H12+H13</f>
        <v>19667276636</v>
      </c>
      <c r="I11" s="20">
        <f t="shared" ref="I11:K11" si="4">I12+I13</f>
        <v>0</v>
      </c>
      <c r="J11" s="19">
        <f t="shared" si="4"/>
        <v>19667276636</v>
      </c>
      <c r="K11" s="19">
        <f t="shared" si="4"/>
        <v>9699998168</v>
      </c>
      <c r="L11" s="22">
        <f t="shared" si="2"/>
        <v>0.49320494888675243</v>
      </c>
      <c r="M11" s="19">
        <f t="shared" ref="M11" si="5">M12+M13</f>
        <v>9699342382</v>
      </c>
      <c r="N11" s="21">
        <f t="shared" si="3"/>
        <v>0.49317160487008266</v>
      </c>
      <c r="O11" s="19">
        <f t="shared" ref="O11" si="6">O12+O13</f>
        <v>9699342382</v>
      </c>
    </row>
    <row r="12" spans="1:15" x14ac:dyDescent="0.25">
      <c r="A12" s="14" t="s">
        <v>20</v>
      </c>
      <c r="B12" s="14" t="s">
        <v>24</v>
      </c>
      <c r="C12" s="14" t="s">
        <v>25</v>
      </c>
      <c r="D12" s="14" t="s">
        <v>24</v>
      </c>
      <c r="E12" s="14" t="s">
        <v>24</v>
      </c>
      <c r="F12" s="14" t="s">
        <v>24</v>
      </c>
      <c r="G12" s="15" t="s">
        <v>26</v>
      </c>
      <c r="H12" s="10">
        <v>18600000000</v>
      </c>
      <c r="I12" s="10">
        <v>0</v>
      </c>
      <c r="J12" s="10">
        <v>18600000000</v>
      </c>
      <c r="K12" s="10">
        <v>9299887282</v>
      </c>
      <c r="L12" s="22">
        <f t="shared" si="2"/>
        <v>0.49999393989247309</v>
      </c>
      <c r="M12" s="10">
        <v>9299231496</v>
      </c>
      <c r="N12" s="22">
        <f t="shared" si="3"/>
        <v>0.49995868258064519</v>
      </c>
      <c r="O12" s="10">
        <v>9299231496</v>
      </c>
    </row>
    <row r="13" spans="1:15" x14ac:dyDescent="0.25">
      <c r="A13" s="14" t="s">
        <v>20</v>
      </c>
      <c r="B13" s="14" t="s">
        <v>24</v>
      </c>
      <c r="C13" s="14" t="s">
        <v>25</v>
      </c>
      <c r="D13" s="14" t="s">
        <v>24</v>
      </c>
      <c r="E13" s="14" t="s">
        <v>24</v>
      </c>
      <c r="F13" s="14" t="s">
        <v>27</v>
      </c>
      <c r="G13" s="15" t="s">
        <v>28</v>
      </c>
      <c r="H13" s="10">
        <v>1067276636</v>
      </c>
      <c r="I13" s="10">
        <v>0</v>
      </c>
      <c r="J13" s="10">
        <v>1067276636</v>
      </c>
      <c r="K13" s="10">
        <v>400110886</v>
      </c>
      <c r="L13" s="22">
        <f t="shared" si="2"/>
        <v>0.3748895764265564</v>
      </c>
      <c r="M13" s="10">
        <v>400110886</v>
      </c>
      <c r="N13" s="22">
        <f t="shared" si="3"/>
        <v>0.3748895764265564</v>
      </c>
      <c r="O13" s="10">
        <v>400110886</v>
      </c>
    </row>
    <row r="14" spans="1:15" x14ac:dyDescent="0.25">
      <c r="A14" s="17" t="s">
        <v>20</v>
      </c>
      <c r="B14" s="17">
        <v>1</v>
      </c>
      <c r="C14" s="17">
        <v>0</v>
      </c>
      <c r="D14" s="17">
        <v>1</v>
      </c>
      <c r="E14" s="17">
        <v>4</v>
      </c>
      <c r="F14" s="17"/>
      <c r="G14" s="18" t="s">
        <v>29</v>
      </c>
      <c r="H14" s="23">
        <f>H15+H16</f>
        <v>4263734802</v>
      </c>
      <c r="I14" s="23">
        <f t="shared" ref="I14:O14" si="7">I15+I16</f>
        <v>0</v>
      </c>
      <c r="J14" s="23">
        <f t="shared" si="7"/>
        <v>4263734802</v>
      </c>
      <c r="K14" s="23">
        <f t="shared" si="7"/>
        <v>1700526375</v>
      </c>
      <c r="L14" s="21">
        <f t="shared" si="2"/>
        <v>0.39883493086913618</v>
      </c>
      <c r="M14" s="23">
        <f t="shared" si="7"/>
        <v>1700526375</v>
      </c>
      <c r="N14" s="21">
        <f t="shared" si="3"/>
        <v>0.39883493086913618</v>
      </c>
      <c r="O14" s="23">
        <f t="shared" si="7"/>
        <v>1700526375</v>
      </c>
    </row>
    <row r="15" spans="1:15" x14ac:dyDescent="0.25">
      <c r="A15" s="14" t="s">
        <v>20</v>
      </c>
      <c r="B15" s="14" t="s">
        <v>24</v>
      </c>
      <c r="C15" s="14" t="s">
        <v>25</v>
      </c>
      <c r="D15" s="14" t="s">
        <v>24</v>
      </c>
      <c r="E15" s="14" t="s">
        <v>30</v>
      </c>
      <c r="F15" s="14" t="s">
        <v>24</v>
      </c>
      <c r="G15" s="15" t="s">
        <v>31</v>
      </c>
      <c r="H15" s="10">
        <v>1250138910</v>
      </c>
      <c r="I15" s="10">
        <v>0</v>
      </c>
      <c r="J15" s="10">
        <v>1250138910</v>
      </c>
      <c r="K15" s="10">
        <v>560009863</v>
      </c>
      <c r="L15" s="22">
        <f t="shared" si="2"/>
        <v>0.44795810971118399</v>
      </c>
      <c r="M15" s="10">
        <v>560009863</v>
      </c>
      <c r="N15" s="22">
        <f t="shared" si="3"/>
        <v>0.44795810971118399</v>
      </c>
      <c r="O15" s="10">
        <v>560009863</v>
      </c>
    </row>
    <row r="16" spans="1:15" x14ac:dyDescent="0.25">
      <c r="A16" s="14" t="s">
        <v>20</v>
      </c>
      <c r="B16" s="14" t="s">
        <v>24</v>
      </c>
      <c r="C16" s="14" t="s">
        <v>25</v>
      </c>
      <c r="D16" s="14" t="s">
        <v>24</v>
      </c>
      <c r="E16" s="14" t="s">
        <v>30</v>
      </c>
      <c r="F16" s="14" t="s">
        <v>27</v>
      </c>
      <c r="G16" s="15" t="s">
        <v>32</v>
      </c>
      <c r="H16" s="10">
        <v>3013595892</v>
      </c>
      <c r="I16" s="10">
        <v>0</v>
      </c>
      <c r="J16" s="10">
        <v>3013595892</v>
      </c>
      <c r="K16" s="10">
        <v>1140516512</v>
      </c>
      <c r="L16" s="22">
        <f t="shared" si="2"/>
        <v>0.37845701708966889</v>
      </c>
      <c r="M16" s="10">
        <v>1140516512</v>
      </c>
      <c r="N16" s="22">
        <f t="shared" si="3"/>
        <v>0.37845701708966889</v>
      </c>
      <c r="O16" s="10">
        <v>1140516512</v>
      </c>
    </row>
    <row r="17" spans="1:15" x14ac:dyDescent="0.25">
      <c r="A17" s="17" t="s">
        <v>20</v>
      </c>
      <c r="B17" s="17">
        <v>1</v>
      </c>
      <c r="C17" s="17">
        <v>0</v>
      </c>
      <c r="D17" s="17">
        <v>1</v>
      </c>
      <c r="E17" s="17">
        <v>5</v>
      </c>
      <c r="F17" s="17"/>
      <c r="G17" s="18" t="s">
        <v>33</v>
      </c>
      <c r="H17" s="23">
        <f>SUM(H18:H29)</f>
        <v>6584615819</v>
      </c>
      <c r="I17" s="23">
        <f t="shared" ref="I17:O17" si="8">SUM(I18:I29)</f>
        <v>0</v>
      </c>
      <c r="J17" s="23">
        <f t="shared" si="8"/>
        <v>6584615819</v>
      </c>
      <c r="K17" s="23">
        <f t="shared" si="8"/>
        <v>2148045865</v>
      </c>
      <c r="L17" s="21">
        <f t="shared" si="2"/>
        <v>0.32622189722926337</v>
      </c>
      <c r="M17" s="23">
        <f t="shared" si="8"/>
        <v>2148045865</v>
      </c>
      <c r="N17" s="21">
        <f t="shared" si="3"/>
        <v>0.32622189722926337</v>
      </c>
      <c r="O17" s="23">
        <f t="shared" si="8"/>
        <v>964287134</v>
      </c>
    </row>
    <row r="18" spans="1:15" x14ac:dyDescent="0.25">
      <c r="A18" s="14" t="s">
        <v>20</v>
      </c>
      <c r="B18" s="14" t="s">
        <v>24</v>
      </c>
      <c r="C18" s="14" t="s">
        <v>25</v>
      </c>
      <c r="D18" s="14" t="s">
        <v>24</v>
      </c>
      <c r="E18" s="14" t="s">
        <v>34</v>
      </c>
      <c r="F18" s="14" t="s">
        <v>24</v>
      </c>
      <c r="G18" s="15" t="s">
        <v>35</v>
      </c>
      <c r="H18" s="10">
        <v>197045698</v>
      </c>
      <c r="I18" s="10">
        <v>0</v>
      </c>
      <c r="J18" s="10">
        <v>197045698</v>
      </c>
      <c r="K18" s="10">
        <v>101200144</v>
      </c>
      <c r="L18" s="22">
        <f t="shared" si="2"/>
        <v>0.51358717813773336</v>
      </c>
      <c r="M18" s="10">
        <v>101200144</v>
      </c>
      <c r="N18" s="22">
        <f t="shared" si="3"/>
        <v>0.51358717813773336</v>
      </c>
      <c r="O18" s="10">
        <v>101200144</v>
      </c>
    </row>
    <row r="19" spans="1:15" ht="30" x14ac:dyDescent="0.25">
      <c r="A19" s="14" t="s">
        <v>20</v>
      </c>
      <c r="B19" s="14" t="s">
        <v>24</v>
      </c>
      <c r="C19" s="14" t="s">
        <v>25</v>
      </c>
      <c r="D19" s="14" t="s">
        <v>24</v>
      </c>
      <c r="E19" s="14" t="s">
        <v>34</v>
      </c>
      <c r="F19" s="14" t="s">
        <v>27</v>
      </c>
      <c r="G19" s="15" t="s">
        <v>36</v>
      </c>
      <c r="H19" s="10">
        <v>611923007</v>
      </c>
      <c r="I19" s="10">
        <v>0</v>
      </c>
      <c r="J19" s="10">
        <v>611923007</v>
      </c>
      <c r="K19" s="10">
        <v>327105903</v>
      </c>
      <c r="L19" s="22">
        <f t="shared" si="2"/>
        <v>0.53455401947323744</v>
      </c>
      <c r="M19" s="10">
        <v>327105903</v>
      </c>
      <c r="N19" s="22">
        <f t="shared" si="3"/>
        <v>0.53455401947323744</v>
      </c>
      <c r="O19" s="10">
        <v>327105903</v>
      </c>
    </row>
    <row r="20" spans="1:15" ht="30" x14ac:dyDescent="0.25">
      <c r="A20" s="14" t="s">
        <v>20</v>
      </c>
      <c r="B20" s="14" t="s">
        <v>24</v>
      </c>
      <c r="C20" s="14" t="s">
        <v>25</v>
      </c>
      <c r="D20" s="14" t="s">
        <v>24</v>
      </c>
      <c r="E20" s="14" t="s">
        <v>34</v>
      </c>
      <c r="F20" s="14" t="s">
        <v>34</v>
      </c>
      <c r="G20" s="15" t="s">
        <v>37</v>
      </c>
      <c r="H20" s="10">
        <v>110854638</v>
      </c>
      <c r="I20" s="10">
        <v>0</v>
      </c>
      <c r="J20" s="10">
        <v>110854638</v>
      </c>
      <c r="K20" s="10">
        <v>36456652</v>
      </c>
      <c r="L20" s="22">
        <f t="shared" si="2"/>
        <v>0.32886898245971452</v>
      </c>
      <c r="M20" s="10">
        <v>36456652</v>
      </c>
      <c r="N20" s="22">
        <f t="shared" si="3"/>
        <v>0.32886898245971452</v>
      </c>
      <c r="O20" s="10">
        <v>36456652</v>
      </c>
    </row>
    <row r="21" spans="1:15" x14ac:dyDescent="0.25">
      <c r="A21" s="14" t="s">
        <v>20</v>
      </c>
      <c r="B21" s="14" t="s">
        <v>24</v>
      </c>
      <c r="C21" s="14" t="s">
        <v>25</v>
      </c>
      <c r="D21" s="14" t="s">
        <v>24</v>
      </c>
      <c r="E21" s="14" t="s">
        <v>34</v>
      </c>
      <c r="F21" s="14" t="s">
        <v>38</v>
      </c>
      <c r="G21" s="15" t="s">
        <v>39</v>
      </c>
      <c r="H21" s="10">
        <v>65712715</v>
      </c>
      <c r="I21" s="10">
        <v>0</v>
      </c>
      <c r="J21" s="10">
        <v>65712715</v>
      </c>
      <c r="K21" s="10">
        <v>31977701</v>
      </c>
      <c r="L21" s="22">
        <f t="shared" si="2"/>
        <v>0.48662882061713625</v>
      </c>
      <c r="M21" s="10">
        <v>31977701</v>
      </c>
      <c r="N21" s="22">
        <f t="shared" si="3"/>
        <v>0.48662882061713625</v>
      </c>
      <c r="O21" s="10">
        <v>31977701</v>
      </c>
    </row>
    <row r="22" spans="1:15" x14ac:dyDescent="0.25">
      <c r="A22" s="14" t="s">
        <v>20</v>
      </c>
      <c r="B22" s="14" t="s">
        <v>24</v>
      </c>
      <c r="C22" s="14" t="s">
        <v>25</v>
      </c>
      <c r="D22" s="14" t="s">
        <v>24</v>
      </c>
      <c r="E22" s="14" t="s">
        <v>34</v>
      </c>
      <c r="F22" s="14" t="s">
        <v>40</v>
      </c>
      <c r="G22" s="15" t="s">
        <v>41</v>
      </c>
      <c r="H22" s="10">
        <v>33172217</v>
      </c>
      <c r="I22" s="10">
        <v>0</v>
      </c>
      <c r="J22" s="10">
        <v>33172217</v>
      </c>
      <c r="K22" s="10">
        <v>19401647</v>
      </c>
      <c r="L22" s="22">
        <f t="shared" si="2"/>
        <v>0.58487640425118403</v>
      </c>
      <c r="M22" s="10">
        <v>19401647</v>
      </c>
      <c r="N22" s="22">
        <f t="shared" si="3"/>
        <v>0.58487640425118403</v>
      </c>
      <c r="O22" s="10">
        <v>19401647</v>
      </c>
    </row>
    <row r="23" spans="1:15" x14ac:dyDescent="0.25">
      <c r="A23" s="14" t="s">
        <v>20</v>
      </c>
      <c r="B23" s="14" t="s">
        <v>24</v>
      </c>
      <c r="C23" s="14" t="s">
        <v>25</v>
      </c>
      <c r="D23" s="14" t="s">
        <v>24</v>
      </c>
      <c r="E23" s="14" t="s">
        <v>34</v>
      </c>
      <c r="F23" s="14" t="s">
        <v>42</v>
      </c>
      <c r="G23" s="15" t="s">
        <v>43</v>
      </c>
      <c r="H23" s="10">
        <v>936722016</v>
      </c>
      <c r="I23" s="10">
        <v>0</v>
      </c>
      <c r="J23" s="10">
        <v>936722016</v>
      </c>
      <c r="K23" s="10">
        <v>911359990</v>
      </c>
      <c r="L23" s="22">
        <f t="shared" si="2"/>
        <v>0.97292470384298091</v>
      </c>
      <c r="M23" s="10">
        <v>911359990</v>
      </c>
      <c r="N23" s="22">
        <f t="shared" si="3"/>
        <v>0.97292470384298091</v>
      </c>
      <c r="O23" s="10">
        <v>17612374</v>
      </c>
    </row>
    <row r="24" spans="1:15" x14ac:dyDescent="0.25">
      <c r="A24" s="14" t="s">
        <v>20</v>
      </c>
      <c r="B24" s="14" t="s">
        <v>24</v>
      </c>
      <c r="C24" s="14" t="s">
        <v>25</v>
      </c>
      <c r="D24" s="14" t="s">
        <v>24</v>
      </c>
      <c r="E24" s="14" t="s">
        <v>34</v>
      </c>
      <c r="F24" s="14" t="s">
        <v>44</v>
      </c>
      <c r="G24" s="15" t="s">
        <v>45</v>
      </c>
      <c r="H24" s="10">
        <v>1061726604</v>
      </c>
      <c r="I24" s="10">
        <v>0</v>
      </c>
      <c r="J24" s="10">
        <v>1061726604</v>
      </c>
      <c r="K24" s="10">
        <v>314203507</v>
      </c>
      <c r="L24" s="22">
        <f t="shared" si="2"/>
        <v>0.29593636046817945</v>
      </c>
      <c r="M24" s="10">
        <v>314203507</v>
      </c>
      <c r="N24" s="22">
        <f t="shared" si="3"/>
        <v>0.29593636046817945</v>
      </c>
      <c r="O24" s="10">
        <v>314203507</v>
      </c>
    </row>
    <row r="25" spans="1:15" x14ac:dyDescent="0.25">
      <c r="A25" s="14" t="s">
        <v>20</v>
      </c>
      <c r="B25" s="14" t="s">
        <v>24</v>
      </c>
      <c r="C25" s="14" t="s">
        <v>25</v>
      </c>
      <c r="D25" s="14" t="s">
        <v>24</v>
      </c>
      <c r="E25" s="14" t="s">
        <v>34</v>
      </c>
      <c r="F25" s="14" t="s">
        <v>46</v>
      </c>
      <c r="G25" s="15" t="s">
        <v>47</v>
      </c>
      <c r="H25" s="10">
        <v>1830343156</v>
      </c>
      <c r="I25" s="10">
        <v>0</v>
      </c>
      <c r="J25" s="10">
        <v>1830343156</v>
      </c>
      <c r="K25" s="10">
        <v>21375436</v>
      </c>
      <c r="L25" s="22">
        <f t="shared" si="2"/>
        <v>1.1678376226845628E-2</v>
      </c>
      <c r="M25" s="10">
        <v>21375436</v>
      </c>
      <c r="N25" s="22">
        <f t="shared" si="3"/>
        <v>1.1678376226845628E-2</v>
      </c>
      <c r="O25" s="10">
        <v>21375436</v>
      </c>
    </row>
    <row r="26" spans="1:15" x14ac:dyDescent="0.25">
      <c r="A26" s="14" t="s">
        <v>20</v>
      </c>
      <c r="B26" s="14" t="s">
        <v>24</v>
      </c>
      <c r="C26" s="14" t="s">
        <v>25</v>
      </c>
      <c r="D26" s="14" t="s">
        <v>24</v>
      </c>
      <c r="E26" s="14" t="s">
        <v>34</v>
      </c>
      <c r="F26" s="14" t="s">
        <v>48</v>
      </c>
      <c r="G26" s="15" t="s">
        <v>49</v>
      </c>
      <c r="H26" s="10">
        <v>861969509</v>
      </c>
      <c r="I26" s="10">
        <v>0</v>
      </c>
      <c r="J26" s="10">
        <v>861969509</v>
      </c>
      <c r="K26" s="10">
        <v>0</v>
      </c>
      <c r="L26" s="22">
        <f t="shared" si="2"/>
        <v>0</v>
      </c>
      <c r="M26" s="10">
        <v>0</v>
      </c>
      <c r="N26" s="22">
        <f t="shared" si="3"/>
        <v>0</v>
      </c>
      <c r="O26" s="10">
        <v>0</v>
      </c>
    </row>
    <row r="27" spans="1:15" x14ac:dyDescent="0.25">
      <c r="A27" s="14" t="s">
        <v>20</v>
      </c>
      <c r="B27" s="14" t="s">
        <v>24</v>
      </c>
      <c r="C27" s="14" t="s">
        <v>25</v>
      </c>
      <c r="D27" s="14" t="s">
        <v>24</v>
      </c>
      <c r="E27" s="14" t="s">
        <v>34</v>
      </c>
      <c r="F27" s="14" t="s">
        <v>50</v>
      </c>
      <c r="G27" s="15" t="s">
        <v>51</v>
      </c>
      <c r="H27" s="10">
        <v>10545011</v>
      </c>
      <c r="I27" s="10">
        <v>0</v>
      </c>
      <c r="J27" s="10">
        <v>10545011</v>
      </c>
      <c r="K27" s="10">
        <v>4452535</v>
      </c>
      <c r="L27" s="22">
        <f t="shared" si="2"/>
        <v>0.42224090614983711</v>
      </c>
      <c r="M27" s="10">
        <v>4452535</v>
      </c>
      <c r="N27" s="22">
        <f t="shared" si="3"/>
        <v>0.42224090614983711</v>
      </c>
      <c r="O27" s="10">
        <v>4452535</v>
      </c>
    </row>
    <row r="28" spans="1:15" x14ac:dyDescent="0.25">
      <c r="A28" s="14" t="s">
        <v>20</v>
      </c>
      <c r="B28" s="14" t="s">
        <v>24</v>
      </c>
      <c r="C28" s="14" t="s">
        <v>25</v>
      </c>
      <c r="D28" s="14" t="s">
        <v>24</v>
      </c>
      <c r="E28" s="14" t="s">
        <v>34</v>
      </c>
      <c r="F28" s="14" t="s">
        <v>52</v>
      </c>
      <c r="G28" s="15" t="s">
        <v>53</v>
      </c>
      <c r="H28" s="10">
        <v>234560540</v>
      </c>
      <c r="I28" s="10">
        <v>0</v>
      </c>
      <c r="J28" s="10">
        <v>234560540</v>
      </c>
      <c r="K28" s="10">
        <v>90501235</v>
      </c>
      <c r="L28" s="22">
        <f t="shared" si="2"/>
        <v>0.38583316273061102</v>
      </c>
      <c r="M28" s="10">
        <v>90501235</v>
      </c>
      <c r="N28" s="22">
        <f t="shared" si="3"/>
        <v>0.38583316273061102</v>
      </c>
      <c r="O28" s="10">
        <v>90501235</v>
      </c>
    </row>
    <row r="29" spans="1:15" x14ac:dyDescent="0.25">
      <c r="A29" s="14" t="s">
        <v>20</v>
      </c>
      <c r="B29" s="14" t="s">
        <v>24</v>
      </c>
      <c r="C29" s="14" t="s">
        <v>25</v>
      </c>
      <c r="D29" s="14" t="s">
        <v>24</v>
      </c>
      <c r="E29" s="14" t="s">
        <v>34</v>
      </c>
      <c r="F29" s="14" t="s">
        <v>54</v>
      </c>
      <c r="G29" s="15" t="s">
        <v>55</v>
      </c>
      <c r="H29" s="10">
        <v>630040708</v>
      </c>
      <c r="I29" s="10">
        <v>0</v>
      </c>
      <c r="J29" s="10">
        <v>630040708</v>
      </c>
      <c r="K29" s="10">
        <v>290011115</v>
      </c>
      <c r="L29" s="22">
        <f t="shared" si="2"/>
        <v>0.46030536014190371</v>
      </c>
      <c r="M29" s="10">
        <v>290011115</v>
      </c>
      <c r="N29" s="22">
        <f t="shared" si="3"/>
        <v>0.46030536014190371</v>
      </c>
      <c r="O29" s="10">
        <v>0</v>
      </c>
    </row>
    <row r="30" spans="1:15" ht="45" x14ac:dyDescent="0.25">
      <c r="A30" s="17" t="s">
        <v>20</v>
      </c>
      <c r="B30" s="17" t="s">
        <v>24</v>
      </c>
      <c r="C30" s="17" t="s">
        <v>25</v>
      </c>
      <c r="D30" s="17" t="s">
        <v>24</v>
      </c>
      <c r="E30" s="17" t="s">
        <v>56</v>
      </c>
      <c r="F30" s="14"/>
      <c r="G30" s="18" t="s">
        <v>57</v>
      </c>
      <c r="H30" s="23">
        <f>H31+H32</f>
        <v>356125618</v>
      </c>
      <c r="I30" s="23">
        <f t="shared" ref="I30" si="9">I31</f>
        <v>0</v>
      </c>
      <c r="J30" s="23">
        <f>J31+J32</f>
        <v>356125618</v>
      </c>
      <c r="K30" s="23">
        <f>K31+K32</f>
        <v>146582384</v>
      </c>
      <c r="L30" s="21">
        <f t="shared" si="2"/>
        <v>0.41160303160218031</v>
      </c>
      <c r="M30" s="23">
        <f>SUM(M31:M32)</f>
        <v>146582384</v>
      </c>
      <c r="N30" s="21">
        <f t="shared" si="3"/>
        <v>0.41160303160218031</v>
      </c>
      <c r="O30" s="23">
        <f>SUM(O31:O32)</f>
        <v>146582384</v>
      </c>
    </row>
    <row r="31" spans="1:15" x14ac:dyDescent="0.25">
      <c r="A31" s="14" t="s">
        <v>20</v>
      </c>
      <c r="B31" s="14" t="s">
        <v>24</v>
      </c>
      <c r="C31" s="14" t="s">
        <v>25</v>
      </c>
      <c r="D31" s="14" t="s">
        <v>24</v>
      </c>
      <c r="E31" s="14" t="s">
        <v>56</v>
      </c>
      <c r="F31" s="14" t="s">
        <v>24</v>
      </c>
      <c r="G31" s="15" t="s">
        <v>58</v>
      </c>
      <c r="H31" s="10">
        <v>219153350</v>
      </c>
      <c r="I31" s="10">
        <v>0</v>
      </c>
      <c r="J31" s="10">
        <v>219153350</v>
      </c>
      <c r="K31" s="10">
        <v>78925921</v>
      </c>
      <c r="L31" s="22">
        <f t="shared" si="2"/>
        <v>0.36014015300245239</v>
      </c>
      <c r="M31" s="10">
        <v>78925921</v>
      </c>
      <c r="N31" s="21">
        <f t="shared" si="3"/>
        <v>0.36014015300245239</v>
      </c>
      <c r="O31" s="10">
        <v>78925921</v>
      </c>
    </row>
    <row r="32" spans="1:15" ht="30" x14ac:dyDescent="0.25">
      <c r="A32" s="14" t="s">
        <v>20</v>
      </c>
      <c r="B32" s="14" t="s">
        <v>24</v>
      </c>
      <c r="C32" s="14" t="s">
        <v>25</v>
      </c>
      <c r="D32" s="14" t="s">
        <v>24</v>
      </c>
      <c r="E32" s="14" t="s">
        <v>56</v>
      </c>
      <c r="F32" s="14">
        <v>2</v>
      </c>
      <c r="G32" s="15" t="s">
        <v>59</v>
      </c>
      <c r="H32" s="10">
        <v>136972268</v>
      </c>
      <c r="I32" s="10">
        <v>0</v>
      </c>
      <c r="J32" s="10">
        <v>136972268</v>
      </c>
      <c r="K32" s="10">
        <v>67656463</v>
      </c>
      <c r="L32" s="22">
        <f t="shared" si="2"/>
        <v>0.49394278117669776</v>
      </c>
      <c r="M32" s="10">
        <v>67656463</v>
      </c>
      <c r="N32" s="22">
        <f t="shared" si="3"/>
        <v>0.49394278117669776</v>
      </c>
      <c r="O32" s="10">
        <v>67656463</v>
      </c>
    </row>
    <row r="33" spans="1:16" ht="30" x14ac:dyDescent="0.25">
      <c r="A33" s="17" t="s">
        <v>20</v>
      </c>
      <c r="B33" s="17" t="s">
        <v>24</v>
      </c>
      <c r="C33" s="17" t="s">
        <v>25</v>
      </c>
      <c r="D33" s="17">
        <v>2</v>
      </c>
      <c r="E33" s="17"/>
      <c r="F33" s="17"/>
      <c r="G33" s="18" t="s">
        <v>60</v>
      </c>
      <c r="H33" s="23">
        <f>H34+H35+H36</f>
        <v>1649038072</v>
      </c>
      <c r="I33" s="23">
        <f t="shared" ref="I33:O33" si="10">I34+I35+I36</f>
        <v>0</v>
      </c>
      <c r="J33" s="23">
        <f t="shared" si="10"/>
        <v>1649038072</v>
      </c>
      <c r="K33" s="23">
        <f t="shared" si="10"/>
        <v>1619038072</v>
      </c>
      <c r="L33" s="21">
        <f t="shared" si="2"/>
        <v>0.98180757587748402</v>
      </c>
      <c r="M33" s="23">
        <f t="shared" si="10"/>
        <v>1004877230</v>
      </c>
      <c r="N33" s="21">
        <f t="shared" si="3"/>
        <v>0.60937175864063375</v>
      </c>
      <c r="O33" s="23">
        <f t="shared" si="10"/>
        <v>1004877230</v>
      </c>
    </row>
    <row r="34" spans="1:16" x14ac:dyDescent="0.25">
      <c r="A34" s="14" t="s">
        <v>20</v>
      </c>
      <c r="B34" s="14" t="s">
        <v>24</v>
      </c>
      <c r="C34" s="14" t="s">
        <v>25</v>
      </c>
      <c r="D34" s="14">
        <v>2</v>
      </c>
      <c r="E34" s="14">
        <v>12</v>
      </c>
      <c r="F34" s="14"/>
      <c r="G34" s="24" t="s">
        <v>61</v>
      </c>
      <c r="H34" s="10">
        <v>466244982</v>
      </c>
      <c r="I34" s="10">
        <v>0</v>
      </c>
      <c r="J34" s="10">
        <v>466244982</v>
      </c>
      <c r="K34" s="10">
        <v>436244982</v>
      </c>
      <c r="L34" s="22">
        <f t="shared" si="2"/>
        <v>0.93565614396253172</v>
      </c>
      <c r="M34" s="10">
        <v>436244982</v>
      </c>
      <c r="N34" s="22">
        <f t="shared" si="3"/>
        <v>0.93565614396253172</v>
      </c>
      <c r="O34" s="10">
        <v>436244982</v>
      </c>
    </row>
    <row r="35" spans="1:16" ht="30" x14ac:dyDescent="0.25">
      <c r="A35" s="14" t="s">
        <v>20</v>
      </c>
      <c r="B35" s="14" t="s">
        <v>24</v>
      </c>
      <c r="C35" s="14" t="s">
        <v>25</v>
      </c>
      <c r="D35" s="14">
        <v>2</v>
      </c>
      <c r="E35" s="14">
        <v>14</v>
      </c>
      <c r="F35" s="14"/>
      <c r="G35" s="24" t="s">
        <v>62</v>
      </c>
      <c r="H35" s="10">
        <v>117150108</v>
      </c>
      <c r="I35" s="10">
        <v>0</v>
      </c>
      <c r="J35" s="10">
        <v>117150108</v>
      </c>
      <c r="K35" s="10">
        <v>117150108</v>
      </c>
      <c r="L35" s="22">
        <f t="shared" si="2"/>
        <v>1</v>
      </c>
      <c r="M35" s="10">
        <v>58575054</v>
      </c>
      <c r="N35" s="22">
        <f t="shared" si="3"/>
        <v>0.5</v>
      </c>
      <c r="O35" s="10">
        <v>58575054</v>
      </c>
    </row>
    <row r="36" spans="1:16" ht="30" x14ac:dyDescent="0.25">
      <c r="A36" s="14" t="s">
        <v>20</v>
      </c>
      <c r="B36" s="14" t="s">
        <v>24</v>
      </c>
      <c r="C36" s="14" t="s">
        <v>25</v>
      </c>
      <c r="D36" s="14">
        <v>2</v>
      </c>
      <c r="E36" s="14">
        <v>100</v>
      </c>
      <c r="F36" s="14"/>
      <c r="G36" s="24" t="s">
        <v>63</v>
      </c>
      <c r="H36" s="10">
        <v>1065642982</v>
      </c>
      <c r="I36" s="10">
        <v>0</v>
      </c>
      <c r="J36" s="10">
        <v>1065642982</v>
      </c>
      <c r="K36" s="10">
        <v>1065642982</v>
      </c>
      <c r="L36" s="22">
        <f t="shared" si="2"/>
        <v>1</v>
      </c>
      <c r="M36" s="10">
        <v>510057194</v>
      </c>
      <c r="N36" s="22">
        <f t="shared" si="3"/>
        <v>0.478637970329166</v>
      </c>
      <c r="O36" s="10">
        <v>510057194</v>
      </c>
      <c r="P36" s="2"/>
    </row>
    <row r="37" spans="1:16" ht="45" x14ac:dyDescent="0.25">
      <c r="A37" s="17" t="s">
        <v>20</v>
      </c>
      <c r="B37" s="17">
        <v>1</v>
      </c>
      <c r="C37" s="17">
        <v>0</v>
      </c>
      <c r="D37" s="17">
        <v>5</v>
      </c>
      <c r="E37" s="17"/>
      <c r="F37" s="17"/>
      <c r="G37" s="18" t="s">
        <v>64</v>
      </c>
      <c r="H37" s="23">
        <f>SUM(H38:H47)</f>
        <v>8249938911</v>
      </c>
      <c r="I37" s="23">
        <f t="shared" ref="I37:O37" si="11">SUM(I38:I47)</f>
        <v>0</v>
      </c>
      <c r="J37" s="23">
        <f t="shared" si="11"/>
        <v>8249938911</v>
      </c>
      <c r="K37" s="23">
        <f t="shared" si="11"/>
        <v>3696473433</v>
      </c>
      <c r="L37" s="21">
        <f t="shared" si="2"/>
        <v>0.44806070358549349</v>
      </c>
      <c r="M37" s="23">
        <f t="shared" si="11"/>
        <v>3680473333</v>
      </c>
      <c r="N37" s="21">
        <f t="shared" si="3"/>
        <v>0.44612128316400812</v>
      </c>
      <c r="O37" s="23">
        <f t="shared" si="11"/>
        <v>3665882077</v>
      </c>
    </row>
    <row r="38" spans="1:16" ht="30" x14ac:dyDescent="0.25">
      <c r="A38" s="14" t="s">
        <v>20</v>
      </c>
      <c r="B38" s="14" t="s">
        <v>24</v>
      </c>
      <c r="C38" s="14" t="s">
        <v>25</v>
      </c>
      <c r="D38" s="14" t="s">
        <v>34</v>
      </c>
      <c r="E38" s="14" t="s">
        <v>24</v>
      </c>
      <c r="F38" s="14" t="s">
        <v>24</v>
      </c>
      <c r="G38" s="15" t="s">
        <v>65</v>
      </c>
      <c r="H38" s="10">
        <v>800000000</v>
      </c>
      <c r="I38" s="10">
        <v>0</v>
      </c>
      <c r="J38" s="10">
        <v>800000000</v>
      </c>
      <c r="K38" s="10">
        <v>356102900</v>
      </c>
      <c r="L38" s="22">
        <f t="shared" si="2"/>
        <v>0.445128625</v>
      </c>
      <c r="M38" s="10">
        <v>356102900</v>
      </c>
      <c r="N38" s="22">
        <f t="shared" si="3"/>
        <v>0.445128625</v>
      </c>
      <c r="O38" s="10">
        <v>356102900</v>
      </c>
    </row>
    <row r="39" spans="1:16" s="1" customFormat="1" ht="30" x14ac:dyDescent="0.3">
      <c r="A39" s="14" t="s">
        <v>20</v>
      </c>
      <c r="B39" s="14" t="s">
        <v>24</v>
      </c>
      <c r="C39" s="14" t="s">
        <v>25</v>
      </c>
      <c r="D39" s="14" t="s">
        <v>34</v>
      </c>
      <c r="E39" s="14" t="s">
        <v>24</v>
      </c>
      <c r="F39" s="14" t="s">
        <v>66</v>
      </c>
      <c r="G39" s="15" t="s">
        <v>67</v>
      </c>
      <c r="H39" s="10">
        <v>1294458223</v>
      </c>
      <c r="I39" s="10">
        <v>0</v>
      </c>
      <c r="J39" s="10">
        <v>1294458223</v>
      </c>
      <c r="K39" s="10">
        <v>599587550</v>
      </c>
      <c r="L39" s="22">
        <f t="shared" si="2"/>
        <v>0.46319575197290858</v>
      </c>
      <c r="M39" s="10">
        <v>599587550</v>
      </c>
      <c r="N39" s="22">
        <f t="shared" si="3"/>
        <v>0.46319575197290858</v>
      </c>
      <c r="O39" s="10">
        <v>599587550</v>
      </c>
      <c r="P39" s="7"/>
    </row>
    <row r="40" spans="1:16" ht="30" x14ac:dyDescent="0.25">
      <c r="A40" s="14" t="s">
        <v>20</v>
      </c>
      <c r="B40" s="14" t="s">
        <v>24</v>
      </c>
      <c r="C40" s="14" t="s">
        <v>25</v>
      </c>
      <c r="D40" s="14" t="s">
        <v>34</v>
      </c>
      <c r="E40" s="14" t="s">
        <v>24</v>
      </c>
      <c r="F40" s="14" t="s">
        <v>30</v>
      </c>
      <c r="G40" s="15" t="s">
        <v>68</v>
      </c>
      <c r="H40" s="10">
        <v>1720683671</v>
      </c>
      <c r="I40" s="10">
        <v>0</v>
      </c>
      <c r="J40" s="10">
        <v>1720683671</v>
      </c>
      <c r="K40" s="10">
        <v>769350002</v>
      </c>
      <c r="L40" s="22">
        <f t="shared" si="2"/>
        <v>0.44711879061006093</v>
      </c>
      <c r="M40" s="10">
        <v>769350002</v>
      </c>
      <c r="N40" s="22">
        <f t="shared" si="3"/>
        <v>0.44711879061006093</v>
      </c>
      <c r="O40" s="10">
        <v>769350002</v>
      </c>
    </row>
    <row r="41" spans="1:16" s="1" customFormat="1" ht="60" x14ac:dyDescent="0.3">
      <c r="A41" s="14" t="s">
        <v>20</v>
      </c>
      <c r="B41" s="14" t="s">
        <v>24</v>
      </c>
      <c r="C41" s="14" t="s">
        <v>25</v>
      </c>
      <c r="D41" s="14" t="s">
        <v>34</v>
      </c>
      <c r="E41" s="14" t="s">
        <v>24</v>
      </c>
      <c r="F41" s="14" t="s">
        <v>34</v>
      </c>
      <c r="G41" s="15" t="s">
        <v>69</v>
      </c>
      <c r="H41" s="10">
        <v>119198017</v>
      </c>
      <c r="I41" s="10">
        <v>0</v>
      </c>
      <c r="J41" s="10">
        <v>119198017</v>
      </c>
      <c r="K41" s="10">
        <v>60074000</v>
      </c>
      <c r="L41" s="22">
        <f t="shared" si="2"/>
        <v>0.50398489431246163</v>
      </c>
      <c r="M41" s="10">
        <v>44073900</v>
      </c>
      <c r="N41" s="22">
        <f t="shared" si="3"/>
        <v>0.36975363440819659</v>
      </c>
      <c r="O41" s="10">
        <v>44073900</v>
      </c>
    </row>
    <row r="42" spans="1:16" x14ac:dyDescent="0.25">
      <c r="A42" s="14" t="s">
        <v>20</v>
      </c>
      <c r="B42" s="14" t="s">
        <v>24</v>
      </c>
      <c r="C42" s="14" t="s">
        <v>25</v>
      </c>
      <c r="D42" s="14" t="s">
        <v>34</v>
      </c>
      <c r="E42" s="14" t="s">
        <v>27</v>
      </c>
      <c r="F42" s="14" t="s">
        <v>27</v>
      </c>
      <c r="G42" s="15" t="s">
        <v>70</v>
      </c>
      <c r="H42" s="10">
        <v>2000000000</v>
      </c>
      <c r="I42" s="10">
        <v>0</v>
      </c>
      <c r="J42" s="10">
        <v>2000000000</v>
      </c>
      <c r="K42" s="10">
        <v>979307723</v>
      </c>
      <c r="L42" s="22">
        <f t="shared" si="2"/>
        <v>0.48965386150000001</v>
      </c>
      <c r="M42" s="10">
        <v>979307723</v>
      </c>
      <c r="N42" s="22">
        <f t="shared" si="3"/>
        <v>0.48965386150000001</v>
      </c>
      <c r="O42" s="10">
        <v>964716467</v>
      </c>
    </row>
    <row r="43" spans="1:16" ht="30" x14ac:dyDescent="0.25">
      <c r="A43" s="14" t="s">
        <v>20</v>
      </c>
      <c r="B43" s="14" t="s">
        <v>24</v>
      </c>
      <c r="C43" s="14" t="s">
        <v>25</v>
      </c>
      <c r="D43" s="14" t="s">
        <v>34</v>
      </c>
      <c r="E43" s="14" t="s">
        <v>27</v>
      </c>
      <c r="F43" s="14" t="s">
        <v>66</v>
      </c>
      <c r="G43" s="15" t="s">
        <v>71</v>
      </c>
      <c r="H43" s="10">
        <v>1100000000</v>
      </c>
      <c r="I43" s="10">
        <v>0</v>
      </c>
      <c r="J43" s="10">
        <v>1100000000</v>
      </c>
      <c r="K43" s="10">
        <v>486754058</v>
      </c>
      <c r="L43" s="22">
        <f t="shared" si="2"/>
        <v>0.44250368909090909</v>
      </c>
      <c r="M43" s="10">
        <v>486754058</v>
      </c>
      <c r="N43" s="22">
        <f t="shared" si="3"/>
        <v>0.44250368909090909</v>
      </c>
      <c r="O43" s="10">
        <v>486754058</v>
      </c>
    </row>
    <row r="44" spans="1:16" x14ac:dyDescent="0.25">
      <c r="A44" s="14" t="s">
        <v>20</v>
      </c>
      <c r="B44" s="14" t="s">
        <v>24</v>
      </c>
      <c r="C44" s="14" t="s">
        <v>25</v>
      </c>
      <c r="D44" s="14" t="s">
        <v>34</v>
      </c>
      <c r="E44" s="14" t="s">
        <v>72</v>
      </c>
      <c r="F44" s="14"/>
      <c r="G44" s="15" t="s">
        <v>73</v>
      </c>
      <c r="H44" s="10">
        <v>729183600</v>
      </c>
      <c r="I44" s="10">
        <v>0</v>
      </c>
      <c r="J44" s="10">
        <v>729183600</v>
      </c>
      <c r="K44" s="10">
        <v>267029200</v>
      </c>
      <c r="L44" s="22">
        <f t="shared" si="2"/>
        <v>0.36620297000645652</v>
      </c>
      <c r="M44" s="10">
        <v>267029200</v>
      </c>
      <c r="N44" s="22">
        <f t="shared" si="3"/>
        <v>0.36620297000645652</v>
      </c>
      <c r="O44" s="10">
        <v>267029200</v>
      </c>
    </row>
    <row r="45" spans="1:16" x14ac:dyDescent="0.25">
      <c r="A45" s="14" t="s">
        <v>20</v>
      </c>
      <c r="B45" s="14" t="s">
        <v>24</v>
      </c>
      <c r="C45" s="14" t="s">
        <v>25</v>
      </c>
      <c r="D45" s="14" t="s">
        <v>34</v>
      </c>
      <c r="E45" s="14" t="s">
        <v>74</v>
      </c>
      <c r="F45" s="14"/>
      <c r="G45" s="15" t="s">
        <v>75</v>
      </c>
      <c r="H45" s="10">
        <v>121598875</v>
      </c>
      <c r="I45" s="10">
        <v>0</v>
      </c>
      <c r="J45" s="10">
        <v>121598875</v>
      </c>
      <c r="K45" s="10">
        <v>44580200</v>
      </c>
      <c r="L45" s="22">
        <f t="shared" si="2"/>
        <v>0.36661687865122106</v>
      </c>
      <c r="M45" s="10">
        <v>44580200</v>
      </c>
      <c r="N45" s="22">
        <f t="shared" si="3"/>
        <v>0.36661687865122106</v>
      </c>
      <c r="O45" s="10">
        <v>44580200</v>
      </c>
    </row>
    <row r="46" spans="1:16" x14ac:dyDescent="0.25">
      <c r="A46" s="14" t="s">
        <v>20</v>
      </c>
      <c r="B46" s="14" t="s">
        <v>24</v>
      </c>
      <c r="C46" s="14" t="s">
        <v>25</v>
      </c>
      <c r="D46" s="14" t="s">
        <v>34</v>
      </c>
      <c r="E46" s="14" t="s">
        <v>76</v>
      </c>
      <c r="F46" s="14"/>
      <c r="G46" s="15" t="s">
        <v>77</v>
      </c>
      <c r="H46" s="10">
        <v>121598875</v>
      </c>
      <c r="I46" s="10">
        <v>0</v>
      </c>
      <c r="J46" s="10">
        <v>121598875</v>
      </c>
      <c r="K46" s="10">
        <v>44593200</v>
      </c>
      <c r="L46" s="22">
        <f t="shared" si="2"/>
        <v>0.36672378753504092</v>
      </c>
      <c r="M46" s="10">
        <v>44593200</v>
      </c>
      <c r="N46" s="22">
        <f t="shared" si="3"/>
        <v>0.36672378753504092</v>
      </c>
      <c r="O46" s="10">
        <v>44593200</v>
      </c>
    </row>
    <row r="47" spans="1:16" ht="45" x14ac:dyDescent="0.25">
      <c r="A47" s="14" t="s">
        <v>20</v>
      </c>
      <c r="B47" s="14" t="s">
        <v>24</v>
      </c>
      <c r="C47" s="14" t="s">
        <v>25</v>
      </c>
      <c r="D47" s="14" t="s">
        <v>34</v>
      </c>
      <c r="E47" s="14" t="s">
        <v>56</v>
      </c>
      <c r="F47" s="14"/>
      <c r="G47" s="15" t="s">
        <v>78</v>
      </c>
      <c r="H47" s="10">
        <v>243217650</v>
      </c>
      <c r="I47" s="10">
        <v>0</v>
      </c>
      <c r="J47" s="10">
        <v>243217650</v>
      </c>
      <c r="K47" s="10">
        <v>89094600</v>
      </c>
      <c r="L47" s="22">
        <f t="shared" si="2"/>
        <v>0.36631634258451229</v>
      </c>
      <c r="M47" s="10">
        <v>89094600</v>
      </c>
      <c r="N47" s="22">
        <f t="shared" si="3"/>
        <v>0.36631634258451229</v>
      </c>
      <c r="O47" s="10">
        <v>89094600</v>
      </c>
    </row>
    <row r="48" spans="1:16" x14ac:dyDescent="0.25">
      <c r="A48" s="17" t="s">
        <v>20</v>
      </c>
      <c r="B48" s="17">
        <v>2</v>
      </c>
      <c r="C48" s="17"/>
      <c r="D48" s="17"/>
      <c r="E48" s="17"/>
      <c r="F48" s="17"/>
      <c r="G48" s="18" t="s">
        <v>79</v>
      </c>
      <c r="H48" s="23">
        <f>H49</f>
        <v>1499427940</v>
      </c>
      <c r="I48" s="23">
        <f t="shared" ref="I48:O48" si="12">I49</f>
        <v>0</v>
      </c>
      <c r="J48" s="23">
        <f t="shared" si="12"/>
        <v>1434871090</v>
      </c>
      <c r="K48" s="23">
        <f t="shared" si="12"/>
        <v>1434871090</v>
      </c>
      <c r="L48" s="21">
        <f t="shared" si="2"/>
        <v>0.95694568023055515</v>
      </c>
      <c r="M48" s="23">
        <f t="shared" si="12"/>
        <v>698453160</v>
      </c>
      <c r="N48" s="21">
        <f t="shared" si="3"/>
        <v>0.46581308869034416</v>
      </c>
      <c r="O48" s="23">
        <f t="shared" si="12"/>
        <v>644453160</v>
      </c>
    </row>
    <row r="49" spans="1:15" ht="30" x14ac:dyDescent="0.25">
      <c r="A49" s="14" t="s">
        <v>20</v>
      </c>
      <c r="B49" s="14">
        <v>2</v>
      </c>
      <c r="C49" s="14">
        <v>0</v>
      </c>
      <c r="D49" s="14">
        <v>4</v>
      </c>
      <c r="E49" s="14"/>
      <c r="F49" s="14"/>
      <c r="G49" s="15" t="s">
        <v>80</v>
      </c>
      <c r="H49" s="10">
        <f>SUM(H50:H51)</f>
        <v>1499427940</v>
      </c>
      <c r="I49" s="10">
        <f t="shared" ref="I49:O49" si="13">SUM(I50:I51)</f>
        <v>0</v>
      </c>
      <c r="J49" s="10">
        <f t="shared" si="13"/>
        <v>1434871090</v>
      </c>
      <c r="K49" s="10">
        <f t="shared" si="13"/>
        <v>1434871090</v>
      </c>
      <c r="L49" s="22">
        <f t="shared" si="2"/>
        <v>0.95694568023055515</v>
      </c>
      <c r="M49" s="10">
        <f t="shared" si="13"/>
        <v>698453160</v>
      </c>
      <c r="N49" s="22">
        <f t="shared" si="3"/>
        <v>0.46581308869034416</v>
      </c>
      <c r="O49" s="10">
        <f t="shared" si="13"/>
        <v>644453160</v>
      </c>
    </row>
    <row r="50" spans="1:15" x14ac:dyDescent="0.25">
      <c r="A50" s="14" t="s">
        <v>20</v>
      </c>
      <c r="B50" s="14">
        <v>2</v>
      </c>
      <c r="C50" s="14">
        <v>0</v>
      </c>
      <c r="D50" s="14">
        <v>4</v>
      </c>
      <c r="E50" s="14">
        <v>21</v>
      </c>
      <c r="F50" s="14">
        <v>5</v>
      </c>
      <c r="G50" s="15" t="s">
        <v>81</v>
      </c>
      <c r="H50" s="10">
        <v>200000000</v>
      </c>
      <c r="I50" s="10">
        <v>0</v>
      </c>
      <c r="J50" s="10">
        <v>200000000</v>
      </c>
      <c r="K50" s="10">
        <v>200000000</v>
      </c>
      <c r="L50" s="22">
        <f t="shared" si="2"/>
        <v>1</v>
      </c>
      <c r="M50" s="10">
        <v>200000000</v>
      </c>
      <c r="N50" s="22">
        <f t="shared" si="3"/>
        <v>1</v>
      </c>
      <c r="O50" s="10">
        <v>146000000</v>
      </c>
    </row>
    <row r="51" spans="1:15" x14ac:dyDescent="0.25">
      <c r="A51" s="14" t="s">
        <v>20</v>
      </c>
      <c r="B51" s="14">
        <v>2</v>
      </c>
      <c r="C51" s="14">
        <v>0</v>
      </c>
      <c r="D51" s="14">
        <v>4</v>
      </c>
      <c r="E51" s="14">
        <v>41</v>
      </c>
      <c r="F51" s="14">
        <v>13</v>
      </c>
      <c r="G51" s="25" t="s">
        <v>82</v>
      </c>
      <c r="H51" s="26">
        <v>1299427940</v>
      </c>
      <c r="I51" s="26">
        <v>0</v>
      </c>
      <c r="J51" s="26">
        <v>1234871090</v>
      </c>
      <c r="K51" s="26">
        <v>1234871090</v>
      </c>
      <c r="L51" s="22">
        <f t="shared" si="2"/>
        <v>0.95031902269240109</v>
      </c>
      <c r="M51" s="26">
        <v>498453160</v>
      </c>
      <c r="N51" s="22">
        <f t="shared" si="3"/>
        <v>0.38359430689169266</v>
      </c>
      <c r="O51" s="26">
        <v>498453160</v>
      </c>
    </row>
    <row r="52" spans="1:15" x14ac:dyDescent="0.25">
      <c r="A52" s="17" t="s">
        <v>20</v>
      </c>
      <c r="B52" s="17">
        <v>3</v>
      </c>
      <c r="C52" s="17"/>
      <c r="D52" s="17"/>
      <c r="E52" s="17"/>
      <c r="F52" s="17"/>
      <c r="G52" s="27" t="s">
        <v>83</v>
      </c>
      <c r="H52" s="28">
        <f>SUM(H53:H57)</f>
        <v>6807861818</v>
      </c>
      <c r="I52" s="28">
        <f t="shared" ref="I52:O52" si="14">SUM(I53:I57)</f>
        <v>3744400000</v>
      </c>
      <c r="J52" s="28">
        <f t="shared" si="14"/>
        <v>826349135.94000006</v>
      </c>
      <c r="K52" s="28">
        <f t="shared" si="14"/>
        <v>617718025.46000004</v>
      </c>
      <c r="L52" s="21">
        <f t="shared" si="2"/>
        <v>9.0735981718482059E-2</v>
      </c>
      <c r="M52" s="28">
        <f t="shared" si="14"/>
        <v>617718025.46000004</v>
      </c>
      <c r="N52" s="22">
        <f t="shared" si="3"/>
        <v>9.0735981718482059E-2</v>
      </c>
      <c r="O52" s="28">
        <f t="shared" si="14"/>
        <v>593128192.23000002</v>
      </c>
    </row>
    <row r="53" spans="1:15" x14ac:dyDescent="0.25">
      <c r="A53" s="25" t="s">
        <v>20</v>
      </c>
      <c r="B53" s="25" t="s">
        <v>66</v>
      </c>
      <c r="C53" s="25" t="s">
        <v>27</v>
      </c>
      <c r="D53" s="25" t="s">
        <v>24</v>
      </c>
      <c r="E53" s="25" t="s">
        <v>24</v>
      </c>
      <c r="F53" s="25"/>
      <c r="G53" s="25" t="s">
        <v>84</v>
      </c>
      <c r="H53" s="26">
        <v>313100000</v>
      </c>
      <c r="I53" s="26">
        <v>0</v>
      </c>
      <c r="J53" s="26">
        <v>0</v>
      </c>
      <c r="K53" s="26">
        <v>0</v>
      </c>
      <c r="L53" s="22">
        <f t="shared" si="2"/>
        <v>0</v>
      </c>
      <c r="M53" s="26">
        <v>0</v>
      </c>
      <c r="N53" s="22">
        <f t="shared" si="3"/>
        <v>0</v>
      </c>
      <c r="O53" s="26">
        <v>0</v>
      </c>
    </row>
    <row r="54" spans="1:15" x14ac:dyDescent="0.25">
      <c r="A54" s="25" t="s">
        <v>20</v>
      </c>
      <c r="B54" s="25" t="s">
        <v>66</v>
      </c>
      <c r="C54" s="25" t="s">
        <v>34</v>
      </c>
      <c r="D54" s="25" t="s">
        <v>66</v>
      </c>
      <c r="E54" s="25" t="s">
        <v>74</v>
      </c>
      <c r="F54" s="25"/>
      <c r="G54" s="25" t="s">
        <v>85</v>
      </c>
      <c r="H54" s="26">
        <v>91700000</v>
      </c>
      <c r="I54" s="26">
        <v>0</v>
      </c>
      <c r="J54" s="26">
        <v>0</v>
      </c>
      <c r="K54" s="26">
        <v>0</v>
      </c>
      <c r="L54" s="22">
        <f t="shared" si="2"/>
        <v>0</v>
      </c>
      <c r="M54" s="26">
        <v>0</v>
      </c>
      <c r="N54" s="22">
        <f t="shared" si="3"/>
        <v>0</v>
      </c>
      <c r="O54" s="26">
        <v>0</v>
      </c>
    </row>
    <row r="55" spans="1:15" x14ac:dyDescent="0.25">
      <c r="A55" s="25" t="s">
        <v>20</v>
      </c>
      <c r="B55" s="25">
        <v>3</v>
      </c>
      <c r="C55" s="25">
        <v>5</v>
      </c>
      <c r="D55" s="25">
        <v>3</v>
      </c>
      <c r="E55" s="25">
        <v>51</v>
      </c>
      <c r="F55" s="25">
        <v>1</v>
      </c>
      <c r="G55" s="25" t="s">
        <v>86</v>
      </c>
      <c r="H55" s="26">
        <v>721646353</v>
      </c>
      <c r="I55" s="26">
        <v>0</v>
      </c>
      <c r="J55" s="26">
        <v>361108387.94</v>
      </c>
      <c r="K55" s="26">
        <v>164947843.46000001</v>
      </c>
      <c r="L55" s="22">
        <f t="shared" si="2"/>
        <v>0.22857157494704336</v>
      </c>
      <c r="M55" s="26">
        <v>164947843.46000001</v>
      </c>
      <c r="N55" s="22">
        <f t="shared" si="3"/>
        <v>0.22857157494704336</v>
      </c>
      <c r="O55" s="26">
        <v>140358010.22999999</v>
      </c>
    </row>
    <row r="56" spans="1:15" x14ac:dyDescent="0.25">
      <c r="A56" s="25" t="s">
        <v>20</v>
      </c>
      <c r="B56" s="25" t="s">
        <v>66</v>
      </c>
      <c r="C56" s="25" t="s">
        <v>72</v>
      </c>
      <c r="D56" s="25" t="s">
        <v>24</v>
      </c>
      <c r="E56" s="25" t="s">
        <v>24</v>
      </c>
      <c r="F56" s="25"/>
      <c r="G56" s="25" t="s">
        <v>87</v>
      </c>
      <c r="H56" s="26">
        <v>1937015465</v>
      </c>
      <c r="I56" s="26">
        <v>0</v>
      </c>
      <c r="J56" s="26">
        <v>465240748</v>
      </c>
      <c r="K56" s="26">
        <v>452770182</v>
      </c>
      <c r="L56" s="22">
        <f t="shared" si="2"/>
        <v>0.23374629174682401</v>
      </c>
      <c r="M56" s="26">
        <v>452770182</v>
      </c>
      <c r="N56" s="22">
        <f t="shared" si="3"/>
        <v>0.23374629174682401</v>
      </c>
      <c r="O56" s="26">
        <v>452770182</v>
      </c>
    </row>
    <row r="57" spans="1:15" ht="15.75" thickBot="1" x14ac:dyDescent="0.3">
      <c r="A57" s="29" t="s">
        <v>20</v>
      </c>
      <c r="B57" s="29">
        <v>3</v>
      </c>
      <c r="C57" s="29">
        <v>6</v>
      </c>
      <c r="D57" s="29">
        <v>3</v>
      </c>
      <c r="E57" s="29">
        <v>26</v>
      </c>
      <c r="F57" s="29"/>
      <c r="G57" s="29" t="s">
        <v>88</v>
      </c>
      <c r="H57" s="30">
        <v>3744400000</v>
      </c>
      <c r="I57" s="30">
        <f>H57</f>
        <v>3744400000</v>
      </c>
      <c r="J57" s="30">
        <v>0</v>
      </c>
      <c r="K57" s="30">
        <v>0</v>
      </c>
      <c r="L57" s="31">
        <f t="shared" si="2"/>
        <v>0</v>
      </c>
      <c r="M57" s="30">
        <v>0</v>
      </c>
      <c r="N57" s="31">
        <f t="shared" si="3"/>
        <v>0</v>
      </c>
      <c r="O57" s="30">
        <v>0</v>
      </c>
    </row>
    <row r="58" spans="1:15" ht="15.75" thickBot="1" x14ac:dyDescent="0.3">
      <c r="A58" s="32"/>
      <c r="B58" s="32"/>
      <c r="C58" s="32"/>
      <c r="D58" s="32"/>
      <c r="E58" s="33"/>
      <c r="F58" s="34"/>
      <c r="G58" s="32"/>
      <c r="H58" s="35">
        <f>H9</f>
        <v>49078019616</v>
      </c>
      <c r="I58" s="36">
        <f t="shared" ref="I58:O58" si="15">I9</f>
        <v>3744400000</v>
      </c>
      <c r="J58" s="36">
        <f t="shared" si="15"/>
        <v>43031950083.940002</v>
      </c>
      <c r="K58" s="36">
        <f t="shared" si="15"/>
        <v>21063253412.459999</v>
      </c>
      <c r="L58" s="37">
        <f t="shared" si="15"/>
        <v>0.42917895989415872</v>
      </c>
      <c r="M58" s="36">
        <f t="shared" si="15"/>
        <v>19696018754.459999</v>
      </c>
      <c r="N58" s="37">
        <f t="shared" si="15"/>
        <v>0.40132056893426216</v>
      </c>
      <c r="O58" s="38">
        <f t="shared" si="15"/>
        <v>18419078934.23</v>
      </c>
    </row>
    <row r="59" spans="1:15" x14ac:dyDescent="0.25">
      <c r="H59" s="11"/>
      <c r="I59" s="11"/>
      <c r="J59" s="11"/>
      <c r="K59" s="11"/>
      <c r="L59" s="11"/>
      <c r="M59" s="11"/>
      <c r="N59" s="11"/>
      <c r="O59" s="11"/>
    </row>
    <row r="60" spans="1:15" x14ac:dyDescent="0.25">
      <c r="H60" s="11"/>
      <c r="I60" s="11"/>
      <c r="J60" s="11"/>
      <c r="K60" s="11"/>
      <c r="L60" s="11"/>
      <c r="M60" s="11"/>
      <c r="N60" s="11"/>
      <c r="O60" s="11"/>
    </row>
    <row r="61" spans="1:15" x14ac:dyDescent="0.25">
      <c r="H61" s="11"/>
      <c r="I61" s="11"/>
      <c r="J61" s="11"/>
      <c r="K61" s="11"/>
      <c r="L61" s="13"/>
      <c r="M61" s="12"/>
      <c r="N61" s="13"/>
      <c r="O61" s="11"/>
    </row>
    <row r="62" spans="1:15" x14ac:dyDescent="0.25">
      <c r="H62" s="12"/>
      <c r="I62" s="12"/>
      <c r="J62" s="12"/>
      <c r="K62" s="11"/>
      <c r="L62" s="13"/>
      <c r="M62" s="12"/>
      <c r="N62" s="13"/>
      <c r="O62" s="12"/>
    </row>
    <row r="63" spans="1:15" x14ac:dyDescent="0.25">
      <c r="H63" s="12"/>
      <c r="I63" s="12"/>
      <c r="J63" s="12"/>
      <c r="K63" s="12"/>
      <c r="L63" s="13"/>
      <c r="M63" s="12"/>
      <c r="N63" s="13"/>
      <c r="O63" s="12"/>
    </row>
    <row r="64" spans="1:15" x14ac:dyDescent="0.25">
      <c r="H64" s="12"/>
      <c r="I64" s="12"/>
      <c r="J64" s="12"/>
      <c r="K64" s="11"/>
      <c r="L64" s="13"/>
      <c r="M64" s="12"/>
      <c r="N64" s="13"/>
      <c r="O64" s="12"/>
    </row>
    <row r="65" spans="8:15" x14ac:dyDescent="0.25">
      <c r="H65" s="12"/>
      <c r="I65" s="12"/>
      <c r="J65" s="12"/>
      <c r="K65" s="12"/>
      <c r="L65" s="13"/>
      <c r="M65" s="12"/>
      <c r="N65" s="13"/>
      <c r="O65" s="12"/>
    </row>
    <row r="66" spans="8:15" x14ac:dyDescent="0.25">
      <c r="H66" s="12"/>
      <c r="I66" s="12"/>
      <c r="J66" s="12"/>
      <c r="K66" s="12"/>
      <c r="L66" s="13"/>
      <c r="M66" s="12"/>
      <c r="N66" s="13"/>
      <c r="O66" s="12"/>
    </row>
    <row r="67" spans="8:15" x14ac:dyDescent="0.25">
      <c r="H67" s="12"/>
      <c r="I67" s="12"/>
      <c r="J67" s="12"/>
      <c r="K67" s="12"/>
      <c r="L67" s="13"/>
      <c r="M67" s="12"/>
      <c r="N67" s="13"/>
      <c r="O67" s="12"/>
    </row>
    <row r="68" spans="8:15" x14ac:dyDescent="0.25">
      <c r="H68" s="12"/>
      <c r="I68" s="12"/>
      <c r="J68" s="12"/>
      <c r="K68" s="12"/>
      <c r="L68" s="13"/>
      <c r="M68" s="12"/>
      <c r="N68" s="13"/>
      <c r="O68" s="12"/>
    </row>
    <row r="69" spans="8:15" x14ac:dyDescent="0.25">
      <c r="H69" s="12"/>
      <c r="I69" s="12"/>
      <c r="J69" s="12"/>
      <c r="K69" s="12"/>
      <c r="L69" s="13"/>
      <c r="M69" s="12"/>
      <c r="N69" s="13"/>
      <c r="O69" s="12"/>
    </row>
    <row r="70" spans="8:15" x14ac:dyDescent="0.25">
      <c r="H70" s="12"/>
      <c r="I70" s="12"/>
      <c r="J70" s="12"/>
      <c r="K70" s="12"/>
      <c r="L70" s="13"/>
      <c r="M70" s="12"/>
      <c r="N70" s="13"/>
      <c r="O70" s="12"/>
    </row>
  </sheetData>
  <mergeCells count="1">
    <mergeCell ref="G2:M2"/>
  </mergeCells>
  <pageMargins left="0.59055118110236227" right="0.19685039370078741" top="0.39370078740157483" bottom="0.39370078740157483" header="0.19685039370078741" footer="0.78740157480314965"/>
  <pageSetup paperSize="14" scale="58" fitToWidth="0" fitToHeight="0" pageOrder="overThenDown" orientation="landscape" errors="NA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cp:lastPrinted>2016-04-04T18:58:03Z</cp:lastPrinted>
  <dcterms:created xsi:type="dcterms:W3CDTF">2014-10-20T16:10:32Z</dcterms:created>
  <dcterms:modified xsi:type="dcterms:W3CDTF">2017-07-18T17:15:44Z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