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230"/>
  </bookViews>
  <sheets>
    <sheet name="REP_EPG034_EjecucionPresupuesta" sheetId="1" r:id="rId1"/>
  </sheets>
  <calcPr calcId="145621"/>
</workbook>
</file>

<file path=xl/calcChain.xml><?xml version="1.0" encoding="utf-8"?>
<calcChain xmlns="http://schemas.openxmlformats.org/spreadsheetml/2006/main">
  <c r="L29" i="1" l="1"/>
  <c r="L28" i="1"/>
  <c r="J29" i="1"/>
  <c r="J28" i="1"/>
  <c r="N28" i="1"/>
  <c r="N27" i="1"/>
  <c r="N25" i="1"/>
  <c r="N24" i="1"/>
  <c r="N23" i="1"/>
  <c r="N22" i="1"/>
  <c r="N21" i="1"/>
  <c r="N19" i="1"/>
  <c r="N17" i="1"/>
  <c r="N14" i="1"/>
  <c r="N13" i="1"/>
  <c r="N12" i="1"/>
  <c r="N11" i="1"/>
  <c r="K26" i="1" l="1"/>
  <c r="N26" i="1" s="1"/>
  <c r="I26" i="1"/>
  <c r="H26" i="1"/>
  <c r="G26" i="1"/>
  <c r="K16" i="1"/>
  <c r="N16" i="1" s="1"/>
  <c r="I16" i="1"/>
  <c r="H16" i="1"/>
  <c r="G16" i="1"/>
  <c r="I15" i="1"/>
  <c r="M15" i="1" s="1"/>
  <c r="K15" i="1" l="1"/>
  <c r="L26" i="1"/>
  <c r="L25" i="1"/>
  <c r="L24" i="1"/>
  <c r="L23" i="1"/>
  <c r="L22" i="1"/>
  <c r="L21" i="1"/>
  <c r="L19" i="1"/>
  <c r="L17" i="1"/>
  <c r="L16" i="1"/>
  <c r="L14" i="1"/>
  <c r="L13" i="1"/>
  <c r="L12" i="1"/>
  <c r="L11" i="1"/>
  <c r="J26" i="1"/>
  <c r="J25" i="1"/>
  <c r="J24" i="1"/>
  <c r="J23" i="1"/>
  <c r="J22" i="1"/>
  <c r="J21" i="1"/>
  <c r="J19" i="1"/>
  <c r="J17" i="1"/>
  <c r="J16" i="1"/>
  <c r="J15" i="1"/>
  <c r="J14" i="1"/>
  <c r="J13" i="1"/>
  <c r="J12" i="1"/>
  <c r="J11" i="1"/>
  <c r="M20" i="1"/>
  <c r="K20" i="1"/>
  <c r="N20" i="1" s="1"/>
  <c r="I20" i="1"/>
  <c r="H20" i="1"/>
  <c r="G20" i="1"/>
  <c r="M18" i="1"/>
  <c r="K18" i="1"/>
  <c r="N18" i="1" s="1"/>
  <c r="I18" i="1"/>
  <c r="H18" i="1"/>
  <c r="G18" i="1"/>
  <c r="M10" i="1"/>
  <c r="I10" i="1"/>
  <c r="H10" i="1"/>
  <c r="G10" i="1"/>
  <c r="L15" i="1" l="1"/>
  <c r="N15" i="1"/>
  <c r="K10" i="1"/>
  <c r="H9" i="1"/>
  <c r="H29" i="1" s="1"/>
  <c r="J10" i="1"/>
  <c r="J20" i="1"/>
  <c r="J18" i="1"/>
  <c r="L20" i="1"/>
  <c r="L18" i="1"/>
  <c r="G9" i="1"/>
  <c r="G29" i="1" s="1"/>
  <c r="I9" i="1"/>
  <c r="I29" i="1" s="1"/>
  <c r="M9" i="1"/>
  <c r="M29" i="1" s="1"/>
  <c r="L10" i="1" l="1"/>
  <c r="N10" i="1"/>
  <c r="K9" i="1"/>
  <c r="J9" i="1"/>
  <c r="K29" i="1" l="1"/>
  <c r="N9" i="1"/>
  <c r="N29" i="1" s="1"/>
  <c r="L9" i="1"/>
</calcChain>
</file>

<file path=xl/sharedStrings.xml><?xml version="1.0" encoding="utf-8"?>
<sst xmlns="http://schemas.openxmlformats.org/spreadsheetml/2006/main" count="125" uniqueCount="57">
  <si>
    <t>Año Fiscal:</t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</si>
  <si>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</si>
  <si>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</si>
  <si>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</si>
  <si>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</si>
  <si>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</si>
  <si>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</si>
  <si>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</si>
  <si>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</si>
  <si>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</si>
  <si>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</si>
  <si>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</si>
  <si>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</si>
  <si>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</si>
  <si>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</si>
  <si>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</si>
  <si>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</si>
  <si>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</si>
  <si>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</si>
  <si>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</si>
  <si>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</si>
  <si>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</si>
  <si>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</si>
  <si>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</si>
  <si>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</si>
  <si>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999</t>
  </si>
  <si>
    <t>PAGOS PASIVOS EXIGIBLES VIGENCIA EXPIRADAS</t>
  </si>
  <si>
    <t>2</t>
  </si>
  <si>
    <t>SERVICIOS PERSONALES INDIRECTOS</t>
  </si>
  <si>
    <t>CONTRIBUCIONES INHERENTES A LA NOMINA SECTOR PRIVADO Y PUBLICO</t>
  </si>
  <si>
    <t>ADQUISICION DE BIENES Y SERVICIOS</t>
  </si>
  <si>
    <t>3</t>
  </si>
  <si>
    <t>CUOTA DE AUDITAJE CONTRANAL</t>
  </si>
  <si>
    <t>MESADAS PENSIONALES</t>
  </si>
  <si>
    <t>BONOS PENSIONALES</t>
  </si>
  <si>
    <t>7</t>
  </si>
  <si>
    <t>AUXILIOS FUNERARIOS</t>
  </si>
  <si>
    <t>33</t>
  </si>
  <si>
    <t>PLANES COMPLEMENTARIOS DE SALUD LEY 314 DE 1996</t>
  </si>
  <si>
    <t>6</t>
  </si>
  <si>
    <t>SENTENCIAS Y CONCILIACIONES</t>
  </si>
  <si>
    <t>26</t>
  </si>
  <si>
    <t>PROVISION PARA GASTOS INSTITUCIONALES Y/O SECTORIALES CONTINGENTES - PREVIO CONCEPTO DGPPN</t>
  </si>
  <si>
    <t>148</t>
  </si>
  <si>
    <t>TRANSFERENCIA PARA CUBRIR EL DEFICIT ENTRE SUBSIDIOS Y CONTRIBUCIONES DERIVADOS DE LA EXPEDICION DE LA LEY 812 DE 2003. INCISO 2 ARTICULO 69 LEY 1341 DE 2009</t>
  </si>
  <si>
    <t>FUNCIONAMIENTO</t>
  </si>
  <si>
    <t>GASTOS DE PERSONAL</t>
  </si>
  <si>
    <t>GASTOS GENERALES</t>
  </si>
  <si>
    <t>TRANSFERENCIAS CORRIENTES</t>
  </si>
  <si>
    <t>% COMP</t>
  </si>
  <si>
    <t>% OBLIG</t>
  </si>
  <si>
    <t>MINISTERIO DE TECNOLOGIAS DE LA INFORMACION Y LAS COMUNICACIONES</t>
  </si>
  <si>
    <t>Enero-Diciembre</t>
  </si>
  <si>
    <t>CUENTAS POR PAGAR</t>
  </si>
  <si>
    <t>Fuente: Coordinación Grupo de Presupuesto/Subdirección Financiera</t>
  </si>
  <si>
    <t xml:space="preserve"> 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</si>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</sst>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Calibri"/>
      <family val="2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2"/>
      <color rgb="FF000000"/>
      <name val="Times New Roman"/>
      <family val="1"/>
    </font>
    <font>
      <b/>
      <sz val="1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Border="1"/>
    <xf numFmtId="10" fontId="4" fillId="0" borderId="1" xfId="1" applyNumberFormat="1" applyFont="1" applyFill="1" applyBorder="1" applyAlignment="1">
      <alignment horizontal="center" vertical="center" wrapText="1" readingOrder="1"/>
    </xf>
    <xf numFmtId="10" fontId="5" fillId="0" borderId="1" xfId="1" applyNumberFormat="1" applyFont="1" applyFill="1" applyBorder="1" applyAlignment="1">
      <alignment horizontal="right" vertical="center" wrapText="1" readingOrder="1"/>
    </xf>
    <xf numFmtId="7" fontId="6" fillId="0" borderId="0" xfId="0" applyNumberFormat="1" applyFont="1" applyFill="1" applyBorder="1"/>
    <xf numFmtId="10" fontId="6" fillId="0" borderId="0" xfId="1" applyNumberFormat="1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2" fillId="3" borderId="1" xfId="0" applyNumberFormat="1" applyFont="1" applyFill="1" applyBorder="1" applyAlignment="1">
      <alignment horizontal="center" vertical="center" wrapText="1" readingOrder="1"/>
    </xf>
    <xf numFmtId="0" fontId="2" fillId="3" borderId="1" xfId="0" applyNumberFormat="1" applyFont="1" applyFill="1" applyBorder="1" applyAlignment="1">
      <alignment horizontal="left" vertical="center" wrapText="1" readingOrder="1"/>
    </xf>
    <xf numFmtId="164" fontId="2" fillId="3" borderId="1" xfId="0" applyNumberFormat="1" applyFont="1" applyFill="1" applyBorder="1" applyAlignment="1">
      <alignment horizontal="right" vertical="center" wrapText="1" readingOrder="1"/>
    </xf>
    <xf numFmtId="10" fontId="2" fillId="3" borderId="1" xfId="1" applyNumberFormat="1" applyFont="1" applyFill="1" applyBorder="1" applyAlignment="1">
      <alignment horizontal="right" vertical="center" wrapText="1" readingOrder="1"/>
    </xf>
    <xf numFmtId="10" fontId="10" fillId="0" borderId="1" xfId="1" applyNumberFormat="1" applyFont="1" applyFill="1" applyBorder="1" applyAlignment="1">
      <alignment horizontal="right" vertical="center" wrapText="1" readingOrder="1"/>
    </xf>
    <xf numFmtId="0" fontId="2" fillId="4" borderId="1" xfId="0" applyNumberFormat="1" applyFont="1" applyFill="1" applyBorder="1" applyAlignment="1">
      <alignment horizontal="center" vertical="center" wrapText="1" readingOrder="1"/>
    </xf>
    <xf numFmtId="0" fontId="2" fillId="4" borderId="1" xfId="0" applyNumberFormat="1" applyFont="1" applyFill="1" applyBorder="1" applyAlignment="1">
      <alignment horizontal="left" vertical="center" wrapText="1" readingOrder="1"/>
    </xf>
    <xf numFmtId="164" fontId="2" fillId="4" borderId="1" xfId="0" applyNumberFormat="1" applyFont="1" applyFill="1" applyBorder="1" applyAlignment="1">
      <alignment horizontal="right" vertical="center" wrapText="1" readingOrder="1"/>
    </xf>
    <xf numFmtId="10" fontId="2" fillId="4" borderId="1" xfId="1" applyNumberFormat="1" applyFont="1" applyFill="1" applyBorder="1" applyAlignment="1">
      <alignment horizontal="right" vertical="center" wrapText="1" readingOrder="1"/>
    </xf>
    <xf numFmtId="164" fontId="10" fillId="4" borderId="1" xfId="0" applyNumberFormat="1" applyFont="1" applyFill="1" applyBorder="1" applyAlignment="1">
      <alignment horizontal="right" vertical="center" wrapText="1" readingOrder="1"/>
    </xf>
    <xf numFmtId="0" fontId="11" fillId="0" borderId="2" xfId="0" applyNumberFormat="1" applyFont="1" applyFill="1" applyBorder="1" applyAlignment="1">
      <alignment horizontal="center" vertical="center" readingOrder="1"/>
    </xf>
    <xf numFmtId="0" fontId="11" fillId="0" borderId="3" xfId="0" applyNumberFormat="1" applyFont="1" applyFill="1" applyBorder="1" applyAlignment="1">
      <alignment horizontal="center" vertical="center" readingOrder="1"/>
    </xf>
    <xf numFmtId="0" fontId="11" fillId="0" borderId="4" xfId="0" applyNumberFormat="1" applyFont="1" applyFill="1" applyBorder="1" applyAlignment="1">
      <alignment horizontal="center" vertical="center" readingOrder="1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2</xdr:row>
      <xdr:rowOff>15240</xdr:rowOff>
    </xdr:from>
    <xdr:to>
      <xdr:col>5</xdr:col>
      <xdr:colOff>144780</xdr:colOff>
      <xdr:row>4</xdr:row>
      <xdr:rowOff>182880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72440"/>
          <a:ext cx="198882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289560</xdr:colOff>
      <xdr:row>0</xdr:row>
      <xdr:rowOff>60960</xdr:rowOff>
    </xdr:from>
    <xdr:to>
      <xdr:col>12</xdr:col>
      <xdr:colOff>1421765</xdr:colOff>
      <xdr:row>6</xdr:row>
      <xdr:rowOff>62865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topLeftCell="A22" workbookViewId="0">
      <selection activeCell="H33" sqref="H33"/>
    </sheetView>
  </sheetViews>
  <sheetFormatPr baseColWidth="10" defaultColWidth="11.5703125" defaultRowHeight="15" x14ac:dyDescent="0.25"/>
  <cols>
    <col min="1" max="5" width="5.42578125" style="8" customWidth="1"/>
    <col min="6" max="6" width="27.7109375" style="8" customWidth="1"/>
    <col min="7" max="7" width="26.7109375" style="8" bestFit="1" customWidth="1"/>
    <col min="8" max="9" width="25.140625" style="8" bestFit="1" customWidth="1"/>
    <col min="10" max="10" width="12" style="6" customWidth="1"/>
    <col min="11" max="11" width="25.140625" style="8" bestFit="1" customWidth="1"/>
    <col min="12" max="12" width="12.28515625" style="6" customWidth="1"/>
    <col min="13" max="13" width="25.140625" style="8" bestFit="1" customWidth="1"/>
    <col min="14" max="14" width="22.85546875" style="8" customWidth="1"/>
    <col min="15" max="15" width="8.140625" style="8" customWidth="1"/>
    <col min="16" max="16384" width="11.5703125" style="8"/>
  </cols>
  <sheetData>
    <row r="1" spans="1:14" ht="15.75" thickBot="1" x14ac:dyDescent="0.3"/>
    <row r="2" spans="1:14" ht="23.25" thickBot="1" x14ac:dyDescent="0.3">
      <c r="F2" s="24" t="s">
        <v>51</v>
      </c>
      <c r="G2" s="25"/>
      <c r="H2" s="25"/>
      <c r="I2" s="25"/>
      <c r="J2" s="25"/>
      <c r="K2" s="26"/>
    </row>
    <row r="3" spans="1:14" ht="20.25" x14ac:dyDescent="0.25">
      <c r="G3" s="7" t="s">
        <v>0</v>
      </c>
      <c r="H3" s="7">
        <v>2014</v>
      </c>
    </row>
    <row r="4" spans="1:14" ht="20.25" x14ac:dyDescent="0.25">
      <c r="G4" s="7" t="s">
        <v>1</v>
      </c>
      <c r="H4" s="7" t="s">
        <v>2</v>
      </c>
    </row>
    <row r="5" spans="1:14" ht="20.25" x14ac:dyDescent="0.25">
      <c r="G5" s="7" t="s">
        <v>3</v>
      </c>
      <c r="H5" s="7" t="s">
        <v>52</v>
      </c>
    </row>
    <row r="8" spans="1:14" s="10" customFormat="1" ht="25.5" x14ac:dyDescent="0.2">
      <c r="A8" s="9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3" t="s">
        <v>49</v>
      </c>
      <c r="K8" s="9" t="s">
        <v>13</v>
      </c>
      <c r="L8" s="3" t="s">
        <v>50</v>
      </c>
      <c r="M8" s="9" t="s">
        <v>14</v>
      </c>
      <c r="N8" s="9" t="s">
        <v>53</v>
      </c>
    </row>
    <row r="9" spans="1:14" s="2" customFormat="1" ht="18.75" x14ac:dyDescent="0.3">
      <c r="A9" s="14" t="s">
        <v>15</v>
      </c>
      <c r="B9" s="14"/>
      <c r="C9" s="14"/>
      <c r="D9" s="14"/>
      <c r="E9" s="14"/>
      <c r="F9" s="15" t="s">
        <v>45</v>
      </c>
      <c r="G9" s="16">
        <f>+G10+G18+G20</f>
        <v>102050700085</v>
      </c>
      <c r="H9" s="16">
        <f>+H10+H18+H20</f>
        <v>46219581784.619995</v>
      </c>
      <c r="I9" s="16">
        <f>+I10+I18+I20</f>
        <v>46219581784.619995</v>
      </c>
      <c r="J9" s="17">
        <f t="shared" ref="J9:J29" si="0">+I9/G9</f>
        <v>0.4529080324399814</v>
      </c>
      <c r="K9" s="16">
        <f>+K10+K18+K20</f>
        <v>46219581784.619995</v>
      </c>
      <c r="L9" s="17">
        <f t="shared" ref="L9:L29" si="1">+K9/G9</f>
        <v>0.4529080324399814</v>
      </c>
      <c r="M9" s="16">
        <f>+M10+M18+M20</f>
        <v>45566751798.620003</v>
      </c>
      <c r="N9" s="16">
        <f>SUM(K9-M9)</f>
        <v>652829985.99999237</v>
      </c>
    </row>
    <row r="10" spans="1:14" s="2" customFormat="1" ht="37.5" x14ac:dyDescent="0.3">
      <c r="A10" s="19" t="s">
        <v>15</v>
      </c>
      <c r="B10" s="19">
        <v>1</v>
      </c>
      <c r="C10" s="19"/>
      <c r="D10" s="19"/>
      <c r="E10" s="19"/>
      <c r="F10" s="20" t="s">
        <v>46</v>
      </c>
      <c r="G10" s="21">
        <f>+SUM(G11:G17)</f>
        <v>41008085000</v>
      </c>
      <c r="H10" s="21">
        <f>+SUM(H11:H17)</f>
        <v>35797928355.93</v>
      </c>
      <c r="I10" s="21">
        <f>+SUM(I11:I17)</f>
        <v>35797928355.93</v>
      </c>
      <c r="J10" s="22">
        <f t="shared" si="0"/>
        <v>0.87294806270348879</v>
      </c>
      <c r="K10" s="21">
        <f>+SUM(K11:K17)</f>
        <v>35797928355.93</v>
      </c>
      <c r="L10" s="22">
        <f t="shared" si="1"/>
        <v>0.87294806270348879</v>
      </c>
      <c r="M10" s="21">
        <f>+SUM(M11:M17)</f>
        <v>35566042877.93</v>
      </c>
      <c r="N10" s="21">
        <f>SUM(K10-M10)</f>
        <v>231885478</v>
      </c>
    </row>
    <row r="11" spans="1:14" ht="31.5" x14ac:dyDescent="0.25">
      <c r="A11" s="11" t="s">
        <v>15</v>
      </c>
      <c r="B11" s="11" t="s">
        <v>16</v>
      </c>
      <c r="C11" s="11" t="s">
        <v>17</v>
      </c>
      <c r="D11" s="11" t="s">
        <v>16</v>
      </c>
      <c r="E11" s="11" t="s">
        <v>16</v>
      </c>
      <c r="F11" s="12" t="s">
        <v>18</v>
      </c>
      <c r="G11" s="13">
        <v>19289991023</v>
      </c>
      <c r="H11" s="13">
        <v>17335228058</v>
      </c>
      <c r="I11" s="13">
        <v>17335228058</v>
      </c>
      <c r="J11" s="4">
        <f t="shared" si="0"/>
        <v>0.89866439218819327</v>
      </c>
      <c r="K11" s="13">
        <v>17335228058</v>
      </c>
      <c r="L11" s="4">
        <f t="shared" si="1"/>
        <v>0.89866439218819327</v>
      </c>
      <c r="M11" s="13">
        <v>17335228058</v>
      </c>
      <c r="N11" s="13">
        <f>SUM(K11-M11)</f>
        <v>0</v>
      </c>
    </row>
    <row r="12" spans="1:14" ht="15.75" x14ac:dyDescent="0.25">
      <c r="A12" s="11" t="s">
        <v>15</v>
      </c>
      <c r="B12" s="11" t="s">
        <v>16</v>
      </c>
      <c r="C12" s="11" t="s">
        <v>17</v>
      </c>
      <c r="D12" s="11" t="s">
        <v>16</v>
      </c>
      <c r="E12" s="11" t="s">
        <v>19</v>
      </c>
      <c r="F12" s="12" t="s">
        <v>20</v>
      </c>
      <c r="G12" s="13">
        <v>3522374224</v>
      </c>
      <c r="H12" s="13">
        <v>2994005056</v>
      </c>
      <c r="I12" s="13">
        <v>2994005056</v>
      </c>
      <c r="J12" s="4">
        <f t="shared" si="0"/>
        <v>0.8499962995413971</v>
      </c>
      <c r="K12" s="13">
        <v>2994005056</v>
      </c>
      <c r="L12" s="4">
        <f t="shared" si="1"/>
        <v>0.8499962995413971</v>
      </c>
      <c r="M12" s="13">
        <v>2994005056</v>
      </c>
      <c r="N12" s="13">
        <f t="shared" ref="N12:N28" si="2">SUM(K12-M12)</f>
        <v>0</v>
      </c>
    </row>
    <row r="13" spans="1:14" ht="15.75" x14ac:dyDescent="0.25">
      <c r="A13" s="11" t="s">
        <v>15</v>
      </c>
      <c r="B13" s="11" t="s">
        <v>16</v>
      </c>
      <c r="C13" s="11" t="s">
        <v>17</v>
      </c>
      <c r="D13" s="11" t="s">
        <v>16</v>
      </c>
      <c r="E13" s="11" t="s">
        <v>21</v>
      </c>
      <c r="F13" s="12" t="s">
        <v>22</v>
      </c>
      <c r="G13" s="13">
        <v>6362727152</v>
      </c>
      <c r="H13" s="13">
        <v>5016840542</v>
      </c>
      <c r="I13" s="13">
        <v>5016840542</v>
      </c>
      <c r="J13" s="4">
        <f t="shared" si="0"/>
        <v>0.78847331060283687</v>
      </c>
      <c r="K13" s="13">
        <v>5016840542</v>
      </c>
      <c r="L13" s="4">
        <f t="shared" si="1"/>
        <v>0.78847331060283687</v>
      </c>
      <c r="M13" s="13">
        <v>4921886815</v>
      </c>
      <c r="N13" s="13">
        <f t="shared" si="2"/>
        <v>94953727</v>
      </c>
    </row>
    <row r="14" spans="1:14" ht="63" x14ac:dyDescent="0.25">
      <c r="A14" s="11" t="s">
        <v>15</v>
      </c>
      <c r="B14" s="11" t="s">
        <v>16</v>
      </c>
      <c r="C14" s="11" t="s">
        <v>17</v>
      </c>
      <c r="D14" s="11" t="s">
        <v>16</v>
      </c>
      <c r="E14" s="11" t="s">
        <v>23</v>
      </c>
      <c r="F14" s="12" t="s">
        <v>24</v>
      </c>
      <c r="G14" s="13">
        <v>422764753</v>
      </c>
      <c r="H14" s="13">
        <v>387137946</v>
      </c>
      <c r="I14" s="13">
        <v>387137946</v>
      </c>
      <c r="J14" s="4">
        <f t="shared" si="0"/>
        <v>0.91572900354822151</v>
      </c>
      <c r="K14" s="13">
        <v>387137946</v>
      </c>
      <c r="L14" s="4">
        <f t="shared" si="1"/>
        <v>0.91572900354822151</v>
      </c>
      <c r="M14" s="13">
        <v>286082311</v>
      </c>
      <c r="N14" s="13">
        <f t="shared" si="2"/>
        <v>101055635</v>
      </c>
    </row>
    <row r="15" spans="1:14" ht="47.25" x14ac:dyDescent="0.25">
      <c r="A15" s="11" t="s">
        <v>15</v>
      </c>
      <c r="B15" s="11" t="s">
        <v>16</v>
      </c>
      <c r="C15" s="11" t="s">
        <v>17</v>
      </c>
      <c r="D15" s="11" t="s">
        <v>16</v>
      </c>
      <c r="E15" s="11" t="s">
        <v>25</v>
      </c>
      <c r="F15" s="12" t="s">
        <v>26</v>
      </c>
      <c r="G15" s="13">
        <v>206482848</v>
      </c>
      <c r="H15" s="13">
        <v>206482848</v>
      </c>
      <c r="I15" s="13">
        <f>H15</f>
        <v>206482848</v>
      </c>
      <c r="J15" s="4">
        <f t="shared" si="0"/>
        <v>1</v>
      </c>
      <c r="K15" s="13">
        <f>I15</f>
        <v>206482848</v>
      </c>
      <c r="L15" s="4">
        <f t="shared" si="1"/>
        <v>1</v>
      </c>
      <c r="M15" s="13">
        <f>I15</f>
        <v>206482848</v>
      </c>
      <c r="N15" s="13">
        <f t="shared" si="2"/>
        <v>0</v>
      </c>
    </row>
    <row r="16" spans="1:14" ht="31.5" x14ac:dyDescent="0.25">
      <c r="A16" s="11" t="s">
        <v>15</v>
      </c>
      <c r="B16" s="11" t="s">
        <v>16</v>
      </c>
      <c r="C16" s="11" t="s">
        <v>17</v>
      </c>
      <c r="D16" s="11" t="s">
        <v>27</v>
      </c>
      <c r="E16" s="11"/>
      <c r="F16" s="12" t="s">
        <v>28</v>
      </c>
      <c r="G16" s="13">
        <f>1912108884+35876116</f>
        <v>1947985000</v>
      </c>
      <c r="H16" s="13">
        <f>1911175549.93+35876116</f>
        <v>1947051665.9300001</v>
      </c>
      <c r="I16" s="13">
        <f>1911175549.93+35876116</f>
        <v>1947051665.9300001</v>
      </c>
      <c r="J16" s="4">
        <f t="shared" si="0"/>
        <v>0.99952087204470264</v>
      </c>
      <c r="K16" s="13">
        <f>1911175549.93+35876116</f>
        <v>1947051665.9300001</v>
      </c>
      <c r="L16" s="4">
        <f t="shared" si="1"/>
        <v>0.99952087204470264</v>
      </c>
      <c r="M16" s="13">
        <v>1911175549.9300001</v>
      </c>
      <c r="N16" s="13">
        <f t="shared" si="2"/>
        <v>35876116</v>
      </c>
    </row>
    <row r="17" spans="1:14" ht="63" x14ac:dyDescent="0.25">
      <c r="A17" s="11" t="s">
        <v>15</v>
      </c>
      <c r="B17" s="11" t="s">
        <v>16</v>
      </c>
      <c r="C17" s="11" t="s">
        <v>17</v>
      </c>
      <c r="D17" s="11" t="s">
        <v>21</v>
      </c>
      <c r="E17" s="11"/>
      <c r="F17" s="12" t="s">
        <v>29</v>
      </c>
      <c r="G17" s="13">
        <v>9255760000</v>
      </c>
      <c r="H17" s="13">
        <v>7911182240</v>
      </c>
      <c r="I17" s="13">
        <v>7911182240</v>
      </c>
      <c r="J17" s="4">
        <f t="shared" si="0"/>
        <v>0.8547307017468041</v>
      </c>
      <c r="K17" s="13">
        <v>7911182240</v>
      </c>
      <c r="L17" s="4">
        <f t="shared" si="1"/>
        <v>0.8547307017468041</v>
      </c>
      <c r="M17" s="13">
        <v>7911182240</v>
      </c>
      <c r="N17" s="13">
        <f t="shared" si="2"/>
        <v>0</v>
      </c>
    </row>
    <row r="18" spans="1:14" s="2" customFormat="1" ht="37.5" x14ac:dyDescent="0.3">
      <c r="A18" s="19" t="s">
        <v>15</v>
      </c>
      <c r="B18" s="19">
        <v>2</v>
      </c>
      <c r="C18" s="19"/>
      <c r="D18" s="19"/>
      <c r="E18" s="19"/>
      <c r="F18" s="20" t="s">
        <v>47</v>
      </c>
      <c r="G18" s="21">
        <f>+G19</f>
        <v>1770375000</v>
      </c>
      <c r="H18" s="21">
        <f t="shared" ref="H18:M18" si="3">+H19</f>
        <v>1770375000</v>
      </c>
      <c r="I18" s="21">
        <f t="shared" si="3"/>
        <v>1770375000</v>
      </c>
      <c r="J18" s="22">
        <f t="shared" si="0"/>
        <v>1</v>
      </c>
      <c r="K18" s="21">
        <f t="shared" si="3"/>
        <v>1770375000</v>
      </c>
      <c r="L18" s="22">
        <f t="shared" si="1"/>
        <v>1</v>
      </c>
      <c r="M18" s="21">
        <f t="shared" si="3"/>
        <v>1611775000</v>
      </c>
      <c r="N18" s="23">
        <f t="shared" si="2"/>
        <v>158600000</v>
      </c>
    </row>
    <row r="19" spans="1:14" ht="31.5" x14ac:dyDescent="0.25">
      <c r="A19" s="11" t="s">
        <v>15</v>
      </c>
      <c r="B19" s="11" t="s">
        <v>27</v>
      </c>
      <c r="C19" s="11" t="s">
        <v>17</v>
      </c>
      <c r="D19" s="11" t="s">
        <v>19</v>
      </c>
      <c r="E19" s="11"/>
      <c r="F19" s="12" t="s">
        <v>30</v>
      </c>
      <c r="G19" s="13">
        <v>1770375000</v>
      </c>
      <c r="H19" s="13">
        <v>1770375000</v>
      </c>
      <c r="I19" s="13">
        <v>1770375000</v>
      </c>
      <c r="J19" s="4">
        <f t="shared" si="0"/>
        <v>1</v>
      </c>
      <c r="K19" s="13">
        <v>1770375000</v>
      </c>
      <c r="L19" s="4">
        <f t="shared" si="1"/>
        <v>1</v>
      </c>
      <c r="M19" s="13">
        <v>1611775000</v>
      </c>
      <c r="N19" s="13">
        <f t="shared" si="2"/>
        <v>158600000</v>
      </c>
    </row>
    <row r="20" spans="1:14" s="2" customFormat="1" ht="37.5" x14ac:dyDescent="0.3">
      <c r="A20" s="19" t="s">
        <v>15</v>
      </c>
      <c r="B20" s="19">
        <v>3</v>
      </c>
      <c r="C20" s="19"/>
      <c r="D20" s="19"/>
      <c r="E20" s="19"/>
      <c r="F20" s="20" t="s">
        <v>48</v>
      </c>
      <c r="G20" s="21">
        <f>+SUM(G21:G28)</f>
        <v>59272240085</v>
      </c>
      <c r="H20" s="21">
        <f t="shared" ref="H20" si="4">+SUM(H21:H28)</f>
        <v>8651278428.6899986</v>
      </c>
      <c r="I20" s="21">
        <f>+SUM(I21:I28)</f>
        <v>8651278428.6899986</v>
      </c>
      <c r="J20" s="22">
        <f t="shared" si="0"/>
        <v>0.1459583510979767</v>
      </c>
      <c r="K20" s="21">
        <f>+SUM(K21:K28)</f>
        <v>8651278428.6899986</v>
      </c>
      <c r="L20" s="22">
        <f t="shared" si="1"/>
        <v>0.1459583510979767</v>
      </c>
      <c r="M20" s="21">
        <f>+SUM(M21:M28)</f>
        <v>8388933920.6899996</v>
      </c>
      <c r="N20" s="23">
        <f t="shared" si="2"/>
        <v>262344507.99999905</v>
      </c>
    </row>
    <row r="21" spans="1:14" ht="31.5" x14ac:dyDescent="0.25">
      <c r="A21" s="11" t="s">
        <v>15</v>
      </c>
      <c r="B21" s="11" t="s">
        <v>31</v>
      </c>
      <c r="C21" s="11" t="s">
        <v>27</v>
      </c>
      <c r="D21" s="11" t="s">
        <v>16</v>
      </c>
      <c r="E21" s="11" t="s">
        <v>16</v>
      </c>
      <c r="F21" s="12" t="s">
        <v>32</v>
      </c>
      <c r="G21" s="13">
        <v>133223884</v>
      </c>
      <c r="H21" s="13">
        <v>123548301</v>
      </c>
      <c r="I21" s="13">
        <v>123548301</v>
      </c>
      <c r="J21" s="4">
        <f t="shared" si="0"/>
        <v>0.92737351059364104</v>
      </c>
      <c r="K21" s="13">
        <v>123548301</v>
      </c>
      <c r="L21" s="4">
        <f t="shared" si="1"/>
        <v>0.92737351059364104</v>
      </c>
      <c r="M21" s="13">
        <v>123548301</v>
      </c>
      <c r="N21" s="13">
        <f t="shared" si="2"/>
        <v>0</v>
      </c>
    </row>
    <row r="22" spans="1:14" ht="15.75" x14ac:dyDescent="0.25">
      <c r="A22" s="11" t="s">
        <v>15</v>
      </c>
      <c r="B22" s="11" t="s">
        <v>31</v>
      </c>
      <c r="C22" s="11" t="s">
        <v>21</v>
      </c>
      <c r="D22" s="11" t="s">
        <v>16</v>
      </c>
      <c r="E22" s="11" t="s">
        <v>16</v>
      </c>
      <c r="F22" s="12" t="s">
        <v>33</v>
      </c>
      <c r="G22" s="13">
        <v>2252794</v>
      </c>
      <c r="H22" s="13">
        <v>2252794</v>
      </c>
      <c r="I22" s="13">
        <v>2252794</v>
      </c>
      <c r="J22" s="4">
        <f t="shared" si="0"/>
        <v>1</v>
      </c>
      <c r="K22" s="13">
        <v>2252794</v>
      </c>
      <c r="L22" s="4">
        <f t="shared" si="1"/>
        <v>1</v>
      </c>
      <c r="M22" s="13">
        <v>2252794</v>
      </c>
      <c r="N22" s="13">
        <f t="shared" si="2"/>
        <v>0</v>
      </c>
    </row>
    <row r="23" spans="1:14" ht="15.75" x14ac:dyDescent="0.25">
      <c r="A23" s="11" t="s">
        <v>15</v>
      </c>
      <c r="B23" s="11" t="s">
        <v>31</v>
      </c>
      <c r="C23" s="11" t="s">
        <v>21</v>
      </c>
      <c r="D23" s="11" t="s">
        <v>16</v>
      </c>
      <c r="E23" s="11" t="s">
        <v>21</v>
      </c>
      <c r="F23" s="12" t="s">
        <v>34</v>
      </c>
      <c r="G23" s="13">
        <v>102347291</v>
      </c>
      <c r="H23" s="13">
        <v>83503393</v>
      </c>
      <c r="I23" s="13">
        <v>83503393</v>
      </c>
      <c r="J23" s="4">
        <f t="shared" si="0"/>
        <v>0.81588278677547021</v>
      </c>
      <c r="K23" s="13">
        <v>83503393</v>
      </c>
      <c r="L23" s="4">
        <f t="shared" si="1"/>
        <v>0.81588278677547021</v>
      </c>
      <c r="M23" s="13">
        <v>83503393</v>
      </c>
      <c r="N23" s="13">
        <f t="shared" si="2"/>
        <v>0</v>
      </c>
    </row>
    <row r="24" spans="1:14" ht="15.75" x14ac:dyDescent="0.25">
      <c r="A24" s="11" t="s">
        <v>15</v>
      </c>
      <c r="B24" s="11" t="s">
        <v>31</v>
      </c>
      <c r="C24" s="11" t="s">
        <v>21</v>
      </c>
      <c r="D24" s="11" t="s">
        <v>31</v>
      </c>
      <c r="E24" s="11" t="s">
        <v>35</v>
      </c>
      <c r="F24" s="12" t="s">
        <v>36</v>
      </c>
      <c r="G24" s="13">
        <v>6098956</v>
      </c>
      <c r="H24" s="13">
        <v>6098956</v>
      </c>
      <c r="I24" s="13">
        <v>6098956</v>
      </c>
      <c r="J24" s="4">
        <f t="shared" si="0"/>
        <v>1</v>
      </c>
      <c r="K24" s="13">
        <v>6098956</v>
      </c>
      <c r="L24" s="4">
        <f t="shared" si="1"/>
        <v>1</v>
      </c>
      <c r="M24" s="13">
        <v>6098956</v>
      </c>
      <c r="N24" s="13">
        <f t="shared" si="2"/>
        <v>0</v>
      </c>
    </row>
    <row r="25" spans="1:14" ht="47.25" x14ac:dyDescent="0.25">
      <c r="A25" s="11" t="s">
        <v>15</v>
      </c>
      <c r="B25" s="11" t="s">
        <v>31</v>
      </c>
      <c r="C25" s="11" t="s">
        <v>21</v>
      </c>
      <c r="D25" s="11" t="s">
        <v>31</v>
      </c>
      <c r="E25" s="11" t="s">
        <v>37</v>
      </c>
      <c r="F25" s="12" t="s">
        <v>38</v>
      </c>
      <c r="G25" s="13">
        <v>6097577160</v>
      </c>
      <c r="H25" s="13">
        <v>6040918639.6999998</v>
      </c>
      <c r="I25" s="13">
        <v>6040918639.6999998</v>
      </c>
      <c r="J25" s="4">
        <f t="shared" si="0"/>
        <v>0.99070802733392549</v>
      </c>
      <c r="K25" s="13">
        <v>6040918639.6999998</v>
      </c>
      <c r="L25" s="4">
        <f t="shared" si="1"/>
        <v>0.99070802733392549</v>
      </c>
      <c r="M25" s="13">
        <v>6040918639.6999998</v>
      </c>
      <c r="N25" s="13">
        <f t="shared" si="2"/>
        <v>0</v>
      </c>
    </row>
    <row r="26" spans="1:14" ht="31.5" x14ac:dyDescent="0.25">
      <c r="A26" s="11" t="s">
        <v>15</v>
      </c>
      <c r="B26" s="11" t="s">
        <v>31</v>
      </c>
      <c r="C26" s="11" t="s">
        <v>39</v>
      </c>
      <c r="D26" s="11" t="s">
        <v>16</v>
      </c>
      <c r="E26" s="11" t="s">
        <v>16</v>
      </c>
      <c r="F26" s="12" t="s">
        <v>40</v>
      </c>
      <c r="G26" s="13">
        <f>2804740000+126000000</f>
        <v>2930740000</v>
      </c>
      <c r="H26" s="13">
        <f>2268956344.99+126000000</f>
        <v>2394956344.9899998</v>
      </c>
      <c r="I26" s="13">
        <f>2268956344.99+126000000</f>
        <v>2394956344.9899998</v>
      </c>
      <c r="J26" s="4">
        <f t="shared" si="0"/>
        <v>0.81718485603977142</v>
      </c>
      <c r="K26" s="13">
        <f>2268956344.99+126000000</f>
        <v>2394956344.9899998</v>
      </c>
      <c r="L26" s="4">
        <f t="shared" si="1"/>
        <v>0.81718485603977142</v>
      </c>
      <c r="M26" s="13">
        <v>2132611836.99</v>
      </c>
      <c r="N26" s="13">
        <f t="shared" si="2"/>
        <v>262344507.99999976</v>
      </c>
    </row>
    <row r="27" spans="1:14" ht="110.25" x14ac:dyDescent="0.25">
      <c r="A27" s="11" t="s">
        <v>15</v>
      </c>
      <c r="B27" s="11" t="s">
        <v>31</v>
      </c>
      <c r="C27" s="11" t="s">
        <v>39</v>
      </c>
      <c r="D27" s="11" t="s">
        <v>31</v>
      </c>
      <c r="E27" s="11" t="s">
        <v>41</v>
      </c>
      <c r="F27" s="12" t="s">
        <v>42</v>
      </c>
      <c r="G27" s="13">
        <v>0</v>
      </c>
      <c r="H27" s="13">
        <v>0</v>
      </c>
      <c r="I27" s="13">
        <v>0</v>
      </c>
      <c r="J27" s="4">
        <v>0</v>
      </c>
      <c r="K27" s="13">
        <v>0</v>
      </c>
      <c r="L27" s="4">
        <v>0</v>
      </c>
      <c r="M27" s="13">
        <v>0</v>
      </c>
      <c r="N27" s="13">
        <f t="shared" si="2"/>
        <v>0</v>
      </c>
    </row>
    <row r="28" spans="1:14" ht="141.75" x14ac:dyDescent="0.25">
      <c r="A28" s="11" t="s">
        <v>15</v>
      </c>
      <c r="B28" s="11" t="s">
        <v>31</v>
      </c>
      <c r="C28" s="11" t="s">
        <v>39</v>
      </c>
      <c r="D28" s="11" t="s">
        <v>31</v>
      </c>
      <c r="E28" s="11" t="s">
        <v>43</v>
      </c>
      <c r="F28" s="12" t="s">
        <v>44</v>
      </c>
      <c r="G28" s="13">
        <v>50000000000</v>
      </c>
      <c r="H28" s="13">
        <v>0</v>
      </c>
      <c r="I28" s="13">
        <v>0</v>
      </c>
      <c r="J28" s="4">
        <f t="shared" si="0"/>
        <v>0</v>
      </c>
      <c r="K28" s="13">
        <v>0</v>
      </c>
      <c r="L28" s="4">
        <f t="shared" si="1"/>
        <v>0</v>
      </c>
      <c r="M28" s="13">
        <v>0</v>
      </c>
      <c r="N28" s="13">
        <f t="shared" si="2"/>
        <v>0</v>
      </c>
    </row>
    <row r="29" spans="1:14" s="2" customFormat="1" ht="18.75" x14ac:dyDescent="0.3">
      <c r="A29" s="27" t="s">
        <v>56</v>
      </c>
      <c r="B29" s="28"/>
      <c r="C29" s="28"/>
      <c r="D29" s="28"/>
      <c r="E29" s="28"/>
      <c r="F29" s="29"/>
      <c r="G29" s="1">
        <f>G9</f>
        <v>102050700085</v>
      </c>
      <c r="H29" s="1">
        <f>H9</f>
        <v>46219581784.619995</v>
      </c>
      <c r="I29" s="1">
        <f>I9</f>
        <v>46219581784.619995</v>
      </c>
      <c r="J29" s="18">
        <f t="shared" si="0"/>
        <v>0.4529080324399814</v>
      </c>
      <c r="K29" s="1">
        <f>K9</f>
        <v>46219581784.619995</v>
      </c>
      <c r="L29" s="18">
        <f t="shared" si="1"/>
        <v>0.4529080324399814</v>
      </c>
      <c r="M29" s="1">
        <f>M9</f>
        <v>45566751798.620003</v>
      </c>
      <c r="N29" s="1">
        <f>N9</f>
        <v>652829985.99999237</v>
      </c>
    </row>
    <row r="30" spans="1:14" x14ac:dyDescent="0.25">
      <c r="G30" s="5"/>
      <c r="H30" s="5"/>
      <c r="I30" s="5"/>
      <c r="J30" s="5" t="s">
        <v>55</v>
      </c>
      <c r="K30" s="5"/>
      <c r="L30" s="5" t="s">
        <v>55</v>
      </c>
      <c r="M30" s="5"/>
    </row>
    <row r="31" spans="1:14" x14ac:dyDescent="0.25">
      <c r="A31" s="30" t="s">
        <v>54</v>
      </c>
      <c r="B31" s="30"/>
      <c r="C31" s="30"/>
      <c r="D31" s="30"/>
      <c r="E31" s="30"/>
      <c r="F31" s="30"/>
      <c r="G31" s="30"/>
    </row>
  </sheetData>
  <mergeCells count="3">
    <mergeCell ref="F2:K2"/>
    <mergeCell ref="A29:F29"/>
    <mergeCell ref="A31:G3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Gina del Rosario Nuñez Polo</cp:lastModifiedBy>
  <dcterms:created xsi:type="dcterms:W3CDTF">2014-10-20T16:10:32Z</dcterms:created>
  <dcterms:modified xsi:type="dcterms:W3CDTF">2015-01-28T17:06:43Z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